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Code\C#\AutoManagerPlant\Documents\"/>
    </mc:Choice>
  </mc:AlternateContent>
  <bookViews>
    <workbookView xWindow="0" yWindow="0" windowWidth="20490" windowHeight="7755"/>
  </bookViews>
  <sheets>
    <sheet name="故障详情" sheetId="1" r:id="rId1"/>
    <sheet name="基础信息" sheetId="3" r:id="rId2"/>
    <sheet name="巡检信息" sheetId="4" r:id="rId3"/>
    <sheet name="设备履历" sheetId="5" r:id="rId4"/>
    <sheet name="设备列表" sheetId="6" r:id="rId5"/>
    <sheet name="菜单" sheetId="7" r:id="rId6"/>
    <sheet name="故障汇总表" sheetId="8" r:id="rId7"/>
    <sheet name="月末数据汇总" sheetId="9" r:id="rId8"/>
    <sheet name="数据汇总表" sheetId="10" r:id="rId9"/>
  </sheets>
  <calcPr calcId="152511"/>
  <fileRecoveryPr dataExtractLoad="1"/>
</workbook>
</file>

<file path=xl/calcChain.xml><?xml version="1.0" encoding="utf-8"?>
<calcChain xmlns="http://schemas.openxmlformats.org/spreadsheetml/2006/main">
  <c r="G72" i="10" l="1"/>
  <c r="F72" i="10"/>
  <c r="E72" i="10"/>
  <c r="D72" i="10"/>
  <c r="C72" i="10"/>
  <c r="G71" i="10"/>
  <c r="F71" i="10"/>
  <c r="E71" i="10"/>
  <c r="D71" i="10"/>
  <c r="C71" i="10"/>
  <c r="BA70" i="10"/>
  <c r="AX70" i="10"/>
  <c r="AW70" i="10"/>
  <c r="BB70" i="10" s="1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BB69" i="10"/>
  <c r="AX69" i="10"/>
  <c r="BA69" i="10" s="1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AX68" i="10"/>
  <c r="BA68" i="10" s="1"/>
  <c r="AW68" i="10"/>
  <c r="BB68" i="10" s="1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AX67" i="10"/>
  <c r="BA67" i="10" s="1"/>
  <c r="AW67" i="10"/>
  <c r="AV67" i="10"/>
  <c r="AU67" i="10"/>
  <c r="BB67" i="10" s="1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BA66" i="10"/>
  <c r="AX66" i="10"/>
  <c r="AW66" i="10"/>
  <c r="AV66" i="10"/>
  <c r="AU66" i="10"/>
  <c r="BB66" i="10" s="1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BB65" i="10"/>
  <c r="AX65" i="10"/>
  <c r="BA65" i="10" s="1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AX64" i="10"/>
  <c r="BA64" i="10" s="1"/>
  <c r="AW64" i="10"/>
  <c r="BB64" i="10" s="1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AX63" i="10"/>
  <c r="BA63" i="10" s="1"/>
  <c r="AW63" i="10"/>
  <c r="AV63" i="10"/>
  <c r="AU63" i="10"/>
  <c r="BB63" i="10" s="1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BA62" i="10"/>
  <c r="AX62" i="10"/>
  <c r="AW62" i="10"/>
  <c r="BB62" i="10" s="1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BB61" i="10"/>
  <c r="AX61" i="10"/>
  <c r="AW61" i="10"/>
  <c r="AV61" i="10"/>
  <c r="BA61" i="10" s="1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AX60" i="10"/>
  <c r="BA60" i="10" s="1"/>
  <c r="AW60" i="10"/>
  <c r="BB60" i="10" s="1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AX59" i="10"/>
  <c r="BA59" i="10" s="1"/>
  <c r="AW59" i="10"/>
  <c r="BB59" i="10" s="1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BA58" i="10"/>
  <c r="AX58" i="10"/>
  <c r="AW58" i="10"/>
  <c r="AV58" i="10"/>
  <c r="AU58" i="10"/>
  <c r="BB58" i="10" s="1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BB57" i="10"/>
  <c r="AX57" i="10"/>
  <c r="AW57" i="10"/>
  <c r="AV57" i="10"/>
  <c r="BA57" i="10" s="1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AX56" i="10"/>
  <c r="BA56" i="10" s="1"/>
  <c r="AW56" i="10"/>
  <c r="BB56" i="10" s="1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AX55" i="10"/>
  <c r="BA55" i="10" s="1"/>
  <c r="AW55" i="10"/>
  <c r="BB55" i="10" s="1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BA54" i="10"/>
  <c r="AX54" i="10"/>
  <c r="AW54" i="10"/>
  <c r="AV54" i="10"/>
  <c r="AU54" i="10"/>
  <c r="BB54" i="10" s="1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BB53" i="10"/>
  <c r="AX53" i="10"/>
  <c r="AW53" i="10"/>
  <c r="AV53" i="10"/>
  <c r="BA53" i="10" s="1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AX52" i="10"/>
  <c r="BA52" i="10" s="1"/>
  <c r="AW52" i="10"/>
  <c r="BB52" i="10" s="1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AX51" i="10"/>
  <c r="BA51" i="10" s="1"/>
  <c r="AW51" i="10"/>
  <c r="BB51" i="10" s="1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BA50" i="10"/>
  <c r="AX50" i="10"/>
  <c r="AW50" i="10"/>
  <c r="AV50" i="10"/>
  <c r="AU50" i="10"/>
  <c r="BB50" i="10" s="1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BB49" i="10"/>
  <c r="AX49" i="10"/>
  <c r="AW49" i="10"/>
  <c r="AV49" i="10"/>
  <c r="BA49" i="10" s="1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AX48" i="10"/>
  <c r="BA48" i="10" s="1"/>
  <c r="AW48" i="10"/>
  <c r="BB48" i="10" s="1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AX47" i="10"/>
  <c r="BA47" i="10" s="1"/>
  <c r="AW47" i="10"/>
  <c r="BB47" i="10" s="1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BA46" i="10"/>
  <c r="AX46" i="10"/>
  <c r="AW46" i="10"/>
  <c r="AV46" i="10"/>
  <c r="AU46" i="10"/>
  <c r="BB46" i="10" s="1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BB45" i="10"/>
  <c r="AX45" i="10"/>
  <c r="AW45" i="10"/>
  <c r="AV45" i="10"/>
  <c r="BA45" i="10" s="1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AX44" i="10"/>
  <c r="BA44" i="10" s="1"/>
  <c r="AW44" i="10"/>
  <c r="BB44" i="10" s="1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AX43" i="10"/>
  <c r="BA43" i="10" s="1"/>
  <c r="AW43" i="10"/>
  <c r="BB43" i="10" s="1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BA42" i="10"/>
  <c r="AX42" i="10"/>
  <c r="AW42" i="10"/>
  <c r="AV42" i="10"/>
  <c r="AU42" i="10"/>
  <c r="BB42" i="10" s="1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BB41" i="10"/>
  <c r="AX41" i="10"/>
  <c r="AW41" i="10"/>
  <c r="AV41" i="10"/>
  <c r="BA41" i="10" s="1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AX40" i="10"/>
  <c r="BA40" i="10" s="1"/>
  <c r="AW40" i="10"/>
  <c r="BB40" i="10" s="1"/>
  <c r="AV40" i="10"/>
  <c r="AV72" i="10" s="1"/>
  <c r="AU40" i="10"/>
  <c r="AU72" i="10" s="1"/>
  <c r="AT40" i="10"/>
  <c r="AT72" i="10" s="1"/>
  <c r="AS40" i="10"/>
  <c r="AS72" i="10" s="1"/>
  <c r="AR40" i="10"/>
  <c r="AR72" i="10" s="1"/>
  <c r="AQ40" i="10"/>
  <c r="AQ72" i="10" s="1"/>
  <c r="AP40" i="10"/>
  <c r="AP72" i="10" s="1"/>
  <c r="AO40" i="10"/>
  <c r="AO72" i="10" s="1"/>
  <c r="AN40" i="10"/>
  <c r="AN72" i="10" s="1"/>
  <c r="AM40" i="10"/>
  <c r="AM72" i="10" s="1"/>
  <c r="AL40" i="10"/>
  <c r="AL72" i="10" s="1"/>
  <c r="AK40" i="10"/>
  <c r="AK72" i="10" s="1"/>
  <c r="AJ40" i="10"/>
  <c r="AJ72" i="10" s="1"/>
  <c r="AI40" i="10"/>
  <c r="AI72" i="10" s="1"/>
  <c r="AH40" i="10"/>
  <c r="AH72" i="10" s="1"/>
  <c r="AG40" i="10"/>
  <c r="AG72" i="10" s="1"/>
  <c r="AF40" i="10"/>
  <c r="AF72" i="10" s="1"/>
  <c r="F29" i="9" s="1"/>
  <c r="AE40" i="10"/>
  <c r="AE72" i="10" s="1"/>
  <c r="F30" i="9" s="1"/>
  <c r="AD40" i="10"/>
  <c r="AD72" i="10" s="1"/>
  <c r="AC40" i="10"/>
  <c r="AC72" i="10" s="1"/>
  <c r="AB40" i="10"/>
  <c r="AB72" i="10" s="1"/>
  <c r="AA40" i="10"/>
  <c r="AA72" i="10" s="1"/>
  <c r="F24" i="9" s="1"/>
  <c r="L8" i="9" s="1"/>
  <c r="Z40" i="10"/>
  <c r="Z72" i="10" s="1"/>
  <c r="F25" i="9" s="1"/>
  <c r="Y40" i="10"/>
  <c r="Y72" i="10" s="1"/>
  <c r="F26" i="9" s="1"/>
  <c r="X40" i="10"/>
  <c r="X72" i="10" s="1"/>
  <c r="W40" i="10"/>
  <c r="W72" i="10" s="1"/>
  <c r="V40" i="10"/>
  <c r="V72" i="10" s="1"/>
  <c r="U40" i="10"/>
  <c r="U72" i="10" s="1"/>
  <c r="T40" i="10"/>
  <c r="T72" i="10" s="1"/>
  <c r="S40" i="10"/>
  <c r="S72" i="10" s="1"/>
  <c r="R40" i="10"/>
  <c r="R72" i="10" s="1"/>
  <c r="Q40" i="10"/>
  <c r="Q72" i="10" s="1"/>
  <c r="P40" i="10"/>
  <c r="P72" i="10" s="1"/>
  <c r="F21" i="9" s="1"/>
  <c r="O40" i="10"/>
  <c r="O72" i="10" s="1"/>
  <c r="F22" i="9" s="1"/>
  <c r="N40" i="10"/>
  <c r="N72" i="10" s="1"/>
  <c r="M40" i="10"/>
  <c r="M72" i="10" s="1"/>
  <c r="L40" i="10"/>
  <c r="L72" i="10" s="1"/>
  <c r="K40" i="10"/>
  <c r="K72" i="10" s="1"/>
  <c r="J40" i="10"/>
  <c r="J72" i="10" s="1"/>
  <c r="I40" i="10"/>
  <c r="I72" i="10" s="1"/>
  <c r="H40" i="10"/>
  <c r="H72" i="10" s="1"/>
  <c r="F16" i="9" s="1"/>
  <c r="AZ36" i="10"/>
  <c r="BA36" i="10" s="1"/>
  <c r="AY36" i="10"/>
  <c r="BB36" i="10" s="1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AZ35" i="10"/>
  <c r="BA35" i="10" s="1"/>
  <c r="AY35" i="10"/>
  <c r="BB35" i="10" s="1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BB34" i="10"/>
  <c r="AZ34" i="10"/>
  <c r="AY34" i="10"/>
  <c r="AX34" i="10"/>
  <c r="BA34" i="10" s="1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BA33" i="10"/>
  <c r="AZ33" i="10"/>
  <c r="AY33" i="10"/>
  <c r="AX33" i="10"/>
  <c r="AW33" i="10"/>
  <c r="BB33" i="10" s="1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AZ32" i="10"/>
  <c r="BA32" i="10" s="1"/>
  <c r="AY32" i="10"/>
  <c r="BB32" i="10" s="1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AZ31" i="10"/>
  <c r="BA31" i="10" s="1"/>
  <c r="AY31" i="10"/>
  <c r="BB31" i="10" s="1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BB30" i="10"/>
  <c r="AZ30" i="10"/>
  <c r="AY30" i="10"/>
  <c r="AX30" i="10"/>
  <c r="BA30" i="10" s="1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BA29" i="10"/>
  <c r="AZ29" i="10"/>
  <c r="AY29" i="10"/>
  <c r="AX29" i="10"/>
  <c r="AW29" i="10"/>
  <c r="BB29" i="10" s="1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AZ28" i="10"/>
  <c r="BA28" i="10" s="1"/>
  <c r="AY28" i="10"/>
  <c r="BB28" i="10" s="1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AZ27" i="10"/>
  <c r="BA27" i="10" s="1"/>
  <c r="AY27" i="10"/>
  <c r="BB27" i="10" s="1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BB26" i="10"/>
  <c r="AZ26" i="10"/>
  <c r="AY26" i="10"/>
  <c r="AX26" i="10"/>
  <c r="BA26" i="10" s="1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BA25" i="10"/>
  <c r="AZ25" i="10"/>
  <c r="AY25" i="10"/>
  <c r="AX25" i="10"/>
  <c r="AW25" i="10"/>
  <c r="BB25" i="10" s="1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AZ24" i="10"/>
  <c r="BA24" i="10" s="1"/>
  <c r="AY24" i="10"/>
  <c r="BB24" i="10" s="1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AZ23" i="10"/>
  <c r="BA23" i="10" s="1"/>
  <c r="AY23" i="10"/>
  <c r="BB23" i="10" s="1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BB22" i="10"/>
  <c r="AZ22" i="10"/>
  <c r="AY22" i="10"/>
  <c r="AX22" i="10"/>
  <c r="BA22" i="10" s="1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BA21" i="10"/>
  <c r="AZ21" i="10"/>
  <c r="AY21" i="10"/>
  <c r="AX21" i="10"/>
  <c r="AW21" i="10"/>
  <c r="BB21" i="10" s="1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AZ20" i="10"/>
  <c r="BA20" i="10" s="1"/>
  <c r="AY20" i="10"/>
  <c r="BB20" i="10" s="1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AZ19" i="10"/>
  <c r="BA19" i="10" s="1"/>
  <c r="AY19" i="10"/>
  <c r="BB19" i="10" s="1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BB18" i="10"/>
  <c r="AZ18" i="10"/>
  <c r="AY18" i="10"/>
  <c r="AX18" i="10"/>
  <c r="BA18" i="10" s="1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BA17" i="10"/>
  <c r="AZ17" i="10"/>
  <c r="AY17" i="10"/>
  <c r="AX17" i="10"/>
  <c r="AW17" i="10"/>
  <c r="BB17" i="10" s="1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AZ16" i="10"/>
  <c r="BA16" i="10" s="1"/>
  <c r="AY16" i="10"/>
  <c r="BB16" i="10" s="1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AZ15" i="10"/>
  <c r="BA15" i="10" s="1"/>
  <c r="AY15" i="10"/>
  <c r="BB15" i="10" s="1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BB14" i="10"/>
  <c r="AZ14" i="10"/>
  <c r="AY14" i="10"/>
  <c r="AX14" i="10"/>
  <c r="BA14" i="10" s="1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BA13" i="10"/>
  <c r="AZ13" i="10"/>
  <c r="AY13" i="10"/>
  <c r="AX13" i="10"/>
  <c r="AW13" i="10"/>
  <c r="BB13" i="10" s="1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AZ12" i="10"/>
  <c r="BA12" i="10" s="1"/>
  <c r="AY12" i="10"/>
  <c r="BB12" i="10" s="1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AZ11" i="10"/>
  <c r="BA11" i="10" s="1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BB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AZ8" i="10"/>
  <c r="AY8" i="10"/>
  <c r="BB8" i="10" s="1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AZ7" i="10"/>
  <c r="BA7" i="10" s="1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AZ6" i="10"/>
  <c r="AZ71" i="10" s="1"/>
  <c r="AY6" i="10"/>
  <c r="AX6" i="10"/>
  <c r="AW6" i="10"/>
  <c r="AW71" i="10" s="1"/>
  <c r="AV6" i="10"/>
  <c r="AV71" i="10" s="1"/>
  <c r="AU6" i="10"/>
  <c r="AT6" i="10"/>
  <c r="AS6" i="10"/>
  <c r="AS71" i="10" s="1"/>
  <c r="AR6" i="10"/>
  <c r="AR71" i="10" s="1"/>
  <c r="AQ6" i="10"/>
  <c r="AP6" i="10"/>
  <c r="AO6" i="10"/>
  <c r="AO71" i="10" s="1"/>
  <c r="AN6" i="10"/>
  <c r="AN71" i="10" s="1"/>
  <c r="AM6" i="10"/>
  <c r="AL6" i="10"/>
  <c r="AK6" i="10"/>
  <c r="AK71" i="10" s="1"/>
  <c r="AJ6" i="10"/>
  <c r="AJ71" i="10" s="1"/>
  <c r="AI6" i="10"/>
  <c r="AH6" i="10"/>
  <c r="AH71" i="10" s="1"/>
  <c r="AG6" i="10"/>
  <c r="AG71" i="10" s="1"/>
  <c r="AF6" i="10"/>
  <c r="AF71" i="10" s="1"/>
  <c r="D29" i="9" s="1"/>
  <c r="AE6" i="10"/>
  <c r="AD6" i="10"/>
  <c r="AD71" i="10" s="1"/>
  <c r="AC6" i="10"/>
  <c r="AC71" i="10" s="1"/>
  <c r="AB6" i="10"/>
  <c r="AB71" i="10" s="1"/>
  <c r="AA6" i="10"/>
  <c r="Z6" i="10"/>
  <c r="Z71" i="10" s="1"/>
  <c r="D25" i="9" s="1"/>
  <c r="Y6" i="10"/>
  <c r="Y71" i="10" s="1"/>
  <c r="D26" i="9" s="1"/>
  <c r="H26" i="9" s="1"/>
  <c r="D35" i="9" s="1"/>
  <c r="X6" i="10"/>
  <c r="X71" i="10" s="1"/>
  <c r="W6" i="10"/>
  <c r="V6" i="10"/>
  <c r="V71" i="10" s="1"/>
  <c r="U6" i="10"/>
  <c r="U71" i="10" s="1"/>
  <c r="T6" i="10"/>
  <c r="T71" i="10" s="1"/>
  <c r="S6" i="10"/>
  <c r="R6" i="10"/>
  <c r="R71" i="10" s="1"/>
  <c r="Q6" i="10"/>
  <c r="Q71" i="10" s="1"/>
  <c r="P6" i="10"/>
  <c r="O6" i="10"/>
  <c r="N6" i="10"/>
  <c r="N71" i="10" s="1"/>
  <c r="M6" i="10"/>
  <c r="M71" i="10" s="1"/>
  <c r="L6" i="10"/>
  <c r="K6" i="10"/>
  <c r="J6" i="10"/>
  <c r="J71" i="10" s="1"/>
  <c r="I6" i="10"/>
  <c r="I71" i="10" s="1"/>
  <c r="D32" i="9" s="1"/>
  <c r="H32" i="9" s="1"/>
  <c r="G35" i="9" s="1"/>
  <c r="H6" i="10"/>
  <c r="H5" i="10"/>
  <c r="F36" i="9"/>
  <c r="F32" i="9"/>
  <c r="F31" i="9"/>
  <c r="D31" i="9"/>
  <c r="H31" i="9" s="1"/>
  <c r="G36" i="9" s="1"/>
  <c r="H29" i="9"/>
  <c r="F28" i="9"/>
  <c r="F27" i="9"/>
  <c r="D27" i="9"/>
  <c r="H27" i="9" s="1"/>
  <c r="E36" i="9" s="1"/>
  <c r="H25" i="9"/>
  <c r="D36" i="9" s="1"/>
  <c r="F23" i="9"/>
  <c r="D23" i="9"/>
  <c r="H23" i="9" s="1"/>
  <c r="C36" i="9" s="1"/>
  <c r="F15" i="9"/>
  <c r="D15" i="9"/>
  <c r="H15" i="9" s="1"/>
  <c r="F14" i="9"/>
  <c r="D14" i="9"/>
  <c r="H14" i="9" s="1"/>
  <c r="F13" i="9"/>
  <c r="F12" i="9"/>
  <c r="L11" i="9"/>
  <c r="K11" i="9"/>
  <c r="H11" i="9"/>
  <c r="F11" i="9"/>
  <c r="D11" i="9"/>
  <c r="M10" i="9"/>
  <c r="L10" i="9"/>
  <c r="K10" i="9"/>
  <c r="M7" i="9"/>
  <c r="M11" i="9" s="1"/>
  <c r="M6" i="9"/>
  <c r="F4" i="9"/>
  <c r="F3" i="9"/>
  <c r="AL71" i="10" l="1"/>
  <c r="AP71" i="10"/>
  <c r="D12" i="9" s="1"/>
  <c r="H12" i="9" s="1"/>
  <c r="AT71" i="10"/>
  <c r="BA6" i="10"/>
  <c r="AX71" i="10"/>
  <c r="BB6" i="10"/>
  <c r="O71" i="10"/>
  <c r="D22" i="9" s="1"/>
  <c r="S71" i="10"/>
  <c r="D28" i="9" s="1"/>
  <c r="H28" i="9" s="1"/>
  <c r="E35" i="9" s="1"/>
  <c r="W71" i="10"/>
  <c r="AA71" i="10"/>
  <c r="D24" i="9" s="1"/>
  <c r="H24" i="9" s="1"/>
  <c r="C35" i="9" s="1"/>
  <c r="AE71" i="10"/>
  <c r="AI71" i="10"/>
  <c r="AM71" i="10"/>
  <c r="AQ71" i="10"/>
  <c r="AU71" i="10"/>
  <c r="AY71" i="10"/>
  <c r="BA8" i="10"/>
  <c r="BB11" i="10"/>
  <c r="BB72" i="10"/>
  <c r="F17" i="9" s="1"/>
  <c r="F19" i="9" s="1"/>
  <c r="BB7" i="10"/>
  <c r="BB9" i="10"/>
  <c r="K71" i="10"/>
  <c r="D6" i="9" s="1"/>
  <c r="H71" i="10"/>
  <c r="L71" i="10"/>
  <c r="P71" i="10"/>
  <c r="D21" i="9" s="1"/>
  <c r="H21" i="9" s="1"/>
  <c r="B36" i="9" s="1"/>
  <c r="BA10" i="10"/>
  <c r="F5" i="9"/>
  <c r="BA72" i="10"/>
  <c r="AW72" i="10"/>
  <c r="F6" i="9" s="1"/>
  <c r="AX72" i="10"/>
  <c r="H6" i="9" l="1"/>
  <c r="D18" i="9"/>
  <c r="K9" i="9"/>
  <c r="D8" i="9"/>
  <c r="F8" i="9"/>
  <c r="F18" i="9"/>
  <c r="L9" i="9"/>
  <c r="D5" i="9"/>
  <c r="H5" i="9" s="1"/>
  <c r="BA71" i="10"/>
  <c r="D30" i="9"/>
  <c r="H30" i="9" s="1"/>
  <c r="F35" i="9" s="1"/>
  <c r="H22" i="9"/>
  <c r="K8" i="9"/>
  <c r="D13" i="9"/>
  <c r="D4" i="9"/>
  <c r="H4" i="9" s="1"/>
  <c r="D3" i="9"/>
  <c r="H3" i="9" s="1"/>
  <c r="D16" i="9"/>
  <c r="H16" i="9" s="1"/>
  <c r="K14" i="9" s="1"/>
  <c r="K15" i="9" s="1"/>
  <c r="H13" i="9"/>
  <c r="BB71" i="10"/>
  <c r="D17" i="9" s="1"/>
  <c r="M8" i="9" l="1"/>
  <c r="B35" i="9"/>
  <c r="D19" i="9"/>
  <c r="H17" i="9"/>
  <c r="H19" i="9" s="1"/>
  <c r="M9" i="9"/>
  <c r="H8" i="9"/>
  <c r="H18" i="9"/>
</calcChain>
</file>

<file path=xl/sharedStrings.xml><?xml version="1.0" encoding="utf-8"?>
<sst xmlns="http://schemas.openxmlformats.org/spreadsheetml/2006/main" count="9574" uniqueCount="2638">
  <si>
    <t>序列</t>
  </si>
  <si>
    <t>维修开始</t>
  </si>
  <si>
    <t>维修结束</t>
  </si>
  <si>
    <t>故障现象</t>
  </si>
  <si>
    <t>结果</t>
  </si>
  <si>
    <t>故障原因分析</t>
  </si>
  <si>
    <t>维修人</t>
  </si>
  <si>
    <t>正常</t>
    <phoneticPr fontId="0" type="Hiragana"/>
  </si>
  <si>
    <t>切刀轮位置不对</t>
    <phoneticPr fontId="0" type="Hiragana"/>
  </si>
  <si>
    <t>开盖机手爪刮丝</t>
    <phoneticPr fontId="0" type="Hiragana"/>
  </si>
  <si>
    <t>调整龙门机械手爪</t>
    <phoneticPr fontId="0" type="Hiragana"/>
  </si>
  <si>
    <t>正常</t>
    <phoneticPr fontId="0" type="Hiragana"/>
  </si>
  <si>
    <t>龙门装箱机手爪偏差</t>
    <phoneticPr fontId="0" type="Hiragana"/>
  </si>
  <si>
    <t>大标签顶升台顶升不到位</t>
    <phoneticPr fontId="0" type="Hiragana"/>
  </si>
  <si>
    <t>晚间厂家更换气缸</t>
    <phoneticPr fontId="0" type="Hiragana"/>
  </si>
  <si>
    <t>气缸磁开信号不到位</t>
    <phoneticPr fontId="0" type="Hiragana"/>
  </si>
  <si>
    <t>抓丝机器人手爪信号不到位</t>
    <phoneticPr fontId="0" type="Hiragana"/>
  </si>
  <si>
    <t>手动调整</t>
    <phoneticPr fontId="0" type="Hiragana"/>
  </si>
  <si>
    <t>磁开信号不到位</t>
    <phoneticPr fontId="0" type="Hiragana"/>
  </si>
  <si>
    <t>二号裹膜机多次断膜</t>
    <phoneticPr fontId="0" type="Hiragana"/>
  </si>
  <si>
    <t>更换振荡头和切刀轮</t>
    <phoneticPr fontId="0" type="Hiragana"/>
  </si>
  <si>
    <t>切刀轮位置不对</t>
    <phoneticPr fontId="0" type="Hiragana"/>
  </si>
  <si>
    <t>DailyReportDate</t>
  </si>
  <si>
    <t>DailyReportOnWorkPeople</t>
  </si>
  <si>
    <t>DailyReportBanci</t>
  </si>
  <si>
    <t>DailyReportBanzu</t>
  </si>
  <si>
    <t>日期</t>
    <phoneticPr fontId="0" type="Hiragana"/>
  </si>
  <si>
    <t>当班人员</t>
    <phoneticPr fontId="0" type="Hiragana"/>
  </si>
  <si>
    <t>班次</t>
    <phoneticPr fontId="0" type="Hiragana"/>
  </si>
  <si>
    <t>班次（夜/早/中）</t>
    <phoneticPr fontId="0" type="Hiragana"/>
  </si>
  <si>
    <t>班别（甲/乙/丙）</t>
    <phoneticPr fontId="0" type="Hiragana"/>
  </si>
  <si>
    <t>CheckViewDate</t>
  </si>
  <si>
    <t>CheckViewBanci</t>
  </si>
  <si>
    <t>CheckViewTime</t>
  </si>
  <si>
    <t>CheckViewContent</t>
  </si>
  <si>
    <t>CheckViewResult</t>
  </si>
  <si>
    <t>CheckViewPerson</t>
  </si>
  <si>
    <t>巡检日期</t>
    <phoneticPr fontId="0" type="Hiragana"/>
  </si>
  <si>
    <t>巡检时间</t>
    <phoneticPr fontId="0" type="Hiragana"/>
  </si>
  <si>
    <t>内容</t>
    <phoneticPr fontId="0" type="Hiragana"/>
  </si>
  <si>
    <t>结果</t>
    <phoneticPr fontId="0" type="Hiragana"/>
  </si>
  <si>
    <t>巡检人</t>
    <phoneticPr fontId="0" type="Hiragana"/>
  </si>
  <si>
    <t>巡检班次（夜/早/中）</t>
    <phoneticPr fontId="0" type="Hiragana"/>
  </si>
  <si>
    <t>FixStartDate</t>
  </si>
  <si>
    <t>FixByBanCi</t>
  </si>
  <si>
    <t>FixStartTime</t>
  </si>
  <si>
    <t>FixEndTime</t>
  </si>
  <si>
    <t>FixTimeTotal</t>
  </si>
  <si>
    <t>维修时间总计</t>
    <phoneticPr fontId="0" type="Hiragana"/>
  </si>
  <si>
    <t>EquipmentNumber</t>
  </si>
  <si>
    <t>设备编号</t>
    <phoneticPr fontId="0" type="Hiragana"/>
  </si>
  <si>
    <t>BugAppearance</t>
  </si>
  <si>
    <t>MaintenanceProcedure</t>
  </si>
  <si>
    <t>FailureCause</t>
  </si>
  <si>
    <t>FixResult</t>
  </si>
  <si>
    <t>FixPerson</t>
  </si>
  <si>
    <t>StartDate</t>
  </si>
  <si>
    <t>StartTime</t>
  </si>
  <si>
    <t>EndDate</t>
  </si>
  <si>
    <t>EndTime</t>
  </si>
  <si>
    <t>HistoryType</t>
  </si>
  <si>
    <t>HistoryContent</t>
  </si>
  <si>
    <t>Result</t>
  </si>
  <si>
    <t>Mark</t>
  </si>
  <si>
    <t>开始日期</t>
    <phoneticPr fontId="0" type="Hiragana"/>
  </si>
  <si>
    <t>开始时间</t>
    <phoneticPr fontId="0" type="Hiragana"/>
  </si>
  <si>
    <t>结束日期</t>
    <phoneticPr fontId="0" type="Hiragana"/>
  </si>
  <si>
    <t>结束时间</t>
    <phoneticPr fontId="0" type="Hiragana"/>
  </si>
  <si>
    <t>区分（维修/保养）</t>
    <phoneticPr fontId="0" type="Hiragana"/>
  </si>
  <si>
    <t>备注</t>
    <phoneticPr fontId="0" type="Hiragana"/>
  </si>
  <si>
    <t>FixMark</t>
    <phoneticPr fontId="0" type="Hiragana"/>
  </si>
  <si>
    <t>DailyReportOther</t>
  </si>
  <si>
    <t>其他内容</t>
    <phoneticPr fontId="0" type="Hiragana"/>
  </si>
  <si>
    <t>魏亚伟、凌昱涛、李文文</t>
  </si>
  <si>
    <t>夜班</t>
    <phoneticPr fontId="0" type="Hiragana"/>
  </si>
  <si>
    <t>早班</t>
    <phoneticPr fontId="0" type="Hiragana"/>
  </si>
  <si>
    <t>中班</t>
    <phoneticPr fontId="0" type="Hiragana"/>
  </si>
  <si>
    <t>乙</t>
    <phoneticPr fontId="0" type="Hiragana"/>
  </si>
  <si>
    <t>丙</t>
    <phoneticPr fontId="0" type="Hiragana"/>
  </si>
  <si>
    <t>甲</t>
    <phoneticPr fontId="0" type="Hiragana"/>
  </si>
  <si>
    <t>张长龙、姚志坚、张曙光</t>
  </si>
  <si>
    <t>抓丝机器人一号手爪信号错误</t>
    <phoneticPr fontId="0" type="Hiragana"/>
  </si>
  <si>
    <t>更改程序</t>
    <phoneticPr fontId="0" type="Hiragana"/>
  </si>
  <si>
    <t>程序错误</t>
    <phoneticPr fontId="0" type="Hiragana"/>
  </si>
  <si>
    <t>大标签激光打印机处顶升台顶升不到位</t>
    <phoneticPr fontId="0" type="Hiragana"/>
  </si>
  <si>
    <t>更换顶升台</t>
    <phoneticPr fontId="0" type="Hiragana"/>
  </si>
  <si>
    <t>安装问题</t>
    <phoneticPr fontId="0" type="Hiragana"/>
  </si>
  <si>
    <t>一号打包机打带异常</t>
    <phoneticPr fontId="0" type="Hiragana"/>
  </si>
  <si>
    <t>重新穿带</t>
    <phoneticPr fontId="0" type="Hiragana"/>
  </si>
  <si>
    <t>进带不到位</t>
    <phoneticPr fontId="0" type="Hiragana"/>
  </si>
  <si>
    <t>姚志坚</t>
  </si>
  <si>
    <t>堆垛机货叉异常未收回</t>
    <phoneticPr fontId="0" type="Hiragana"/>
  </si>
  <si>
    <t>手动调整收回</t>
    <phoneticPr fontId="0" type="Hiragana"/>
  </si>
  <si>
    <t>货叉不到位</t>
    <phoneticPr fontId="0" type="Hiragana"/>
  </si>
  <si>
    <t>凌昱涛</t>
  </si>
  <si>
    <t>2号裹膜机多次断膜</t>
    <phoneticPr fontId="0" type="Hiragana"/>
  </si>
  <si>
    <t>厂家晚间调整</t>
    <phoneticPr fontId="0" type="Hiragana"/>
  </si>
  <si>
    <t>L138A辊道动力不足</t>
    <phoneticPr fontId="0" type="Hiragana"/>
  </si>
  <si>
    <t>没有动力辊</t>
    <phoneticPr fontId="0" type="Hiragana"/>
  </si>
  <si>
    <t>魏亚伟、李文文</t>
  </si>
  <si>
    <t>张长龙、张曙光</t>
  </si>
  <si>
    <t>堆垛机提位不正</t>
    <phoneticPr fontId="0" type="Hiragana"/>
  </si>
  <si>
    <t>手动操作</t>
    <phoneticPr fontId="0" type="Hiragana"/>
  </si>
  <si>
    <t>正常</t>
    <phoneticPr fontId="0" type="Hiragana"/>
  </si>
  <si>
    <t>信号不到位</t>
    <phoneticPr fontId="0" type="Hiragana"/>
  </si>
  <si>
    <t>邓宗应</t>
  </si>
  <si>
    <t>堆垛机货叉伸展不到位，左右偏差</t>
    <phoneticPr fontId="0" type="Hiragana"/>
  </si>
  <si>
    <t>设备异常</t>
    <phoneticPr fontId="0" type="Hiragana"/>
  </si>
  <si>
    <t>一号裹膜机丝卷推入时倒下卡在线体</t>
    <phoneticPr fontId="0" type="Hiragana"/>
  </si>
  <si>
    <t>丝卷太轻</t>
    <phoneticPr fontId="0" type="Hiragana"/>
  </si>
  <si>
    <t>李文文 魏亚伟</t>
  </si>
  <si>
    <t>上线机器人一号手爪在G05辊道丝卷纸管卡托盘</t>
    <phoneticPr fontId="0" type="Hiragana"/>
  </si>
  <si>
    <t>厂家晚间调整</t>
    <phoneticPr fontId="0" type="Hiragana"/>
  </si>
  <si>
    <t>手爪松动</t>
    <phoneticPr fontId="0" type="Hiragana"/>
  </si>
  <si>
    <t>姚志坚、张曙光</t>
  </si>
  <si>
    <t>早班开线现场总调度故障</t>
    <phoneticPr fontId="0" type="Hiragana"/>
  </si>
  <si>
    <t>厂家调整</t>
    <phoneticPr fontId="0" type="Hiragana"/>
  </si>
  <si>
    <t>正常</t>
    <phoneticPr fontId="0" type="Hiragana"/>
  </si>
  <si>
    <t>信息错误</t>
    <phoneticPr fontId="0" type="Hiragana"/>
  </si>
  <si>
    <t>大库堆垛机多次出现停位不正报警</t>
    <phoneticPr fontId="0" type="Hiragana"/>
  </si>
  <si>
    <t>手动调整</t>
    <phoneticPr fontId="0" type="Hiragana"/>
  </si>
  <si>
    <t>货叉不到位</t>
    <phoneticPr fontId="0" type="Hiragana"/>
  </si>
  <si>
    <t>张曙光</t>
  </si>
  <si>
    <t>一号裹膜机推杆信息异常，导致导致卡托盘</t>
    <phoneticPr fontId="0" type="Hiragana"/>
  </si>
  <si>
    <t xml:space="preserve">手动调整 </t>
    <phoneticPr fontId="0" type="Hiragana"/>
  </si>
  <si>
    <t>信号错误</t>
    <phoneticPr fontId="0" type="Hiragana"/>
  </si>
  <si>
    <t>一号打包机打带异常</t>
    <phoneticPr fontId="0" type="Hiragana"/>
  </si>
  <si>
    <t>调整打带松紧度</t>
    <phoneticPr fontId="0" type="Hiragana"/>
  </si>
  <si>
    <t>打带太松</t>
    <phoneticPr fontId="0" type="Hiragana"/>
  </si>
  <si>
    <t>堆垛机货叉收缩不到位</t>
    <phoneticPr fontId="0" type="Hiragana"/>
  </si>
  <si>
    <t>信号不到位</t>
    <phoneticPr fontId="0" type="Hiragana"/>
  </si>
  <si>
    <t>一号裹膜机出现三次断膜</t>
    <phoneticPr fontId="0" type="Hiragana"/>
  </si>
  <si>
    <t>调整振荡头位置</t>
    <phoneticPr fontId="0" type="Hiragana"/>
  </si>
  <si>
    <t>振荡头位置不对</t>
    <phoneticPr fontId="0" type="Hiragana"/>
  </si>
  <si>
    <t>姚志坚、张长龙、张曙光</t>
  </si>
  <si>
    <t>龙门机械手装箱异常</t>
    <phoneticPr fontId="0" type="Hiragana"/>
  </si>
  <si>
    <t>总控调整</t>
    <phoneticPr fontId="0" type="Hiragana"/>
  </si>
  <si>
    <t>信息错误</t>
    <phoneticPr fontId="0" type="Hiragana"/>
  </si>
  <si>
    <t>转台H01变频器故障报警</t>
    <phoneticPr fontId="0" type="Hiragana"/>
  </si>
  <si>
    <t>手动调整</t>
    <phoneticPr fontId="0" type="Hiragana"/>
  </si>
  <si>
    <t>熔断器故障</t>
    <phoneticPr fontId="0" type="Hiragana"/>
  </si>
  <si>
    <t>大库堆垛机出现认址故障报警</t>
    <phoneticPr fontId="0" type="Hiragana"/>
  </si>
  <si>
    <t>认址错误</t>
    <phoneticPr fontId="0" type="Hiragana"/>
  </si>
  <si>
    <t>大库堆垛机出现停位不正报警</t>
    <phoneticPr fontId="0" type="Hiragana"/>
  </si>
  <si>
    <t>货叉不到位</t>
    <phoneticPr fontId="0" type="Hiragana"/>
  </si>
  <si>
    <t>打袜针</t>
    <phoneticPr fontId="0" type="Hiragana"/>
  </si>
  <si>
    <t>更换袜针和生克片</t>
    <phoneticPr fontId="0" type="Hiragana"/>
  </si>
  <si>
    <t>裹膜机频繁出现断膜</t>
    <phoneticPr fontId="0" type="Hiragana"/>
  </si>
  <si>
    <t>李文文</t>
  </si>
  <si>
    <t>码垛机货物歪斜</t>
    <phoneticPr fontId="0" type="Hiragana"/>
  </si>
  <si>
    <t>码垛时货物摆放偏差</t>
    <phoneticPr fontId="0" type="Hiragana"/>
  </si>
  <si>
    <t>一号裹膜机传送带卡托盘</t>
    <phoneticPr fontId="0" type="Hiragana"/>
  </si>
  <si>
    <t>手动取出</t>
    <phoneticPr fontId="0" type="Hiragana"/>
  </si>
  <si>
    <t>魏亚伟、凌昱涛</t>
  </si>
  <si>
    <t>二号裹膜机断膜</t>
    <phoneticPr fontId="0" type="Hiragana"/>
  </si>
  <si>
    <t>厂家维修</t>
    <phoneticPr fontId="0" type="Hiragana"/>
  </si>
  <si>
    <t>振荡头位置不对</t>
    <phoneticPr fontId="0" type="Hiragana"/>
  </si>
  <si>
    <t>封箱机封箱异常</t>
    <phoneticPr fontId="0" type="Hiragana"/>
  </si>
  <si>
    <t>重新查线</t>
    <phoneticPr fontId="0" type="Hiragana"/>
  </si>
  <si>
    <t>变频器故障</t>
    <phoneticPr fontId="0" type="Hiragana"/>
  </si>
  <si>
    <t>吴飞飞</t>
    <phoneticPr fontId="0" type="Hiragana"/>
  </si>
  <si>
    <t>外检1、外检4台前称重处称重后不放行</t>
    <phoneticPr fontId="0" type="Hiragana"/>
  </si>
  <si>
    <t>重新给信号</t>
    <phoneticPr fontId="0" type="Hiragana"/>
  </si>
  <si>
    <t>误信号</t>
    <phoneticPr fontId="0" type="Hiragana"/>
  </si>
  <si>
    <t>邓宗应</t>
    <phoneticPr fontId="0" type="Hiragana"/>
  </si>
  <si>
    <t>抓丝区穿梭车接货异常</t>
    <phoneticPr fontId="0" type="Hiragana"/>
  </si>
  <si>
    <t>厂家调整相关程序</t>
    <phoneticPr fontId="0" type="Hiragana"/>
  </si>
  <si>
    <t>程序故障</t>
    <phoneticPr fontId="0" type="Hiragana"/>
  </si>
  <si>
    <t>掉袜带</t>
    <phoneticPr fontId="0" type="Hiragana"/>
  </si>
  <si>
    <t>调整疏密度</t>
    <phoneticPr fontId="0" type="Hiragana"/>
  </si>
  <si>
    <t>袜带太疏</t>
    <phoneticPr fontId="0" type="Hiragana"/>
  </si>
  <si>
    <t>凌昱涛</t>
    <phoneticPr fontId="0" type="Hiragana"/>
  </si>
  <si>
    <t>切换到位时不切丝</t>
    <phoneticPr fontId="0" type="Hiragana"/>
  </si>
  <si>
    <t>固定捻纱电机中继</t>
    <phoneticPr fontId="0" type="Hiragana"/>
  </si>
  <si>
    <t>中继与底座接触不良</t>
    <phoneticPr fontId="0" type="Hiragana"/>
  </si>
  <si>
    <t>调整切刀轮位置</t>
    <phoneticPr fontId="0" type="Hiragana"/>
  </si>
  <si>
    <t>切刀轮位置不合适</t>
    <phoneticPr fontId="0" type="Hiragana"/>
  </si>
  <si>
    <t>魏亚伟</t>
    <phoneticPr fontId="0" type="Hiragana"/>
  </si>
  <si>
    <t>邓宗应、武立波、马康</t>
  </si>
  <si>
    <t>姚志坚、李文文、张曙光</t>
  </si>
  <si>
    <t>魏亚伟、凌昱涛、张长龙</t>
  </si>
  <si>
    <t>2号打包机报警</t>
    <phoneticPr fontId="0" type="Hiragana"/>
  </si>
  <si>
    <t>调整无带检测开关</t>
    <phoneticPr fontId="0" type="Hiragana"/>
  </si>
  <si>
    <t>开关位置不合适</t>
    <phoneticPr fontId="0" type="Hiragana"/>
  </si>
  <si>
    <t>封箱机气锤不下降</t>
    <phoneticPr fontId="0" type="Hiragana"/>
  </si>
  <si>
    <t>调整光电对射板</t>
    <phoneticPr fontId="0" type="Hiragana"/>
  </si>
  <si>
    <t>开关信号常有</t>
    <phoneticPr fontId="0" type="Hiragana"/>
  </si>
  <si>
    <t>上线机器人处，穿梭车不送空丝车</t>
    <phoneticPr fontId="0" type="Hiragana"/>
  </si>
  <si>
    <t>手动输入托盘号</t>
    <phoneticPr fontId="0" type="Hiragana"/>
  </si>
  <si>
    <t>信息未上传</t>
    <phoneticPr fontId="0" type="Hiragana"/>
  </si>
  <si>
    <t>半板立库堆垛机报货物歪斜，停位不正</t>
    <phoneticPr fontId="0" type="Hiragana"/>
  </si>
  <si>
    <t>手动操作放到位</t>
    <phoneticPr fontId="0" type="Hiragana"/>
  </si>
  <si>
    <t>货叉未伸到位，未停在便准位置</t>
    <phoneticPr fontId="0" type="Hiragana"/>
  </si>
  <si>
    <t>码垛机器人不吸箱及满板穿梭车不取货</t>
    <phoneticPr fontId="0" type="Hiragana"/>
  </si>
  <si>
    <t>在触摸屏上修改信息</t>
    <phoneticPr fontId="0" type="Hiragana"/>
  </si>
  <si>
    <t>箱子条码没上传及流水号没上传</t>
    <phoneticPr fontId="0" type="Hiragana"/>
  </si>
  <si>
    <t>一二号裹膜机断膜</t>
    <phoneticPr fontId="0" type="Hiragana"/>
  </si>
  <si>
    <t>调整震荡头，切刀轮位置</t>
    <phoneticPr fontId="0" type="Hiragana"/>
  </si>
  <si>
    <t>位置不合适</t>
    <phoneticPr fontId="0" type="Hiragana"/>
  </si>
  <si>
    <t>马康 武立波</t>
    <phoneticPr fontId="0" type="Hiragana"/>
  </si>
  <si>
    <t>一、二号裹膜机频繁断膜</t>
    <phoneticPr fontId="0" type="Hiragana"/>
  </si>
  <si>
    <t>厂家维修</t>
    <phoneticPr fontId="0" type="Hiragana"/>
  </si>
  <si>
    <t>正常</t>
    <phoneticPr fontId="0" type="Hiragana"/>
  </si>
  <si>
    <t>震荡头，切刀轮位置不对</t>
    <phoneticPr fontId="0" type="Hiragana"/>
  </si>
  <si>
    <t>穿梭车分配异常</t>
    <phoneticPr fontId="0" type="Hiragana"/>
  </si>
  <si>
    <t>手动输入丝车号</t>
    <phoneticPr fontId="0" type="Hiragana"/>
  </si>
  <si>
    <t>信息不对</t>
    <phoneticPr fontId="0" type="Hiragana"/>
  </si>
  <si>
    <t>张曙光</t>
    <phoneticPr fontId="0" type="Hiragana"/>
  </si>
  <si>
    <t>有丝纸箱经过龙门处，开盖机照常开盖</t>
    <phoneticPr fontId="0" type="Hiragana"/>
  </si>
  <si>
    <t>手动操作收起</t>
    <phoneticPr fontId="0" type="Hiragana"/>
  </si>
  <si>
    <t>操作有误</t>
    <phoneticPr fontId="0" type="Hiragana"/>
  </si>
  <si>
    <t>李文文</t>
    <phoneticPr fontId="0" type="Hiragana"/>
  </si>
  <si>
    <t>二号裹膜机断膜</t>
    <phoneticPr fontId="0" type="Hiragana"/>
  </si>
  <si>
    <t>调整切刀轮位置</t>
    <phoneticPr fontId="0" type="Hiragana"/>
  </si>
  <si>
    <t>切刀轮位置不合适</t>
    <phoneticPr fontId="0" type="Hiragana"/>
  </si>
  <si>
    <t>张长龙</t>
    <phoneticPr fontId="0" type="Hiragana"/>
  </si>
  <si>
    <t>三号堆垛机取货歪斜</t>
    <phoneticPr fontId="0" type="Hiragana"/>
  </si>
  <si>
    <t>手动规整丝车</t>
    <phoneticPr fontId="0" type="Hiragana"/>
  </si>
  <si>
    <t>正常</t>
    <phoneticPr fontId="0" type="Hiragana"/>
  </si>
  <si>
    <t>货叉未卡住丝车定位</t>
    <phoneticPr fontId="0" type="Hiragana"/>
  </si>
  <si>
    <t>张长龙</t>
    <phoneticPr fontId="0" type="Hiragana"/>
  </si>
  <si>
    <t>瞿继辉、凌昱涛、张长龙</t>
  </si>
  <si>
    <t>龙门装箱开盖机一个手爪掉下来</t>
    <phoneticPr fontId="0" type="Hiragana"/>
  </si>
  <si>
    <t>重新安装紧固</t>
    <phoneticPr fontId="0" type="Hiragana"/>
  </si>
  <si>
    <t>气缸连接处螺丝松</t>
    <phoneticPr fontId="0" type="Hiragana"/>
  </si>
  <si>
    <t>没有余料的情况下，余料丝车上线</t>
    <phoneticPr fontId="0" type="Hiragana"/>
  </si>
  <si>
    <t>手动下线并修改信息</t>
    <phoneticPr fontId="0" type="Hiragana"/>
  </si>
  <si>
    <t>信息错误导致</t>
    <phoneticPr fontId="0" type="Hiragana"/>
  </si>
  <si>
    <t>称重2处75号托盘两次不放行</t>
    <phoneticPr fontId="0" type="Hiragana"/>
  </si>
  <si>
    <t>手动操作将托盘取下</t>
    <phoneticPr fontId="0" type="Hiragana"/>
  </si>
  <si>
    <t>小托盘有问题</t>
    <phoneticPr fontId="0" type="Hiragana"/>
  </si>
  <si>
    <t>调节切刀轮</t>
    <phoneticPr fontId="0" type="Hiragana"/>
  </si>
  <si>
    <t>余料抓取放回异常</t>
    <phoneticPr fontId="0" type="Hiragana"/>
  </si>
  <si>
    <t>手动操作</t>
    <phoneticPr fontId="0" type="Hiragana"/>
  </si>
  <si>
    <t>张曙光</t>
    <phoneticPr fontId="0" type="Hiragana"/>
  </si>
  <si>
    <t>余料丝车回L11链式机异常</t>
    <phoneticPr fontId="0" type="Hiragana"/>
  </si>
  <si>
    <t>余料放回异常、该程序未运行完</t>
    <phoneticPr fontId="0" type="Hiragana"/>
  </si>
  <si>
    <t>姚志坚</t>
    <phoneticPr fontId="0" type="Hiragana"/>
  </si>
  <si>
    <t>龙门装箱处装箱异常</t>
    <phoneticPr fontId="0" type="Hiragana"/>
  </si>
  <si>
    <t>手动操作装箱</t>
    <phoneticPr fontId="0" type="Hiragana"/>
  </si>
  <si>
    <t>托盘信息读取错误</t>
    <phoneticPr fontId="0" type="Hiragana"/>
  </si>
  <si>
    <t>李文文</t>
    <phoneticPr fontId="0" type="Hiragana"/>
  </si>
  <si>
    <t>堆垛机货物歪斜报警</t>
    <phoneticPr fontId="0" type="Hiragana"/>
  </si>
  <si>
    <t>楼上楼下双人协同手动操作</t>
    <phoneticPr fontId="0" type="Hiragana"/>
  </si>
  <si>
    <t>货叉与丝车定位没有完全契合</t>
    <phoneticPr fontId="0" type="Hiragana"/>
  </si>
  <si>
    <t>张曙光 李文文</t>
    <phoneticPr fontId="0" type="Hiragana"/>
  </si>
  <si>
    <t>机器人抓丝顶到丝卷定歪丝车</t>
    <phoneticPr fontId="0" type="Hiragana"/>
  </si>
  <si>
    <t>取下丝卷，规正丝车</t>
    <phoneticPr fontId="0" type="Hiragana"/>
  </si>
  <si>
    <t>丝车架歪</t>
    <phoneticPr fontId="0" type="Hiragana"/>
  </si>
  <si>
    <t>凌昱涛</t>
    <phoneticPr fontId="0" type="Hiragana"/>
  </si>
  <si>
    <t>三号堆垛机取货歪斜</t>
    <phoneticPr fontId="0" type="Hiragana"/>
  </si>
  <si>
    <t>手动规整丝车</t>
    <phoneticPr fontId="0" type="Hiragana"/>
  </si>
  <si>
    <t>货叉未卡住丝车定位</t>
    <phoneticPr fontId="0" type="Hiragana"/>
  </si>
  <si>
    <t>张长龙</t>
    <phoneticPr fontId="0" type="Hiragana"/>
  </si>
  <si>
    <t>提升机前限位报警</t>
    <phoneticPr fontId="0" type="Hiragana"/>
  </si>
  <si>
    <t>手动将丝车拉回</t>
    <phoneticPr fontId="0" type="Hiragana"/>
  </si>
  <si>
    <t>前限位开关有信号</t>
    <phoneticPr fontId="0" type="Hiragana"/>
  </si>
  <si>
    <t>邓宗应</t>
    <phoneticPr fontId="0" type="Hiragana"/>
  </si>
  <si>
    <t>手动装箱辊道接货顶升链式机上升后不动作</t>
    <phoneticPr fontId="0" type="Hiragana"/>
  </si>
  <si>
    <t>调整上位接近开关</t>
    <phoneticPr fontId="0" type="Hiragana"/>
  </si>
  <si>
    <t>上位接近开关顶升机上升时无信号</t>
    <phoneticPr fontId="0" type="Hiragana"/>
  </si>
  <si>
    <t>一号裹膜机断膜且上吸膜吸不好</t>
    <phoneticPr fontId="0" type="Hiragana"/>
  </si>
  <si>
    <t>调整切刀轮及清理过滤网</t>
    <phoneticPr fontId="0" type="Hiragana"/>
  </si>
  <si>
    <t>切刀位置不合适，过滤网堵塞</t>
    <phoneticPr fontId="0" type="Hiragana"/>
  </si>
  <si>
    <t>马康 武立波</t>
    <phoneticPr fontId="0" type="Hiragana"/>
  </si>
  <si>
    <t>丝车堆垛机货叉伺服报警</t>
    <phoneticPr fontId="0" type="Hiragana"/>
  </si>
  <si>
    <t>手动操作将货叉伸到位</t>
    <phoneticPr fontId="0" type="Hiragana"/>
  </si>
  <si>
    <t>货叉未伸到位</t>
    <phoneticPr fontId="0" type="Hiragana"/>
  </si>
  <si>
    <t>二号打包机烫头粘和度不好</t>
    <phoneticPr fontId="0" type="Hiragana"/>
  </si>
  <si>
    <t>清理烫头</t>
    <phoneticPr fontId="0" type="Hiragana"/>
  </si>
  <si>
    <t>烫头长期使用，未清理</t>
    <phoneticPr fontId="0" type="Hiragana"/>
  </si>
  <si>
    <t>孙龙年</t>
    <phoneticPr fontId="0" type="Hiragana"/>
  </si>
  <si>
    <t>封箱机电机不转</t>
    <phoneticPr fontId="0" type="Hiragana"/>
  </si>
  <si>
    <t>厂家调整变频器</t>
    <phoneticPr fontId="0" type="Hiragana"/>
  </si>
  <si>
    <t>变频器故障</t>
    <phoneticPr fontId="0" type="Hiragana"/>
  </si>
  <si>
    <t>丝车堆垛机货叉停位不正报警</t>
    <phoneticPr fontId="0" type="Hiragana"/>
  </si>
  <si>
    <t>货叉停位不正</t>
    <phoneticPr fontId="0" type="Hiragana"/>
  </si>
  <si>
    <t>二号打包机烫头粘和度不好</t>
    <phoneticPr fontId="0" type="Hiragana"/>
  </si>
  <si>
    <t>清理烫头</t>
    <phoneticPr fontId="0" type="Hiragana"/>
  </si>
  <si>
    <t>烫头长期使用，未清理</t>
    <phoneticPr fontId="0" type="Hiragana"/>
  </si>
  <si>
    <t>张长龙</t>
    <phoneticPr fontId="0" type="Hiragana"/>
  </si>
  <si>
    <t>丝车堆垛机货叉停位不正报警</t>
    <phoneticPr fontId="0" type="Hiragana"/>
  </si>
  <si>
    <t>货叉停位不正</t>
    <phoneticPr fontId="0" type="Hiragana"/>
  </si>
  <si>
    <t>瞿继辉</t>
    <phoneticPr fontId="0" type="Hiragana"/>
  </si>
  <si>
    <t>邓宗应、武立波</t>
  </si>
  <si>
    <t>李文文、张曙光</t>
  </si>
  <si>
    <t>AA大托盘满板后穿梭车不取货</t>
    <phoneticPr fontId="0" type="Hiragana"/>
  </si>
  <si>
    <t>修改信息，状态吗</t>
    <phoneticPr fontId="0" type="Hiragana"/>
  </si>
  <si>
    <t>上线和下线上位机发送信息不一致</t>
    <phoneticPr fontId="0" type="Hiragana"/>
  </si>
  <si>
    <t>G17辊道分流器处最后一个托盘过不去</t>
    <phoneticPr fontId="0" type="Hiragana"/>
  </si>
  <si>
    <t>调节分流器摆向的角度</t>
    <phoneticPr fontId="0" type="Hiragana"/>
  </si>
  <si>
    <t>分流器摆向角度太小</t>
    <phoneticPr fontId="0" type="Hiragana"/>
  </si>
  <si>
    <t>丝车堆垛机货叉伺服 报警</t>
    <phoneticPr fontId="0" type="Hiragana"/>
  </si>
  <si>
    <t>手动操作将货叉伸到位</t>
    <phoneticPr fontId="0" type="Hiragana"/>
  </si>
  <si>
    <t>货叉未伸到位</t>
    <phoneticPr fontId="0" type="Hiragana"/>
  </si>
  <si>
    <t>58辊道电机热保护报警，三次跳闸</t>
    <phoneticPr fontId="0" type="Hiragana"/>
  </si>
  <si>
    <t>从新紧固电机接线端子</t>
    <phoneticPr fontId="0" type="Hiragana"/>
  </si>
  <si>
    <t>其中一相线螺丝松，电机缺相</t>
    <phoneticPr fontId="0" type="Hiragana"/>
  </si>
  <si>
    <t>调节振荡头及切刀轮</t>
    <phoneticPr fontId="0" type="Hiragana"/>
  </si>
  <si>
    <t>武立波</t>
    <phoneticPr fontId="0" type="Hiragana"/>
  </si>
  <si>
    <t>装箱机器人出现故障导致抓丝不放</t>
    <phoneticPr fontId="0" type="Hiragana"/>
  </si>
  <si>
    <t>手动调整+修改信息</t>
    <phoneticPr fontId="0" type="Hiragana"/>
  </si>
  <si>
    <t>纸箱位置没有校对好</t>
    <phoneticPr fontId="0" type="Hiragana"/>
  </si>
  <si>
    <t>张曙光，李文文</t>
    <phoneticPr fontId="0" type="Hiragana"/>
  </si>
  <si>
    <t>张曙光</t>
    <phoneticPr fontId="0" type="Hiragana"/>
  </si>
  <si>
    <t>龙门开箱手抓框架移位</t>
    <phoneticPr fontId="0" type="Hiragana"/>
  </si>
  <si>
    <t>矫正位置打螺丝锁紧</t>
    <phoneticPr fontId="0" type="Hiragana"/>
  </si>
  <si>
    <t>螺丝松动</t>
    <phoneticPr fontId="0" type="Hiragana"/>
  </si>
  <si>
    <t>封箱机胶带处，行程开关螺丝松动</t>
    <phoneticPr fontId="0" type="Hiragana"/>
  </si>
  <si>
    <t>紧固行程开关螺丝</t>
    <phoneticPr fontId="0" type="Hiragana"/>
  </si>
  <si>
    <t>正常</t>
    <phoneticPr fontId="0" type="Hiragana"/>
  </si>
  <si>
    <t>行程开关螺丝松动</t>
    <phoneticPr fontId="0" type="Hiragana"/>
  </si>
  <si>
    <t>张长龙</t>
    <phoneticPr fontId="0" type="Hiragana"/>
  </si>
  <si>
    <t>姚志坚、李文文</t>
  </si>
  <si>
    <t>瞿继辉、凌昱涛</t>
  </si>
  <si>
    <t xml:space="preserve">一号裹膜机断膜 </t>
    <phoneticPr fontId="0" type="Hiragana"/>
  </si>
  <si>
    <t>李文文</t>
    <phoneticPr fontId="0" type="Hiragana"/>
  </si>
  <si>
    <t>纸箱称重处扫码异常</t>
    <phoneticPr fontId="0" type="Hiragana"/>
  </si>
  <si>
    <t>手动输入</t>
    <phoneticPr fontId="0" type="Hiragana"/>
  </si>
  <si>
    <t>上位机未发状态码</t>
    <phoneticPr fontId="0" type="Hiragana"/>
  </si>
  <si>
    <t>姚志坚</t>
    <phoneticPr fontId="0" type="Hiragana"/>
  </si>
  <si>
    <t>余料丝车不回位</t>
    <phoneticPr fontId="0" type="Hiragana"/>
  </si>
  <si>
    <t>手动操作移入位置，更改信息</t>
    <phoneticPr fontId="0" type="Hiragana"/>
  </si>
  <si>
    <t>误操作</t>
    <phoneticPr fontId="0" type="Hiragana"/>
  </si>
  <si>
    <t>总控掉线，设备停止运行</t>
    <phoneticPr fontId="0" type="Hiragana"/>
  </si>
  <si>
    <t>重新启动总控</t>
    <phoneticPr fontId="0" type="Hiragana"/>
  </si>
  <si>
    <t>总控奔溃</t>
    <phoneticPr fontId="0" type="Hiragana"/>
  </si>
  <si>
    <t>龙门机械手不动作</t>
    <phoneticPr fontId="0" type="Hiragana"/>
  </si>
  <si>
    <t>调整磁性开关</t>
    <phoneticPr fontId="0" type="Hiragana"/>
  </si>
  <si>
    <t>磁开松动</t>
    <phoneticPr fontId="0" type="Hiragana"/>
  </si>
  <si>
    <t>吴飞飞</t>
    <phoneticPr fontId="0" type="Hiragana"/>
  </si>
  <si>
    <t>一号裹膜机多次断膜</t>
    <phoneticPr fontId="0" type="Hiragana"/>
  </si>
  <si>
    <t>调整切刀轮及震荡头位置</t>
    <phoneticPr fontId="0" type="Hiragana"/>
  </si>
  <si>
    <t>位置不对</t>
    <phoneticPr fontId="0" type="Hiragana"/>
  </si>
  <si>
    <t>张曙光、李文文</t>
    <phoneticPr fontId="0" type="Hiragana"/>
  </si>
  <si>
    <t>纸箱称重无效</t>
    <phoneticPr fontId="0" type="Hiragana"/>
  </si>
  <si>
    <t>重新校正</t>
    <phoneticPr fontId="0" type="Hiragana"/>
  </si>
  <si>
    <t>龙门装箱机械手抓取异常</t>
    <phoneticPr fontId="0" type="Hiragana"/>
  </si>
  <si>
    <t>手动操作</t>
    <phoneticPr fontId="0" type="Hiragana"/>
  </si>
  <si>
    <t>信息错误</t>
    <phoneticPr fontId="0" type="Hiragana"/>
  </si>
  <si>
    <t>封箱机动作异常</t>
    <phoneticPr fontId="0" type="Hiragana"/>
  </si>
  <si>
    <t>去掉外部误信号</t>
    <phoneticPr fontId="0" type="Hiragana"/>
  </si>
  <si>
    <t>导杆挡到光电开关</t>
    <phoneticPr fontId="0" type="Hiragana"/>
  </si>
  <si>
    <t>一号裹膜机封膜异常</t>
    <phoneticPr fontId="0" type="Hiragana"/>
  </si>
  <si>
    <t>调整震荡头于切刀轮位置</t>
    <phoneticPr fontId="0" type="Hiragana"/>
  </si>
  <si>
    <t>震荡头与切刀轮位置不合适</t>
    <phoneticPr fontId="0" type="Hiragana"/>
  </si>
  <si>
    <t>双股</t>
    <phoneticPr fontId="0" type="Hiragana"/>
  </si>
  <si>
    <t>调整喂纱臂</t>
    <phoneticPr fontId="0" type="Hiragana"/>
  </si>
  <si>
    <t>喂纱臂弹簧松动</t>
    <phoneticPr fontId="0" type="Hiragana"/>
  </si>
  <si>
    <t>G58辊道电机不转</t>
    <phoneticPr fontId="0" type="Hiragana"/>
  </si>
  <si>
    <t>更换接触器</t>
    <phoneticPr fontId="0" type="Hiragana"/>
  </si>
  <si>
    <t>接触器线圈坏</t>
    <phoneticPr fontId="0" type="Hiragana"/>
  </si>
  <si>
    <t>调节切刀轮</t>
    <phoneticPr fontId="0" type="Hiragana"/>
  </si>
  <si>
    <t>位置不合适</t>
    <phoneticPr fontId="0" type="Hiragana"/>
  </si>
  <si>
    <t>不下袜带</t>
    <phoneticPr fontId="0" type="Hiragana"/>
  </si>
  <si>
    <t>调节罗拉松紧</t>
    <phoneticPr fontId="0" type="Hiragana"/>
  </si>
  <si>
    <t>罗拉太紧</t>
    <phoneticPr fontId="0" type="Hiragana"/>
  </si>
  <si>
    <t>堆垛机货物歪斜报警</t>
    <phoneticPr fontId="0" type="Hiragana"/>
  </si>
  <si>
    <t>手动降下载货台调整</t>
    <phoneticPr fontId="0" type="Hiragana"/>
  </si>
  <si>
    <t>货叉没有进到位</t>
    <phoneticPr fontId="0" type="Hiragana"/>
  </si>
  <si>
    <t>一号裹膜机断膜</t>
    <phoneticPr fontId="0" type="Hiragana"/>
  </si>
  <si>
    <t>切刀轮位置</t>
    <phoneticPr fontId="0" type="Hiragana"/>
  </si>
  <si>
    <t>一二号裹膜机断膜（四次）</t>
    <phoneticPr fontId="0" type="Hiragana"/>
  </si>
  <si>
    <t>手动调节切刀位置</t>
    <phoneticPr fontId="0" type="Hiragana"/>
  </si>
  <si>
    <t>切刀位置不合适</t>
    <phoneticPr fontId="0" type="Hiragana"/>
  </si>
  <si>
    <t>二号裹膜机断膜多次，</t>
    <phoneticPr fontId="0" type="Hiragana"/>
  </si>
  <si>
    <t>调整震荡头到切刀轮的间距</t>
    <phoneticPr fontId="0" type="Hiragana"/>
  </si>
  <si>
    <t>切刀位置不合适，切刀有磨损</t>
    <phoneticPr fontId="0" type="Hiragana"/>
  </si>
  <si>
    <t>码垛机异常停止动作</t>
    <phoneticPr fontId="0" type="Hiragana"/>
  </si>
  <si>
    <t>查询原因，发现有误信号搬走纸箱</t>
    <phoneticPr fontId="0" type="Hiragana"/>
  </si>
  <si>
    <t>垛型有错位，运输过程中纸箱挡到光电开关</t>
    <phoneticPr fontId="0" type="Hiragana"/>
  </si>
  <si>
    <t>瞿继辉</t>
    <phoneticPr fontId="0" type="Hiragana"/>
  </si>
  <si>
    <t>落箱效果不理想，计数有错误</t>
    <phoneticPr fontId="0" type="Hiragana"/>
  </si>
  <si>
    <t>光电开关支架低，不正常落箱无法计数</t>
    <phoneticPr fontId="0" type="Hiragana"/>
  </si>
  <si>
    <t>加高光电开关支架</t>
    <phoneticPr fontId="0" type="Hiragana"/>
  </si>
  <si>
    <t>一号裹膜机右套下部丝饼固定异常</t>
    <phoneticPr fontId="0" type="Hiragana"/>
  </si>
  <si>
    <t>打手动将丝锭移出链条区</t>
    <phoneticPr fontId="0" type="Hiragana"/>
  </si>
  <si>
    <t>丝饼固定器松动</t>
    <phoneticPr fontId="0" type="Hiragana"/>
  </si>
  <si>
    <t>马康</t>
    <phoneticPr fontId="0" type="Hiragana"/>
  </si>
  <si>
    <t>H01定位销动作超时</t>
    <phoneticPr fontId="0" type="Hiragana"/>
  </si>
  <si>
    <t>矫正定位销使得从卡槽中退出</t>
    <phoneticPr fontId="0" type="Hiragana"/>
  </si>
  <si>
    <t>定位销卡在卡槽</t>
    <phoneticPr fontId="0" type="Hiragana"/>
  </si>
  <si>
    <t>一号裹膜机左套下部丝饼固定异常</t>
    <phoneticPr fontId="0" type="Hiragana"/>
  </si>
  <si>
    <t>打手动将丝锭移出链条区，手动将封门回到原点</t>
    <phoneticPr fontId="0" type="Hiragana"/>
  </si>
  <si>
    <t>武立波</t>
    <phoneticPr fontId="0" type="Hiragana"/>
  </si>
  <si>
    <t>一号裹膜机左套下部丝饼固定异常</t>
    <phoneticPr fontId="0" type="Hiragana"/>
  </si>
  <si>
    <t>更换电磁阀</t>
    <phoneticPr fontId="0" type="Hiragana"/>
  </si>
  <si>
    <t>电磁阀损坏</t>
    <phoneticPr fontId="0" type="Hiragana"/>
  </si>
  <si>
    <t>开箱机移送纸箱链条定位块划坏纸箱</t>
    <phoneticPr fontId="0" type="Hiragana"/>
  </si>
  <si>
    <t>拆除定位块后</t>
    <phoneticPr fontId="0" type="Hiragana"/>
  </si>
  <si>
    <t>定位块位置不合理</t>
    <phoneticPr fontId="0" type="Hiragana"/>
  </si>
  <si>
    <t>封箱器不封箱</t>
    <phoneticPr fontId="0" type="Hiragana"/>
  </si>
  <si>
    <t>重启电源</t>
    <phoneticPr fontId="0" type="Hiragana"/>
  </si>
  <si>
    <t>拆盘机故障报警</t>
    <phoneticPr fontId="0" type="Hiragana"/>
  </si>
  <si>
    <t>重新安装滚筒螺丝</t>
    <phoneticPr fontId="0" type="Hiragana"/>
  </si>
  <si>
    <t>滚筒螺丝松动</t>
    <phoneticPr fontId="0" type="Hiragana"/>
  </si>
  <si>
    <t>二号裹膜机压丝</t>
    <phoneticPr fontId="0" type="Hiragana"/>
  </si>
  <si>
    <t>关闭总电源手动推过去</t>
    <phoneticPr fontId="0" type="Hiragana"/>
  </si>
  <si>
    <t>裹膜机手抓未打开</t>
    <phoneticPr fontId="0" type="Hiragana"/>
  </si>
  <si>
    <t>开箱机贴带滚轮安反</t>
    <phoneticPr fontId="0" type="Hiragana"/>
  </si>
  <si>
    <t>取下，重新安放滚轮</t>
    <phoneticPr fontId="0" type="Hiragana"/>
  </si>
  <si>
    <t>贴带滚轮安装反了</t>
    <phoneticPr fontId="0" type="Hiragana"/>
  </si>
  <si>
    <t>重新清理烫头</t>
    <phoneticPr fontId="0" type="Hiragana"/>
  </si>
  <si>
    <t>长期使用未清理</t>
    <phoneticPr fontId="0" type="Hiragana"/>
  </si>
  <si>
    <t>二号裹膜机多次断膜</t>
    <phoneticPr fontId="0" type="Hiragana"/>
  </si>
  <si>
    <t>重新拉膜，调节气压</t>
    <phoneticPr fontId="0" type="Hiragana"/>
  </si>
  <si>
    <t>送膜撑力过大，膜被拉断</t>
    <phoneticPr fontId="0" type="Hiragana"/>
  </si>
  <si>
    <t>姚志坚 李文文</t>
    <phoneticPr fontId="0" type="Hiragana"/>
  </si>
  <si>
    <t>码垛机器人不抓B级丝</t>
    <phoneticPr fontId="0" type="Hiragana"/>
  </si>
  <si>
    <t>修改状态码</t>
    <phoneticPr fontId="0" type="Hiragana"/>
  </si>
  <si>
    <t>总控下发错误</t>
    <phoneticPr fontId="0" type="Hiragana"/>
  </si>
  <si>
    <t>开箱机封箱异常</t>
  </si>
  <si>
    <t>调整弹簧松紧度</t>
  </si>
  <si>
    <t>正常</t>
  </si>
  <si>
    <t>封箱胶带主机弹簧松动</t>
  </si>
  <si>
    <t>机器人抓丝压到纸管</t>
  </si>
  <si>
    <t>手动操作机器人取下压坏纸管</t>
  </si>
  <si>
    <t>D2337一号锭位偏右</t>
  </si>
  <si>
    <t>瞿继辉</t>
  </si>
  <si>
    <t>半板堆垛机出现货物歪斜</t>
  </si>
  <si>
    <t>手动操作堆垛机调整货叉重新叉货</t>
  </si>
  <si>
    <t>货物歪斜挡到光电信号</t>
  </si>
  <si>
    <t>2号裹膜机多次断膜</t>
  </si>
  <si>
    <t>调整震荡头和滚轮的接触面</t>
  </si>
  <si>
    <t>震荡头有明显磨损</t>
  </si>
  <si>
    <t>张长龙</t>
  </si>
  <si>
    <t>G17辊道分流器气缸磁开没有信号</t>
  </si>
  <si>
    <t>用工具把磁开调到有信号</t>
  </si>
  <si>
    <t>磁开没有信号</t>
  </si>
  <si>
    <t>武立波</t>
  </si>
  <si>
    <t>二号裹膜机多次断膜</t>
  </si>
  <si>
    <t>马康</t>
  </si>
  <si>
    <t>封箱机下的辊道掉落</t>
  </si>
  <si>
    <t>用手动方式维修好</t>
  </si>
  <si>
    <t>辊道被线体碰撞</t>
  </si>
  <si>
    <t>一号裹膜机多次断膜、吸力小</t>
  </si>
  <si>
    <t>手动调节切刀位置、清理滤网</t>
  </si>
  <si>
    <t>切刀位置偏差，滤网未及时清理</t>
  </si>
  <si>
    <t>托盘堆垛机货物歪斜报警</t>
  </si>
  <si>
    <t>手动将纸箱位置调整</t>
  </si>
  <si>
    <t>码垛时货物摆放偏差</t>
  </si>
  <si>
    <t>丝车堆垛机停位不正报警</t>
  </si>
  <si>
    <t>手动调整丝车位置</t>
  </si>
  <si>
    <t>接货时位置偏差</t>
  </si>
  <si>
    <t>打包机打带效果不好</t>
  </si>
  <si>
    <t>清理烫头及内部卫生</t>
  </si>
  <si>
    <t>长时间使用未清理</t>
  </si>
  <si>
    <t>丝车出库时位置有偏差</t>
  </si>
  <si>
    <t xml:space="preserve">2号裹膜机多次断膜 </t>
  </si>
  <si>
    <t>手动调节切刀位置与震荡头的接触面</t>
  </si>
  <si>
    <t>震荡头与切刀轮位置不正</t>
  </si>
  <si>
    <t>堆垛机报警</t>
  </si>
  <si>
    <t>维修手动，重新调整位置</t>
  </si>
  <si>
    <t xml:space="preserve">货物歪斜 </t>
  </si>
  <si>
    <t>码垛机器人撞到纸箱</t>
  </si>
  <si>
    <t>重新启动系统</t>
  </si>
  <si>
    <t>手动装箱半箱装箱时无法读到信息</t>
  </si>
  <si>
    <t>修改程序后正常</t>
  </si>
  <si>
    <t>凌昱涛.吴飞飞.白山</t>
  </si>
  <si>
    <t>上线机器人放丝时蹭纸管</t>
    <phoneticPr fontId="0" type="Hiragana"/>
  </si>
  <si>
    <t>校正原点位置</t>
    <phoneticPr fontId="0" type="Hiragana"/>
  </si>
  <si>
    <t>原点位置不正</t>
    <phoneticPr fontId="0" type="Hiragana"/>
  </si>
  <si>
    <t>上线机器人抓余料时未伸到位</t>
    <phoneticPr fontId="0" type="Hiragana"/>
  </si>
  <si>
    <t>手动将手抓伸到位</t>
    <phoneticPr fontId="0" type="Hiragana"/>
  </si>
  <si>
    <t>手抓未伸到位</t>
    <phoneticPr fontId="0" type="Hiragana"/>
  </si>
  <si>
    <t>码垛机器人码箱错误</t>
    <phoneticPr fontId="0" type="Hiragana"/>
  </si>
  <si>
    <t>将错误的纸箱移到正确的位置</t>
    <phoneticPr fontId="0" type="Hiragana"/>
  </si>
  <si>
    <t>姚志坚 张曙光 李文文</t>
  </si>
  <si>
    <t>凌昱涛 瞿继辉 张长龙</t>
  </si>
  <si>
    <t>一号裹膜机断膜一次</t>
    <phoneticPr fontId="0" type="Hiragana"/>
  </si>
  <si>
    <t>重新调整切刀位置</t>
    <phoneticPr fontId="0" type="Hiragana"/>
  </si>
  <si>
    <t>正常</t>
    <phoneticPr fontId="0" type="Hiragana"/>
  </si>
  <si>
    <t>切刀位置不对</t>
    <phoneticPr fontId="0" type="Hiragana"/>
  </si>
  <si>
    <t>李文文</t>
    <phoneticPr fontId="0" type="Hiragana"/>
  </si>
  <si>
    <t>拆盘机卡托盘严重</t>
    <phoneticPr fontId="0" type="Hiragana"/>
  </si>
  <si>
    <t>断电、气手动调整货叉</t>
    <phoneticPr fontId="0" type="Hiragana"/>
  </si>
  <si>
    <t>姚志坚 李文文 张曙光</t>
    <phoneticPr fontId="0" type="Hiragana"/>
  </si>
  <si>
    <t>裹膜机断膜</t>
    <phoneticPr fontId="0" type="Hiragana"/>
  </si>
  <si>
    <t>调整震荡头</t>
    <phoneticPr fontId="0" type="Hiragana"/>
  </si>
  <si>
    <t>震荡头表面不光滑</t>
    <phoneticPr fontId="0" type="Hiragana"/>
  </si>
  <si>
    <t>封箱机</t>
    <phoneticPr fontId="0" type="Hiragana"/>
  </si>
  <si>
    <t>纸箱卡到线体</t>
    <phoneticPr fontId="0" type="Hiragana"/>
  </si>
  <si>
    <t>重新安装辊筒</t>
    <phoneticPr fontId="0" type="Hiragana"/>
  </si>
  <si>
    <t>辊筒掉落</t>
    <phoneticPr fontId="0" type="Hiragana"/>
  </si>
  <si>
    <t>拆盘机</t>
    <phoneticPr fontId="0" type="Hiragana"/>
  </si>
  <si>
    <t>拆盘机卡托盘</t>
    <phoneticPr fontId="0" type="Hiragana"/>
  </si>
  <si>
    <t>手动调整托盘位置</t>
    <phoneticPr fontId="0" type="Hiragana"/>
  </si>
  <si>
    <t>光电开关有误信号</t>
    <phoneticPr fontId="0" type="Hiragana"/>
  </si>
  <si>
    <t>打带容易掉落</t>
    <phoneticPr fontId="0" type="Hiragana"/>
  </si>
  <si>
    <t>烫头有杂物</t>
    <phoneticPr fontId="0" type="Hiragana"/>
  </si>
  <si>
    <t>外检3不过丝</t>
    <phoneticPr fontId="0" type="Hiragana"/>
  </si>
  <si>
    <t>手动将阻挡器重新安装好</t>
    <phoneticPr fontId="0" type="Hiragana"/>
  </si>
  <si>
    <t>外检3（辊道G34）阻挡器掉落</t>
    <phoneticPr fontId="0" type="Hiragana"/>
  </si>
  <si>
    <t xml:space="preserve">邓宗应 马康 武立波   </t>
    <phoneticPr fontId="0" type="Hiragana"/>
  </si>
  <si>
    <t>切刀轮处轴承卡膜</t>
    <phoneticPr fontId="0" type="Hiragana"/>
  </si>
  <si>
    <t>拆卸清理，调节气压</t>
    <phoneticPr fontId="0" type="Hiragana"/>
  </si>
  <si>
    <t>切刀轮气压过大</t>
    <phoneticPr fontId="0" type="Hiragana"/>
  </si>
  <si>
    <t>开箱机</t>
    <phoneticPr fontId="0" type="Hiragana"/>
  </si>
  <si>
    <t>封箱胶带异常</t>
    <phoneticPr fontId="0" type="Hiragana"/>
  </si>
  <si>
    <t>调节主机辊轮松紧</t>
    <phoneticPr fontId="0" type="Hiragana"/>
  </si>
  <si>
    <t>主机辊轮松动</t>
    <phoneticPr fontId="0" type="Hiragana"/>
  </si>
  <si>
    <t>抓丝机器人</t>
    <phoneticPr fontId="0" type="Hiragana"/>
  </si>
  <si>
    <t>放丝后小托盘信息为空</t>
    <phoneticPr fontId="0" type="Hiragana"/>
  </si>
  <si>
    <t>清理G60辊道废丝</t>
    <phoneticPr fontId="0" type="Hiragana"/>
  </si>
  <si>
    <t>废丝给到误信号</t>
    <phoneticPr fontId="0" type="Hiragana"/>
  </si>
  <si>
    <t xml:space="preserve">拆盘机 </t>
    <phoneticPr fontId="0" type="Hiragana"/>
  </si>
  <si>
    <t>多次卡托盘</t>
    <phoneticPr fontId="0" type="Hiragana"/>
  </si>
  <si>
    <t>手动调整托盘</t>
    <phoneticPr fontId="0" type="Hiragana"/>
  </si>
  <si>
    <t>光电开关有误信号</t>
    <phoneticPr fontId="0" type="Hiragana"/>
  </si>
  <si>
    <t>龙门手爪不动作</t>
    <phoneticPr fontId="0" type="Hiragana"/>
  </si>
  <si>
    <t>龙门手抓打手动，调节光电开关位置</t>
    <phoneticPr fontId="0" type="Hiragana"/>
  </si>
  <si>
    <t>光电开关位置有误</t>
    <phoneticPr fontId="0" type="Hiragana"/>
  </si>
  <si>
    <t>封箱机辊筒掉落</t>
    <phoneticPr fontId="0" type="Hiragana"/>
  </si>
  <si>
    <t>前后机器线体打手动，重新安装辊道</t>
    <phoneticPr fontId="0" type="Hiragana"/>
  </si>
  <si>
    <t>辊道掉落</t>
    <phoneticPr fontId="0" type="Hiragana"/>
  </si>
  <si>
    <t>拆盘机</t>
    <phoneticPr fontId="0" type="Hiragana"/>
  </si>
  <si>
    <t>拆盘机卡托盘</t>
    <phoneticPr fontId="0" type="Hiragana"/>
  </si>
  <si>
    <t>拆盘机打手动，将链条正转或反转，调整托盘位置</t>
    <phoneticPr fontId="0" type="Hiragana"/>
  </si>
  <si>
    <t>托盘不进称重台</t>
    <phoneticPr fontId="0" type="Hiragana"/>
  </si>
  <si>
    <t>修改托盘信息</t>
    <phoneticPr fontId="0" type="Hiragana"/>
  </si>
  <si>
    <t>称重台信息错乱</t>
    <phoneticPr fontId="0" type="Hiragana"/>
  </si>
  <si>
    <t>换掉坏掉的磁性开关</t>
    <phoneticPr fontId="0" type="Hiragana"/>
  </si>
  <si>
    <t>磁性开关损坏</t>
    <phoneticPr fontId="0" type="Hiragana"/>
  </si>
  <si>
    <t>正常</t>
    <phoneticPr fontId="0" type="Hiragana"/>
  </si>
  <si>
    <t>张曙光</t>
    <phoneticPr fontId="0" type="Hiragana"/>
  </si>
  <si>
    <t>留走空箱</t>
    <phoneticPr fontId="0" type="Hiragana"/>
  </si>
  <si>
    <t>手动拿出</t>
    <phoneticPr fontId="0" type="Hiragana"/>
  </si>
  <si>
    <t>系统BUG</t>
    <phoneticPr fontId="0" type="Hiragana"/>
  </si>
  <si>
    <t>姚志坚</t>
    <phoneticPr fontId="0" type="Hiragana"/>
  </si>
  <si>
    <t>暂存区计数错误</t>
    <phoneticPr fontId="0" type="Hiragana"/>
  </si>
  <si>
    <t>清零</t>
    <phoneticPr fontId="0" type="Hiragana"/>
  </si>
  <si>
    <t>光电开关有误信号</t>
    <phoneticPr fontId="0" type="Hiragana"/>
  </si>
  <si>
    <t>一号裹膜机断膜一次</t>
    <phoneticPr fontId="0" type="Hiragana"/>
  </si>
  <si>
    <t>重新调整切刀位置</t>
    <phoneticPr fontId="0" type="Hiragana"/>
  </si>
  <si>
    <t>切刀位置不对</t>
    <phoneticPr fontId="0" type="Hiragana"/>
  </si>
  <si>
    <t>G118与G120转弯处卡托盘</t>
    <phoneticPr fontId="0" type="Hiragana"/>
  </si>
  <si>
    <t>用锤砸回位</t>
    <phoneticPr fontId="0" type="Hiragana"/>
  </si>
  <si>
    <t>线体护板翘起</t>
    <phoneticPr fontId="0" type="Hiragana"/>
  </si>
  <si>
    <t>姚志坚张曙光李文文</t>
    <phoneticPr fontId="0" type="Hiragana"/>
  </si>
  <si>
    <t>总控掉线网络异常</t>
    <phoneticPr fontId="0" type="Hiragana"/>
  </si>
  <si>
    <t>网络手动连接</t>
    <phoneticPr fontId="0" type="Hiragana"/>
  </si>
  <si>
    <t>不明（暂定）</t>
    <phoneticPr fontId="0" type="Hiragana"/>
  </si>
  <si>
    <t>掉线导致堆垛机在没有信息交互的情况下把D2441丝车送到L14导致抓丝机器人不抓</t>
    <phoneticPr fontId="0" type="Hiragana"/>
  </si>
  <si>
    <t>手动送到二楼</t>
    <phoneticPr fontId="0" type="Hiragana"/>
  </si>
  <si>
    <t>总控掉线</t>
    <phoneticPr fontId="0" type="Hiragana"/>
  </si>
  <si>
    <t>姚志坚张曙光</t>
    <phoneticPr fontId="0" type="Hiragana"/>
  </si>
  <si>
    <t>龙门AB级辊道不送托盘</t>
    <phoneticPr fontId="0" type="Hiragana"/>
  </si>
  <si>
    <t>将G166辊道状态确认</t>
    <phoneticPr fontId="0" type="Hiragana"/>
  </si>
  <si>
    <t>出库时卡掉两箱丝</t>
    <phoneticPr fontId="0" type="Hiragana"/>
  </si>
  <si>
    <t>手动拿走</t>
    <phoneticPr fontId="0" type="Hiragana"/>
  </si>
  <si>
    <t>系统BUG导致码垛机没码好</t>
    <phoneticPr fontId="0" type="Hiragana"/>
  </si>
  <si>
    <t>姚志坚李文文</t>
    <phoneticPr fontId="0" type="Hiragana"/>
  </si>
  <si>
    <t>龙门抓丝不放</t>
    <phoneticPr fontId="0" type="Hiragana"/>
  </si>
  <si>
    <t>手动控制龙门手爪，放下后状态确认</t>
    <phoneticPr fontId="0" type="Hiragana"/>
  </si>
  <si>
    <t>龙门装箱托盘错误显示1</t>
    <phoneticPr fontId="0" type="Hiragana"/>
  </si>
  <si>
    <t>手动控制龙门手爪放下后重置龙门托盘信息</t>
    <phoneticPr fontId="0" type="Hiragana"/>
  </si>
  <si>
    <t>托盘不走卡住</t>
    <phoneticPr fontId="0" type="Hiragana"/>
  </si>
  <si>
    <t>姚志坚张曙光</t>
    <phoneticPr fontId="0" type="Hiragana"/>
  </si>
  <si>
    <t>武立波  马康</t>
  </si>
  <si>
    <t>穿梭车取托盘取不到</t>
    <phoneticPr fontId="0" type="Hiragana"/>
  </si>
  <si>
    <t>占未超时</t>
    <phoneticPr fontId="0" type="Hiragana"/>
  </si>
  <si>
    <t>磁开没信号</t>
    <phoneticPr fontId="0" type="Hiragana"/>
  </si>
  <si>
    <t>调整磁开位置</t>
    <phoneticPr fontId="0" type="Hiragana"/>
  </si>
  <si>
    <t>磁开位置松动</t>
    <phoneticPr fontId="0" type="Hiragana"/>
  </si>
  <si>
    <t>纸箱卡</t>
    <phoneticPr fontId="0" type="Hiragana"/>
  </si>
  <si>
    <t>手动恢复热继</t>
    <phoneticPr fontId="0" type="Hiragana"/>
  </si>
  <si>
    <t>过载保护</t>
    <phoneticPr fontId="0" type="Hiragana"/>
  </si>
  <si>
    <t>激光打印机</t>
    <phoneticPr fontId="0" type="Hiragana"/>
  </si>
  <si>
    <t>激光打印机突然停掉</t>
    <phoneticPr fontId="0" type="Hiragana"/>
  </si>
  <si>
    <t>制品班组信息错误</t>
    <phoneticPr fontId="0" type="Hiragana"/>
  </si>
  <si>
    <t>拆盘机辊道不灵活</t>
    <phoneticPr fontId="0" type="Hiragana"/>
  </si>
  <si>
    <t>手动维修</t>
    <phoneticPr fontId="0" type="Hiragana"/>
  </si>
  <si>
    <t>卡住辊道的铁片松弛</t>
    <phoneticPr fontId="0" type="Hiragana"/>
  </si>
  <si>
    <t>堆垛机报警</t>
    <phoneticPr fontId="0" type="Hiragana"/>
  </si>
  <si>
    <t>丝车歪斜</t>
    <phoneticPr fontId="0" type="Hiragana"/>
  </si>
  <si>
    <t>D2346丝车1号定位蹭纸管</t>
    <phoneticPr fontId="0" type="Hiragana"/>
  </si>
  <si>
    <t>手动拿下</t>
    <phoneticPr fontId="0" type="Hiragana"/>
  </si>
  <si>
    <t>正常</t>
    <phoneticPr fontId="0" type="Hiragana"/>
  </si>
  <si>
    <t>丝卷摆放不正</t>
    <phoneticPr fontId="0" type="Hiragana"/>
  </si>
  <si>
    <t>姚志坚</t>
    <phoneticPr fontId="0" type="Hiragana"/>
  </si>
  <si>
    <t>丝车超长限位</t>
    <phoneticPr fontId="0" type="Hiragana"/>
  </si>
  <si>
    <t>手动推动</t>
    <phoneticPr fontId="0" type="Hiragana"/>
  </si>
  <si>
    <t>链条移动过长</t>
    <phoneticPr fontId="0" type="Hiragana"/>
  </si>
  <si>
    <t>张曙光李文文</t>
    <phoneticPr fontId="0" type="Hiragana"/>
  </si>
  <si>
    <t>丝车货物超宽歪斜</t>
    <phoneticPr fontId="0" type="Hiragana"/>
  </si>
  <si>
    <t>手动校正</t>
    <phoneticPr fontId="0" type="Hiragana"/>
  </si>
  <si>
    <t>丝车倾斜</t>
    <phoneticPr fontId="0" type="Hiragana"/>
  </si>
  <si>
    <t>姚志坚张曙光李文文</t>
    <phoneticPr fontId="0" type="Hiragana"/>
  </si>
  <si>
    <t>龙门计数错误</t>
    <phoneticPr fontId="0" type="Hiragana"/>
  </si>
  <si>
    <t>手动控制龙门手爪放下后重置龙门托盘信息</t>
    <phoneticPr fontId="0" type="Hiragana"/>
  </si>
  <si>
    <t>光电开关有误信号</t>
    <phoneticPr fontId="0" type="Hiragana"/>
  </si>
  <si>
    <t>B级托盘在L155处被L156处卡住导致码垛机无法吸箱</t>
    <phoneticPr fontId="0" type="Hiragana"/>
  </si>
  <si>
    <t>将L156处托盘叫入库中</t>
    <phoneticPr fontId="0" type="Hiragana"/>
  </si>
  <si>
    <t>系统未修正</t>
    <phoneticPr fontId="0" type="Hiragana"/>
  </si>
  <si>
    <t>张曙光</t>
    <phoneticPr fontId="0" type="Hiragana"/>
  </si>
  <si>
    <t>机器人手爪压丝卷（D1707,28）</t>
    <phoneticPr fontId="0" type="Hiragana"/>
  </si>
  <si>
    <t>丝车锭位歪斜</t>
    <phoneticPr fontId="0" type="Hiragana"/>
  </si>
  <si>
    <t>李文文</t>
    <phoneticPr fontId="0" type="Hiragana"/>
  </si>
  <si>
    <t>B25/L144（码垛机前)</t>
    <phoneticPr fontId="0" type="Hiragana"/>
  </si>
  <si>
    <t>手动推动</t>
    <phoneticPr fontId="0" type="Hiragana"/>
  </si>
  <si>
    <t>动力不足</t>
    <phoneticPr fontId="0" type="Hiragana"/>
  </si>
  <si>
    <t>张曙光李文文</t>
    <phoneticPr fontId="0" type="Hiragana"/>
  </si>
  <si>
    <t>邓宗应  武立波  马康</t>
  </si>
  <si>
    <t>姚志坚  张曙光  李文文</t>
  </si>
  <si>
    <t>拆盘机占位超时</t>
    <phoneticPr fontId="0" type="Hiragana"/>
  </si>
  <si>
    <t>调整光电开关</t>
    <phoneticPr fontId="0" type="Hiragana"/>
  </si>
  <si>
    <t>光电开关支架歪斜</t>
    <phoneticPr fontId="0" type="Hiragana"/>
  </si>
  <si>
    <t>前限位超时</t>
    <phoneticPr fontId="0" type="Hiragana"/>
  </si>
  <si>
    <t>手动拉回丝车</t>
    <phoneticPr fontId="0" type="Hiragana"/>
  </si>
  <si>
    <t>链式机抱闸不紧</t>
    <phoneticPr fontId="0" type="Hiragana"/>
  </si>
  <si>
    <t>装箱机器人停止工作</t>
    <phoneticPr fontId="0" type="Hiragana"/>
  </si>
  <si>
    <t>更换磁性开关</t>
    <phoneticPr fontId="0" type="Hiragana"/>
  </si>
  <si>
    <t>磁性开关有损坏</t>
    <phoneticPr fontId="0" type="Hiragana"/>
  </si>
  <si>
    <t>封箱机辊道掉落</t>
    <phoneticPr fontId="0" type="Hiragana"/>
  </si>
  <si>
    <t>手动重新安装</t>
    <phoneticPr fontId="0" type="Hiragana"/>
  </si>
  <si>
    <t>辊道两边没有夹紧</t>
    <phoneticPr fontId="0" type="Hiragana"/>
  </si>
  <si>
    <t>手动固定好位置</t>
    <phoneticPr fontId="0" type="Hiragana"/>
  </si>
  <si>
    <t>感应器偏高</t>
    <phoneticPr fontId="0" type="Hiragana"/>
  </si>
  <si>
    <t>手动固定丝车</t>
    <phoneticPr fontId="0" type="Hiragana"/>
  </si>
  <si>
    <t>丝车位置不当</t>
    <phoneticPr fontId="0" type="Hiragana"/>
  </si>
  <si>
    <t>总控掉线</t>
    <phoneticPr fontId="0" type="Hiragana"/>
  </si>
  <si>
    <t>电脑重新启动并连接</t>
    <phoneticPr fontId="0" type="Hiragana"/>
  </si>
  <si>
    <t>网络掉线</t>
    <phoneticPr fontId="0" type="Hiragana"/>
  </si>
  <si>
    <t>半板堆垛机报警</t>
    <phoneticPr fontId="0" type="Hiragana"/>
  </si>
  <si>
    <t>手动找出正确位置</t>
    <phoneticPr fontId="0" type="Hiragana"/>
  </si>
  <si>
    <t>垂直认址故障</t>
    <phoneticPr fontId="0" type="Hiragana"/>
  </si>
  <si>
    <t>打带异常</t>
    <phoneticPr fontId="0" type="Hiragana"/>
  </si>
  <si>
    <t>同时清理两台打包机烫头</t>
    <phoneticPr fontId="0" type="Hiragana"/>
  </si>
  <si>
    <t>正常</t>
    <phoneticPr fontId="0" type="Hiragana"/>
  </si>
  <si>
    <t>使用后未及时清理</t>
    <phoneticPr fontId="0" type="Hiragana"/>
  </si>
  <si>
    <t>李文文 张曙光</t>
    <phoneticPr fontId="0" type="Hiragana"/>
  </si>
  <si>
    <t>断膜</t>
    <phoneticPr fontId="0" type="Hiragana"/>
  </si>
  <si>
    <t>重新拉膜调整</t>
    <phoneticPr fontId="0" type="Hiragana"/>
  </si>
  <si>
    <t>切刀位置不佳</t>
    <phoneticPr fontId="0" type="Hiragana"/>
  </si>
  <si>
    <t>李文文</t>
    <phoneticPr fontId="0" type="Hiragana"/>
  </si>
  <si>
    <t>推杆卡托盘</t>
    <phoneticPr fontId="0" type="Hiragana"/>
  </si>
  <si>
    <t>打手动，拿出被卡托盘</t>
    <phoneticPr fontId="0" type="Hiragana"/>
  </si>
  <si>
    <t>暂存区计数错误</t>
    <phoneticPr fontId="0" type="Hiragana"/>
  </si>
  <si>
    <t>姚志坚</t>
    <phoneticPr fontId="0" type="Hiragana"/>
  </si>
  <si>
    <t>码垛机器人码垛信息错误</t>
    <phoneticPr fontId="0" type="Hiragana"/>
  </si>
  <si>
    <t>查找纸箱与码垛区对应信息</t>
    <phoneticPr fontId="0" type="Hiragana"/>
  </si>
  <si>
    <t>信息错误</t>
    <phoneticPr fontId="0" type="Hiragana"/>
  </si>
  <si>
    <t>张曙光</t>
    <phoneticPr fontId="0" type="Hiragana"/>
  </si>
  <si>
    <t>码垛机器人在AA垛码放最后三箱时会撞到前面一箱，当班期间出现4次，后将机器人打手动，人工将撞歪纸箱码放好，再继续下线，机器人开自动后继续码放下一垛！</t>
  </si>
  <si>
    <t>张长龙 瞿继辉 凌昱涛</t>
  </si>
  <si>
    <t>邓宗应 马康 武立波</t>
  </si>
  <si>
    <t>吸盘无吸力</t>
    <phoneticPr fontId="0" type="Hiragana"/>
  </si>
  <si>
    <t>拧紧快插口处</t>
    <phoneticPr fontId="0" type="Hiragana"/>
  </si>
  <si>
    <t>没有拧紧气管接口处</t>
    <phoneticPr fontId="0" type="Hiragana"/>
  </si>
  <si>
    <t>清理旧油渍，加齿轮油</t>
    <phoneticPr fontId="0" type="Hiragana"/>
  </si>
  <si>
    <t>起不到润滑作用</t>
    <phoneticPr fontId="0" type="Hiragana"/>
  </si>
  <si>
    <t>张长龙瞿继辉</t>
    <phoneticPr fontId="0" type="Hiragana"/>
  </si>
  <si>
    <t>货物歪斜</t>
    <phoneticPr fontId="0" type="Hiragana"/>
  </si>
  <si>
    <t>手动调整位置</t>
    <phoneticPr fontId="0" type="Hiragana"/>
  </si>
  <si>
    <t>货叉没叉到位</t>
    <phoneticPr fontId="0" type="Hiragana"/>
  </si>
  <si>
    <t>多次断膜</t>
    <phoneticPr fontId="0" type="Hiragana"/>
  </si>
  <si>
    <t>手动调整切刀轮位置</t>
    <phoneticPr fontId="0" type="Hiragana"/>
  </si>
  <si>
    <t>切刀轮与振荡器处有磨损</t>
    <phoneticPr fontId="0" type="Hiragana"/>
  </si>
  <si>
    <t>多次断膜</t>
    <phoneticPr fontId="0" type="Hiragana"/>
  </si>
  <si>
    <t>调节切片和震荡头的位置</t>
    <phoneticPr fontId="0" type="Hiragana"/>
  </si>
  <si>
    <t>切刀轮与振荡器处有磨损</t>
    <phoneticPr fontId="0" type="Hiragana"/>
  </si>
  <si>
    <t>卡托盘</t>
    <phoneticPr fontId="0" type="Hiragana"/>
  </si>
  <si>
    <t>打手动，将卡住的托盘取出来</t>
    <phoneticPr fontId="0" type="Hiragana"/>
  </si>
  <si>
    <t>裹膜机推手没推到位</t>
    <phoneticPr fontId="0" type="Hiragana"/>
  </si>
  <si>
    <t>码垛时撞到纸箱后停止动作</t>
    <phoneticPr fontId="0" type="Hiragana"/>
  </si>
  <si>
    <t>手动回到原点，清除页面故障</t>
    <phoneticPr fontId="0" type="Hiragana"/>
  </si>
  <si>
    <t>码垛时信息错误</t>
    <phoneticPr fontId="0" type="Hiragana"/>
  </si>
  <si>
    <t>吴飞飞</t>
    <phoneticPr fontId="0" type="Hiragana"/>
  </si>
  <si>
    <t>丝车堆垛机</t>
    <phoneticPr fontId="0" type="Hiragana"/>
  </si>
  <si>
    <t>多次出现货物歪斜报警</t>
    <phoneticPr fontId="0" type="Hiragana"/>
  </si>
  <si>
    <t>手动将至一层调整丝车位置</t>
    <phoneticPr fontId="0" type="Hiragana"/>
  </si>
  <si>
    <t>货叉与丝车没有完全契合</t>
    <phoneticPr fontId="0" type="Hiragana"/>
  </si>
  <si>
    <t>张曙光</t>
    <phoneticPr fontId="0" type="Hiragana"/>
  </si>
  <si>
    <t>多次断膜</t>
    <phoneticPr fontId="0" type="Hiragana"/>
  </si>
  <si>
    <t>调整切刀与震荡头位置</t>
    <phoneticPr fontId="0" type="Hiragana"/>
  </si>
  <si>
    <t>位置不对</t>
    <phoneticPr fontId="0" type="Hiragana"/>
  </si>
  <si>
    <t>姚志坚</t>
    <phoneticPr fontId="0" type="Hiragana"/>
  </si>
  <si>
    <t>货叉伺服报警、货物歪斜</t>
    <phoneticPr fontId="0" type="Hiragana"/>
  </si>
  <si>
    <t>出库时产生故障</t>
    <phoneticPr fontId="0" type="Hiragana"/>
  </si>
  <si>
    <t>李文文</t>
    <phoneticPr fontId="0" type="Hiragana"/>
  </si>
  <si>
    <t xml:space="preserve">      G07与G08辊道合流处有掉丝现象（连托盘一起）                                                                                                G08停止器不能完全顶到位，导致有托盘走过，与G07出来托盘挤在一起，导致掉落线体</t>
  </si>
  <si>
    <t>邓宗应 武立波  马康</t>
  </si>
  <si>
    <t>打包带容易开</t>
    <phoneticPr fontId="0" type="Hiragana"/>
  </si>
  <si>
    <t>清理烫头</t>
    <phoneticPr fontId="0" type="Hiragana"/>
  </si>
  <si>
    <t>烫头上有杂物</t>
    <phoneticPr fontId="0" type="Hiragana"/>
  </si>
  <si>
    <t>瞿继辉</t>
    <phoneticPr fontId="0" type="Hiragana"/>
  </si>
  <si>
    <t>顶升台不上升</t>
    <phoneticPr fontId="0" type="Hiragana"/>
  </si>
  <si>
    <t>调整U形限位开关</t>
    <phoneticPr fontId="0" type="Hiragana"/>
  </si>
  <si>
    <t>限位开关螺丝松动</t>
    <phoneticPr fontId="0" type="Hiragana"/>
  </si>
  <si>
    <t>裹膜机多次断膜</t>
    <phoneticPr fontId="0" type="Hiragana"/>
  </si>
  <si>
    <t>调整切刀轮</t>
    <phoneticPr fontId="0" type="Hiragana"/>
  </si>
  <si>
    <t>切刀轮与震荡头有磨损</t>
    <phoneticPr fontId="0" type="Hiragana"/>
  </si>
  <si>
    <t>凌昱涛</t>
    <phoneticPr fontId="0" type="Hiragana"/>
  </si>
  <si>
    <t>货物偏斜</t>
    <phoneticPr fontId="0" type="Hiragana"/>
  </si>
  <si>
    <t>手动调整位置</t>
    <phoneticPr fontId="0" type="Hiragana"/>
  </si>
  <si>
    <t>货叉不到位</t>
    <phoneticPr fontId="0" type="Hiragana"/>
  </si>
  <si>
    <t>前限位报警</t>
    <phoneticPr fontId="0" type="Hiragana"/>
  </si>
  <si>
    <t>手动恢复位置</t>
    <phoneticPr fontId="0" type="Hiragana"/>
  </si>
  <si>
    <t>空丝车停位不正</t>
    <phoneticPr fontId="0" type="Hiragana"/>
  </si>
  <si>
    <t>货物歪斜/超宽</t>
    <phoneticPr fontId="0" type="Hiragana"/>
  </si>
  <si>
    <t>丝车停位偏斜</t>
    <phoneticPr fontId="0" type="Hiragana"/>
  </si>
  <si>
    <t>多次断胶带</t>
    <phoneticPr fontId="0" type="Hiragana"/>
  </si>
  <si>
    <t>手动清理贴带辊轮</t>
    <phoneticPr fontId="0" type="Hiragana"/>
  </si>
  <si>
    <t>贴带辊轮变脏</t>
    <phoneticPr fontId="0" type="Hiragana"/>
  </si>
  <si>
    <t>调整切刀位置</t>
    <phoneticPr fontId="0" type="Hiragana"/>
  </si>
  <si>
    <t>切刀位置偏差</t>
    <phoneticPr fontId="0" type="Hiragana"/>
  </si>
  <si>
    <t>货物歪斜/超宽报警</t>
    <phoneticPr fontId="0" type="Hiragana"/>
  </si>
  <si>
    <t>手动降至一层调整丝车位置</t>
    <phoneticPr fontId="0" type="Hiragana"/>
  </si>
  <si>
    <t>入库时位置偏差</t>
    <phoneticPr fontId="0" type="Hiragana"/>
  </si>
  <si>
    <t>断膜</t>
    <phoneticPr fontId="0" type="Hiragana"/>
  </si>
  <si>
    <t>重新拉膜调整</t>
    <phoneticPr fontId="0" type="Hiragana"/>
  </si>
  <si>
    <t>刀头磨损</t>
    <phoneticPr fontId="0" type="Hiragana"/>
  </si>
  <si>
    <t>更换备件</t>
    <phoneticPr fontId="0" type="Hiragana"/>
  </si>
  <si>
    <t>碰撞导致</t>
    <phoneticPr fontId="0" type="Hiragana"/>
  </si>
  <si>
    <t>垂直认址错误</t>
    <phoneticPr fontId="0" type="Hiragana"/>
  </si>
  <si>
    <t>手动调整载货台上下位置</t>
    <phoneticPr fontId="0" type="Hiragana"/>
  </si>
  <si>
    <t xml:space="preserve">正常 </t>
    <phoneticPr fontId="0" type="Hiragana"/>
  </si>
  <si>
    <t>垂直运行未到位</t>
    <phoneticPr fontId="0" type="Hiragana"/>
  </si>
  <si>
    <t>数次断膜</t>
    <phoneticPr fontId="0" type="Hiragana"/>
  </si>
  <si>
    <t>手动调整切刀轮位置</t>
    <phoneticPr fontId="0" type="Hiragana"/>
  </si>
  <si>
    <t>切刀轮偏移</t>
    <phoneticPr fontId="0" type="Hiragana"/>
  </si>
  <si>
    <t>堆垛机停位不正</t>
    <phoneticPr fontId="0" type="Hiragana"/>
  </si>
  <si>
    <t>重新调整位置</t>
    <phoneticPr fontId="0" type="Hiragana"/>
  </si>
  <si>
    <t>震荡头磨损</t>
    <phoneticPr fontId="0" type="Hiragana"/>
  </si>
  <si>
    <t>根据实际修改交互信息</t>
    <phoneticPr fontId="0" type="Hiragana"/>
  </si>
  <si>
    <t>交互与实际出现错误</t>
    <phoneticPr fontId="0" type="Hiragana"/>
  </si>
  <si>
    <t>手动恢复正确位置</t>
    <phoneticPr fontId="0" type="Hiragana"/>
  </si>
  <si>
    <t>货叉没有叉到位</t>
    <phoneticPr fontId="0" type="Hiragana"/>
  </si>
  <si>
    <t>不抓余料</t>
    <phoneticPr fontId="0" type="Hiragana"/>
  </si>
  <si>
    <t>手动将余料信息输入</t>
    <phoneticPr fontId="0" type="Hiragana"/>
  </si>
  <si>
    <t>没有识别余料信息</t>
    <phoneticPr fontId="0" type="Hiragana"/>
  </si>
  <si>
    <t>重新找到正确位置</t>
    <phoneticPr fontId="0" type="Hiragana"/>
  </si>
  <si>
    <t>生产线突然停止</t>
    <phoneticPr fontId="0" type="Hiragana"/>
  </si>
  <si>
    <t>重启电脑并输入信息</t>
    <phoneticPr fontId="0" type="Hiragana"/>
  </si>
  <si>
    <t>电脑总调掉线</t>
    <phoneticPr fontId="0" type="Hiragana"/>
  </si>
  <si>
    <t>认址器故障</t>
    <phoneticPr fontId="0" type="Hiragana"/>
  </si>
  <si>
    <t>按功能键消除故障</t>
    <phoneticPr fontId="0" type="Hiragana"/>
  </si>
  <si>
    <t>认址失败</t>
    <phoneticPr fontId="0" type="Hiragana"/>
  </si>
  <si>
    <t>推入套袋异常</t>
    <phoneticPr fontId="0" type="Hiragana"/>
  </si>
  <si>
    <t>手动移动链条调整</t>
    <phoneticPr fontId="0" type="Hiragana"/>
  </si>
  <si>
    <t>停止器异常托盘送入太多</t>
    <phoneticPr fontId="0" type="Hiragana"/>
  </si>
  <si>
    <t>手动拿出，调整光电位置</t>
    <phoneticPr fontId="0" type="Hiragana"/>
  </si>
  <si>
    <t>光电计数错误</t>
    <phoneticPr fontId="0" type="Hiragana"/>
  </si>
  <si>
    <t>出库时货叉未卡到位</t>
    <phoneticPr fontId="0" type="Hiragana"/>
  </si>
  <si>
    <t>光电松动位置不对</t>
    <phoneticPr fontId="0" type="Hiragana"/>
  </si>
  <si>
    <t>凌昱涛  瞿继辉  张长龙</t>
  </si>
  <si>
    <t>邓宗应  武立波</t>
  </si>
  <si>
    <t>张曙光 李文文</t>
    <phoneticPr fontId="0" type="Hiragana"/>
  </si>
  <si>
    <t>一号裹膜机频繁断膜 堆垛机货物超宽报警频繁</t>
  </si>
  <si>
    <t>数次断膜</t>
    <phoneticPr fontId="0" type="Hiragana"/>
  </si>
  <si>
    <t>手动调整切刀轮位置</t>
    <phoneticPr fontId="0" type="Hiragana"/>
  </si>
  <si>
    <t>正常</t>
    <phoneticPr fontId="0" type="Hiragana"/>
  </si>
  <si>
    <t>切刀轮偏移</t>
    <phoneticPr fontId="0" type="Hiragana"/>
  </si>
  <si>
    <t>凌昱涛</t>
    <phoneticPr fontId="0" type="Hiragana"/>
  </si>
  <si>
    <t>货叉停位不正</t>
    <phoneticPr fontId="0" type="Hiragana"/>
  </si>
  <si>
    <t>手动调整货叉位置</t>
    <phoneticPr fontId="0" type="Hiragana"/>
  </si>
  <si>
    <t>出库时货叉不到位</t>
    <phoneticPr fontId="0" type="Hiragana"/>
  </si>
  <si>
    <t>手动调整震荡头位置</t>
    <phoneticPr fontId="0" type="Hiragana"/>
  </si>
  <si>
    <t>震荡头磨损</t>
    <phoneticPr fontId="0" type="Hiragana"/>
  </si>
  <si>
    <t>瞿继辉</t>
    <phoneticPr fontId="0" type="Hiragana"/>
  </si>
  <si>
    <t>货物歪斜</t>
    <phoneticPr fontId="0" type="Hiragana"/>
  </si>
  <si>
    <t>L153托盘不出库</t>
    <phoneticPr fontId="0" type="Hiragana"/>
  </si>
  <si>
    <t>手动移走不同批号纸箱</t>
    <phoneticPr fontId="0" type="Hiragana"/>
  </si>
  <si>
    <t>纸箱1线体卡纸箱</t>
    <phoneticPr fontId="0" type="Hiragana"/>
  </si>
  <si>
    <t>手动状态复位</t>
    <phoneticPr fontId="0" type="Hiragana"/>
  </si>
  <si>
    <t>不正常</t>
    <phoneticPr fontId="0" type="Hiragana"/>
  </si>
  <si>
    <t>有误信号</t>
    <phoneticPr fontId="0" type="Hiragana"/>
  </si>
  <si>
    <t>多次断胶带</t>
    <phoneticPr fontId="0" type="Hiragana"/>
  </si>
  <si>
    <t>清理贴带辊轮</t>
    <phoneticPr fontId="0" type="Hiragana"/>
  </si>
  <si>
    <t>贴带辊轮变脏</t>
    <phoneticPr fontId="0" type="Hiragana"/>
  </si>
  <si>
    <t>不送托盘</t>
    <phoneticPr fontId="0" type="Hiragana"/>
  </si>
  <si>
    <t>调节光电开关</t>
    <phoneticPr fontId="0" type="Hiragana"/>
  </si>
  <si>
    <t>光电开关感应不到位</t>
    <phoneticPr fontId="0" type="Hiragana"/>
  </si>
  <si>
    <t>堆垛机报警</t>
    <phoneticPr fontId="0" type="Hiragana"/>
  </si>
  <si>
    <t>移至一楼手动维修</t>
    <phoneticPr fontId="0" type="Hiragana"/>
  </si>
  <si>
    <t>打包机断带</t>
    <phoneticPr fontId="0" type="Hiragana"/>
  </si>
  <si>
    <t>打急停手动维修</t>
    <phoneticPr fontId="0" type="Hiragana"/>
  </si>
  <si>
    <t>烫头变脏</t>
    <phoneticPr fontId="0" type="Hiragana"/>
  </si>
  <si>
    <t>现场停线</t>
    <phoneticPr fontId="0" type="Hiragana"/>
  </si>
  <si>
    <t>重启电脑输入信息</t>
    <phoneticPr fontId="0" type="Hiragana"/>
  </si>
  <si>
    <t>现场总调掉线</t>
    <phoneticPr fontId="0" type="Hiragana"/>
  </si>
  <si>
    <t>拆盘机报警</t>
    <phoneticPr fontId="0" type="Hiragana"/>
  </si>
  <si>
    <t>手动维修</t>
    <phoneticPr fontId="0" type="Hiragana"/>
  </si>
  <si>
    <t>堆垛机垂直认址故障</t>
    <phoneticPr fontId="0" type="Hiragana"/>
  </si>
  <si>
    <t>总控掉线三次</t>
    <phoneticPr fontId="0" type="Hiragana"/>
  </si>
  <si>
    <t>重新登录</t>
    <phoneticPr fontId="0" type="Hiragana"/>
  </si>
  <si>
    <t>网络异常</t>
    <phoneticPr fontId="0" type="Hiragana"/>
  </si>
  <si>
    <t>堆垛机报警</t>
    <phoneticPr fontId="0" type="Hiragana"/>
  </si>
  <si>
    <t>手动调整货叉及载货台位置</t>
    <phoneticPr fontId="0" type="Hiragana"/>
  </si>
  <si>
    <t>货物歪斜 超宽</t>
    <phoneticPr fontId="0" type="Hiragana"/>
  </si>
  <si>
    <t>张曙光 李文文</t>
    <phoneticPr fontId="0" type="Hiragana"/>
  </si>
  <si>
    <t>封箱机停止运转</t>
    <phoneticPr fontId="0" type="Hiragana"/>
  </si>
  <si>
    <t>更换中继</t>
    <phoneticPr fontId="0" type="Hiragana"/>
  </si>
  <si>
    <t>中级烧坏</t>
    <phoneticPr fontId="0" type="Hiragana"/>
  </si>
  <si>
    <t>多织两股丝</t>
    <phoneticPr fontId="0" type="Hiragana"/>
  </si>
  <si>
    <t>调整微动开关</t>
    <phoneticPr fontId="0" type="Hiragana"/>
  </si>
  <si>
    <t>微动开关计数错误</t>
    <phoneticPr fontId="0" type="Hiragana"/>
  </si>
  <si>
    <t xml:space="preserve">张曙光 李文文 姚志坚 </t>
  </si>
  <si>
    <t>堆垛机报警货物歪斜</t>
    <phoneticPr fontId="0" type="Hiragana"/>
  </si>
  <si>
    <t>手动矫正丝车位置清除故障</t>
    <phoneticPr fontId="0" type="Hiragana"/>
  </si>
  <si>
    <t>货叉停位不正，出库站台占位超时</t>
    <phoneticPr fontId="0" type="Hiragana"/>
  </si>
  <si>
    <t>拆盘机报警</t>
    <phoneticPr fontId="0" type="Hiragana"/>
  </si>
  <si>
    <t>将叉脚拆下重新安装</t>
    <phoneticPr fontId="0" type="Hiragana"/>
  </si>
  <si>
    <t>叉脚卡死托盘</t>
    <phoneticPr fontId="0" type="Hiragana"/>
  </si>
  <si>
    <t>手动降至一层调整丝车位置</t>
    <phoneticPr fontId="0" type="Hiragana"/>
  </si>
  <si>
    <t>上线区LO4.L06读码错误</t>
    <phoneticPr fontId="0" type="Hiragana"/>
  </si>
  <si>
    <t>手动接到堆垛机然后送到L15线</t>
    <phoneticPr fontId="0" type="Hiragana"/>
  </si>
  <si>
    <t>读码错误</t>
    <phoneticPr fontId="0" type="Hiragana"/>
  </si>
  <si>
    <t>姚志坚李文文吴飞飞</t>
    <phoneticPr fontId="0" type="Hiragana"/>
  </si>
  <si>
    <t>手动维修更换</t>
    <phoneticPr fontId="0" type="Hiragana"/>
  </si>
  <si>
    <t>丝车撞歪</t>
    <phoneticPr fontId="0" type="Hiragana"/>
  </si>
  <si>
    <t xml:space="preserve">姚志坚李文文 </t>
    <phoneticPr fontId="0" type="Hiragana"/>
  </si>
  <si>
    <t>邓宗应 武立波 马康</t>
  </si>
  <si>
    <t xml:space="preserve">立库堆垛机多次因货叉叉不到位而报警      外检台LI35辊道出现卡托盘现象  抓丝机器人还会出现掉丝现象     </t>
    <phoneticPr fontId="0" type="Hiragana"/>
  </si>
  <si>
    <t>机器人不抓余料</t>
    <phoneticPr fontId="0" type="Hiragana"/>
  </si>
  <si>
    <t>将余料信息删除手动拿下来</t>
    <phoneticPr fontId="0" type="Hiragana"/>
  </si>
  <si>
    <t>余料丝车信息混乱</t>
    <phoneticPr fontId="0" type="Hiragana"/>
  </si>
  <si>
    <t>变频器报警</t>
    <phoneticPr fontId="0" type="Hiragana"/>
  </si>
  <si>
    <t>将接线拆下重新连接</t>
    <phoneticPr fontId="0" type="Hiragana"/>
  </si>
  <si>
    <t>变频器接线接触不良</t>
    <phoneticPr fontId="0" type="Hiragana"/>
  </si>
  <si>
    <t>码垛机器人抓箱子多抓一箱</t>
    <phoneticPr fontId="0" type="Hiragana"/>
  </si>
  <si>
    <t>机器人暂停手动拿下箱子</t>
    <phoneticPr fontId="0" type="Hiragana"/>
  </si>
  <si>
    <t>机器人抓箱位置不正</t>
    <phoneticPr fontId="0" type="Hiragana"/>
  </si>
  <si>
    <t>马康</t>
    <phoneticPr fontId="0" type="Hiragana"/>
  </si>
  <si>
    <t>货物歪斜/超宽</t>
    <phoneticPr fontId="0" type="Hiragana"/>
  </si>
  <si>
    <t>手动调整货叉及载货台位置</t>
    <phoneticPr fontId="0" type="Hiragana"/>
  </si>
  <si>
    <t>丝车停位偏斜</t>
    <phoneticPr fontId="0" type="Hiragana"/>
  </si>
  <si>
    <t>张曙光姚志坚李文文</t>
    <phoneticPr fontId="0" type="Hiragana"/>
  </si>
  <si>
    <t>裹膜不佳</t>
    <phoneticPr fontId="0" type="Hiragana"/>
  </si>
  <si>
    <t>手动调整震荡头与切刀</t>
    <phoneticPr fontId="0" type="Hiragana"/>
  </si>
  <si>
    <t>切刀轮与震荡头有磨损</t>
    <phoneticPr fontId="0" type="Hiragana"/>
  </si>
  <si>
    <t>姚志坚李文文</t>
    <phoneticPr fontId="0" type="Hiragana"/>
  </si>
  <si>
    <t>手动调整</t>
    <phoneticPr fontId="0" type="Hiragana"/>
  </si>
  <si>
    <t>货叉有偏差</t>
    <phoneticPr fontId="0" type="Hiragana"/>
  </si>
  <si>
    <t>码垛过程箱体倾斜</t>
    <phoneticPr fontId="0" type="Hiragana"/>
  </si>
  <si>
    <t>手动码好后运行</t>
    <phoneticPr fontId="0" type="Hiragana"/>
  </si>
  <si>
    <t>前一抓没码好</t>
    <phoneticPr fontId="0" type="Hiragana"/>
  </si>
  <si>
    <t>货物歪斜/超宽/歪斜</t>
    <phoneticPr fontId="0" type="Hiragana"/>
  </si>
  <si>
    <t>手动调整，检查光电</t>
    <phoneticPr fontId="0" type="Hiragana"/>
  </si>
  <si>
    <t>光电有误信号</t>
    <phoneticPr fontId="0" type="Hiragana"/>
  </si>
  <si>
    <t>手动下线</t>
    <phoneticPr fontId="0" type="Hiragana"/>
  </si>
  <si>
    <t>纸箱出现错误</t>
    <phoneticPr fontId="0" type="Hiragana"/>
  </si>
  <si>
    <t>张长龙</t>
    <phoneticPr fontId="0" type="Hiragana"/>
  </si>
  <si>
    <t>丝车不上线</t>
    <phoneticPr fontId="0" type="Hiragana"/>
  </si>
  <si>
    <t>手动上线，清除误信号</t>
    <phoneticPr fontId="0" type="Hiragana"/>
  </si>
  <si>
    <t>有误信号</t>
    <phoneticPr fontId="0" type="Hiragana"/>
  </si>
  <si>
    <t>不读码</t>
    <phoneticPr fontId="0" type="Hiragana"/>
  </si>
  <si>
    <t>调整激光打印机</t>
    <phoneticPr fontId="0" type="Hiragana"/>
  </si>
  <si>
    <t>纸箱扫码位置偏差</t>
    <phoneticPr fontId="0" type="Hiragana"/>
  </si>
  <si>
    <t>停位不正</t>
    <phoneticPr fontId="0" type="Hiragana"/>
  </si>
  <si>
    <t>手动调整重新认址</t>
    <phoneticPr fontId="0" type="Hiragana"/>
  </si>
  <si>
    <t>认址有偏差</t>
    <phoneticPr fontId="0" type="Hiragana"/>
  </si>
  <si>
    <t>0:00-0:50</t>
  </si>
  <si>
    <t>自动化现场是否正常</t>
  </si>
  <si>
    <t>4:00-4:50</t>
  </si>
  <si>
    <t>马康  赵晨鸣</t>
  </si>
  <si>
    <t>瞿继辉 凌昱涛 张长龙</t>
  </si>
  <si>
    <t>手动调整丝车位置</t>
    <phoneticPr fontId="0" type="Hiragana"/>
  </si>
  <si>
    <t>正常</t>
    <phoneticPr fontId="0" type="Hiragana"/>
  </si>
  <si>
    <t>丝车未到位</t>
    <phoneticPr fontId="0" type="Hiragana"/>
  </si>
  <si>
    <t>马康</t>
    <phoneticPr fontId="0" type="Hiragana"/>
  </si>
  <si>
    <t>信息有误</t>
    <phoneticPr fontId="0" type="Hiragana"/>
  </si>
  <si>
    <t>重新输入信息</t>
    <phoneticPr fontId="0" type="Hiragana"/>
  </si>
  <si>
    <t>码垛机器人不动作</t>
    <phoneticPr fontId="0" type="Hiragana"/>
  </si>
  <si>
    <t>手动将机器人回原点，初始化启动</t>
    <phoneticPr fontId="0" type="Hiragana"/>
  </si>
  <si>
    <t>机器人未回到原点</t>
    <phoneticPr fontId="0" type="Hiragana"/>
  </si>
  <si>
    <t>吴飞飞 邓宗应</t>
    <phoneticPr fontId="0" type="Hiragana"/>
  </si>
  <si>
    <t>丝车滑出载货台，撞坏载货台</t>
    <phoneticPr fontId="0" type="Hiragana"/>
  </si>
  <si>
    <t>重新安装好载货台</t>
    <phoneticPr fontId="0" type="Hiragana"/>
  </si>
  <si>
    <t>丝车划出来撞到提升机</t>
    <phoneticPr fontId="0" type="Hiragana"/>
  </si>
  <si>
    <t>邓宗应吴飞飞</t>
    <phoneticPr fontId="0" type="Hiragana"/>
  </si>
  <si>
    <t>货物歪斜/超宽</t>
    <phoneticPr fontId="0" type="Hiragana"/>
  </si>
  <si>
    <t>手动调整货叉及载货台位置</t>
    <phoneticPr fontId="0" type="Hiragana"/>
  </si>
  <si>
    <t>丝车停位偏斜</t>
    <phoneticPr fontId="0" type="Hiragana"/>
  </si>
  <si>
    <t>姚志坚张曙光李文文</t>
    <phoneticPr fontId="0" type="Hiragana"/>
  </si>
  <si>
    <t>裹膜不佳</t>
    <phoneticPr fontId="0" type="Hiragana"/>
  </si>
  <si>
    <t>手动调整震荡头与切刀</t>
    <phoneticPr fontId="0" type="Hiragana"/>
  </si>
  <si>
    <t>切刀轮与震荡头有磨损</t>
    <phoneticPr fontId="0" type="Hiragana"/>
  </si>
  <si>
    <t>手爪检测开关没到位抓丝不动</t>
    <phoneticPr fontId="0" type="Hiragana"/>
  </si>
  <si>
    <t>手动调整手爪位置</t>
    <phoneticPr fontId="0" type="Hiragana"/>
  </si>
  <si>
    <t>点位未校准</t>
    <phoneticPr fontId="0" type="Hiragana"/>
  </si>
  <si>
    <t>张曙光姚志坚李文文田阔</t>
    <phoneticPr fontId="0" type="Hiragana"/>
  </si>
  <si>
    <t>停线整顿/优化程序/换动力辊筒</t>
    <phoneticPr fontId="0" type="Hiragana"/>
  </si>
  <si>
    <t>三桥 北自所</t>
    <phoneticPr fontId="0" type="Hiragana"/>
  </si>
  <si>
    <t>手动拉回丝车</t>
    <phoneticPr fontId="0" type="Hiragana"/>
  </si>
  <si>
    <t>前限位报警</t>
    <phoneticPr fontId="0" type="Hiragana"/>
  </si>
  <si>
    <t>张长龙</t>
    <phoneticPr fontId="0" type="Hiragana"/>
  </si>
  <si>
    <t>穿梭车</t>
    <phoneticPr fontId="0" type="Hiragana"/>
  </si>
  <si>
    <t>空丝车不下线</t>
    <phoneticPr fontId="0" type="Hiragana"/>
  </si>
  <si>
    <t>矫正接近开关</t>
    <phoneticPr fontId="0" type="Hiragana"/>
  </si>
  <si>
    <t>接近开关被撞歪</t>
    <phoneticPr fontId="0" type="Hiragana"/>
  </si>
  <si>
    <t>手动调整货物</t>
    <phoneticPr fontId="0" type="Hiragana"/>
  </si>
  <si>
    <t>货叉偏离</t>
    <phoneticPr fontId="0" type="Hiragana"/>
  </si>
  <si>
    <t>瞿继辉</t>
    <phoneticPr fontId="0" type="Hiragana"/>
  </si>
  <si>
    <t>邓宗应  马康</t>
  </si>
  <si>
    <t xml:space="preserve">张曙光 李文文、 姚志坚（休息） </t>
  </si>
  <si>
    <t>打带不紧</t>
    <phoneticPr fontId="0" type="Hiragana"/>
  </si>
  <si>
    <t>清理烫头</t>
    <phoneticPr fontId="0" type="Hiragana"/>
  </si>
  <si>
    <t>烫头变脏</t>
    <phoneticPr fontId="0" type="Hiragana"/>
  </si>
  <si>
    <t>邓宗应</t>
    <phoneticPr fontId="0" type="Hiragana"/>
  </si>
  <si>
    <t>码箱错误</t>
    <phoneticPr fontId="0" type="Hiragana"/>
  </si>
  <si>
    <t>机器人打手动，手动将箱子码好</t>
    <phoneticPr fontId="0" type="Hiragana"/>
  </si>
  <si>
    <t>码垛错误</t>
    <phoneticPr fontId="0" type="Hiragana"/>
  </si>
  <si>
    <t>多次断膜</t>
    <phoneticPr fontId="0" type="Hiragana"/>
  </si>
  <si>
    <t>调节震荡头</t>
    <phoneticPr fontId="0" type="Hiragana"/>
  </si>
  <si>
    <t>震荡头有磨损</t>
    <phoneticPr fontId="0" type="Hiragana"/>
  </si>
  <si>
    <t>张曙光李文文</t>
    <phoneticPr fontId="0" type="Hiragana"/>
  </si>
  <si>
    <t>手动调整螺丝</t>
    <phoneticPr fontId="0" type="Hiragana"/>
  </si>
  <si>
    <t>阻挡器反复上下移动导致螺丝松动</t>
    <phoneticPr fontId="0" type="Hiragana"/>
  </si>
  <si>
    <t>三桥</t>
    <phoneticPr fontId="0" type="Hiragana"/>
  </si>
  <si>
    <t>拆盘机</t>
    <phoneticPr fontId="0" type="Hiragana"/>
  </si>
  <si>
    <t>顶升机构故障</t>
    <phoneticPr fontId="0" type="Hiragana"/>
  </si>
  <si>
    <t>手动调整托盘位置</t>
    <phoneticPr fontId="0" type="Hiragana"/>
  </si>
  <si>
    <t>气缸不到位</t>
    <phoneticPr fontId="0" type="Hiragana"/>
  </si>
  <si>
    <t>李文文</t>
    <phoneticPr fontId="0" type="Hiragana"/>
  </si>
  <si>
    <t>码垛信息错误</t>
    <phoneticPr fontId="0" type="Hiragana"/>
  </si>
  <si>
    <t>总控校正</t>
    <phoneticPr fontId="0" type="Hiragana"/>
  </si>
  <si>
    <t>半板库信息错误</t>
    <phoneticPr fontId="0" type="Hiragana"/>
  </si>
  <si>
    <t>北自所</t>
    <phoneticPr fontId="0" type="Hiragana"/>
  </si>
  <si>
    <t>停线整改</t>
    <phoneticPr fontId="0" type="Hiragana"/>
  </si>
  <si>
    <t>正常</t>
    <phoneticPr fontId="0" type="Hiragana"/>
  </si>
  <si>
    <t>三桥</t>
    <phoneticPr fontId="0" type="Hiragana"/>
  </si>
  <si>
    <t>手动拉回丝车后恢复正常</t>
    <phoneticPr fontId="0" type="Hiragana"/>
  </si>
  <si>
    <t>前限位开关超限</t>
    <phoneticPr fontId="0" type="Hiragana"/>
  </si>
  <si>
    <t>张长龙</t>
    <phoneticPr fontId="0" type="Hiragana"/>
  </si>
  <si>
    <t>手动换快插</t>
    <phoneticPr fontId="0" type="Hiragana"/>
  </si>
  <si>
    <t>快插损坏</t>
    <phoneticPr fontId="0" type="Hiragana"/>
  </si>
  <si>
    <t>系统掉线</t>
    <phoneticPr fontId="0" type="Hiragana"/>
  </si>
  <si>
    <t>重新连接</t>
    <phoneticPr fontId="0" type="Hiragana"/>
  </si>
  <si>
    <t>网络故障</t>
    <phoneticPr fontId="0" type="Hiragana"/>
  </si>
  <si>
    <t>凌昱涛</t>
    <phoneticPr fontId="0" type="Hiragana"/>
  </si>
  <si>
    <t>裹膜机多次断膜</t>
    <phoneticPr fontId="0" type="Hiragana"/>
  </si>
  <si>
    <t>手动调整切刀轮</t>
    <phoneticPr fontId="0" type="Hiragana"/>
  </si>
  <si>
    <t>震荡头有磨损</t>
    <phoneticPr fontId="0" type="Hiragana"/>
  </si>
  <si>
    <t>瞿继辉</t>
    <phoneticPr fontId="0" type="Hiragana"/>
  </si>
  <si>
    <t>邓宗应 马康</t>
  </si>
  <si>
    <t>卡托盘</t>
    <phoneticPr fontId="0" type="Hiragana"/>
  </si>
  <si>
    <t>打手动，将多余的托盘拿出来</t>
    <phoneticPr fontId="0" type="Hiragana"/>
  </si>
  <si>
    <t>正常</t>
    <phoneticPr fontId="0" type="Hiragana"/>
  </si>
  <si>
    <t>有误信号</t>
    <phoneticPr fontId="0" type="Hiragana"/>
  </si>
  <si>
    <t>邓宗应</t>
    <phoneticPr fontId="0" type="Hiragana"/>
  </si>
  <si>
    <t>货物歪斜</t>
    <phoneticPr fontId="0" type="Hiragana"/>
  </si>
  <si>
    <t>手动降至一层调整丝车位置</t>
    <phoneticPr fontId="0" type="Hiragana"/>
  </si>
  <si>
    <t>出库时故障</t>
    <phoneticPr fontId="0" type="Hiragana"/>
  </si>
  <si>
    <t>姚志坚</t>
    <phoneticPr fontId="0" type="Hiragana"/>
  </si>
  <si>
    <t>断膜</t>
    <phoneticPr fontId="0" type="Hiragana"/>
  </si>
  <si>
    <t>重新拉膜调整切刀位置</t>
    <phoneticPr fontId="0" type="Hiragana"/>
  </si>
  <si>
    <t>切刀位置不佳</t>
    <phoneticPr fontId="0" type="Hiragana"/>
  </si>
  <si>
    <t>G57检测开关信号不良</t>
    <phoneticPr fontId="0" type="Hiragana"/>
  </si>
  <si>
    <t>清理废丝，调节光电信号</t>
    <phoneticPr fontId="0" type="Hiragana"/>
  </si>
  <si>
    <t>正常</t>
    <phoneticPr fontId="0" type="Hiragana"/>
  </si>
  <si>
    <t>光电处缠绕废丝</t>
    <phoneticPr fontId="0" type="Hiragana"/>
  </si>
  <si>
    <t>凌昱涛</t>
    <phoneticPr fontId="0" type="Hiragana"/>
  </si>
  <si>
    <t>货物歪斜</t>
    <phoneticPr fontId="0" type="Hiragana"/>
  </si>
  <si>
    <t>矫正光电开关</t>
    <phoneticPr fontId="0" type="Hiragana"/>
  </si>
  <si>
    <t>检测歪斜光电开关歪斜</t>
    <phoneticPr fontId="0" type="Hiragana"/>
  </si>
  <si>
    <t>瞿继辉</t>
    <phoneticPr fontId="0" type="Hiragana"/>
  </si>
  <si>
    <t>总控掉线，连不上信息化服务器</t>
    <phoneticPr fontId="0" type="Hiragana"/>
  </si>
  <si>
    <t>联系信息化</t>
    <phoneticPr fontId="0" type="Hiragana"/>
  </si>
  <si>
    <t>信息化服务器出问题</t>
    <phoneticPr fontId="0" type="Hiragana"/>
  </si>
  <si>
    <t>北自所</t>
    <phoneticPr fontId="0" type="Hiragana"/>
  </si>
  <si>
    <t>马康</t>
    <phoneticPr fontId="0" type="Hiragana"/>
  </si>
  <si>
    <t>G70辊道</t>
    <phoneticPr fontId="0" type="Hiragana"/>
  </si>
  <si>
    <t>线体打手动，换快插</t>
    <phoneticPr fontId="0" type="Hiragana"/>
  </si>
  <si>
    <t>快插损坏</t>
    <phoneticPr fontId="0" type="Hiragana"/>
  </si>
  <si>
    <t>邓宗应</t>
    <phoneticPr fontId="0" type="Hiragana"/>
  </si>
  <si>
    <t>凌昱涛</t>
    <phoneticPr fontId="0" type="Hiragana"/>
  </si>
  <si>
    <t>瞿继辉</t>
    <phoneticPr fontId="0" type="Hiragana"/>
  </si>
  <si>
    <t>北自所</t>
    <phoneticPr fontId="0" type="Hiragana"/>
  </si>
  <si>
    <t>张长龙</t>
    <phoneticPr fontId="0" type="Hiragana"/>
  </si>
  <si>
    <t>8:10-8:50</t>
  </si>
  <si>
    <t>堆垛机故障</t>
  </si>
  <si>
    <t>12:10-12:50</t>
  </si>
  <si>
    <t>16:00-16:50</t>
  </si>
  <si>
    <t>龙门异常</t>
  </si>
  <si>
    <t>20:00-20:50</t>
  </si>
  <si>
    <t>不正常</t>
  </si>
  <si>
    <t>丝车分派车不动作</t>
    <phoneticPr fontId="0" type="Hiragana"/>
  </si>
  <si>
    <t>将L14上的丝车送至L17上</t>
    <phoneticPr fontId="0" type="Hiragana"/>
  </si>
  <si>
    <t>总控掉线</t>
    <phoneticPr fontId="0" type="Hiragana"/>
  </si>
  <si>
    <t>邓宗应</t>
    <phoneticPr fontId="0" type="Hiragana"/>
  </si>
  <si>
    <t>裹膜机</t>
    <phoneticPr fontId="0" type="Hiragana"/>
  </si>
  <si>
    <t>多次断膜</t>
    <phoneticPr fontId="0" type="Hiragana"/>
  </si>
  <si>
    <t>调节震荡头与切片的位置</t>
    <phoneticPr fontId="0" type="Hiragana"/>
  </si>
  <si>
    <t>震荡头有磨损</t>
    <phoneticPr fontId="0" type="Hiragana"/>
  </si>
  <si>
    <t>穿梭车在H02上卡住</t>
    <phoneticPr fontId="0" type="Hiragana"/>
  </si>
  <si>
    <t xml:space="preserve">手动将丝车回到原来的位置 </t>
    <phoneticPr fontId="0" type="Hiragana"/>
  </si>
  <si>
    <t>丝车未到位</t>
    <phoneticPr fontId="0" type="Hiragana"/>
  </si>
  <si>
    <t>封膜效果不佳</t>
    <phoneticPr fontId="0" type="Hiragana"/>
  </si>
  <si>
    <t>更换缓冲条</t>
    <phoneticPr fontId="0" type="Hiragana"/>
  </si>
  <si>
    <t>长期使用磨损严重</t>
    <phoneticPr fontId="0" type="Hiragana"/>
  </si>
  <si>
    <t>三桥</t>
    <phoneticPr fontId="0" type="Hiragana"/>
  </si>
  <si>
    <t>货叉与丝车位置不佳</t>
    <phoneticPr fontId="0" type="Hiragana"/>
  </si>
  <si>
    <t>装箱程序错误</t>
    <phoneticPr fontId="0" type="Hiragana"/>
  </si>
  <si>
    <t>修改及优化相关程序</t>
    <phoneticPr fontId="0" type="Hiragana"/>
  </si>
  <si>
    <t>手动处理不当</t>
    <phoneticPr fontId="0" type="Hiragana"/>
  </si>
  <si>
    <t>手动修改信息送回链机</t>
    <phoneticPr fontId="0" type="Hiragana"/>
  </si>
  <si>
    <t>信息错误</t>
    <phoneticPr fontId="0" type="Hiragana"/>
  </si>
  <si>
    <t>断膜</t>
    <phoneticPr fontId="0" type="Hiragana"/>
  </si>
  <si>
    <t>手动调整切刀位置</t>
    <phoneticPr fontId="0" type="Hiragana"/>
  </si>
  <si>
    <t>正常</t>
    <phoneticPr fontId="0" type="Hiragana"/>
  </si>
  <si>
    <t>切刀位置不佳</t>
    <phoneticPr fontId="0" type="Hiragana"/>
  </si>
  <si>
    <t>姚志坚</t>
    <phoneticPr fontId="0" type="Hiragana"/>
  </si>
  <si>
    <t>链条卡丝车</t>
    <phoneticPr fontId="0" type="Hiragana"/>
  </si>
  <si>
    <t>调整穿梭车</t>
    <phoneticPr fontId="0" type="Hiragana"/>
  </si>
  <si>
    <t>正常</t>
    <phoneticPr fontId="0" type="Hiragana"/>
  </si>
  <si>
    <t>链条与丝车有高度差</t>
    <phoneticPr fontId="0" type="Hiragana"/>
  </si>
  <si>
    <t>凌昱涛</t>
    <phoneticPr fontId="0" type="Hiragana"/>
  </si>
  <si>
    <t xml:space="preserve">手动调整 </t>
    <phoneticPr fontId="0" type="Hiragana"/>
  </si>
  <si>
    <t>光电信号不准</t>
    <phoneticPr fontId="0" type="Hiragana"/>
  </si>
  <si>
    <t>张长龙</t>
    <phoneticPr fontId="0" type="Hiragana"/>
  </si>
  <si>
    <t>拧紧螺丝</t>
    <phoneticPr fontId="0" type="Hiragana"/>
  </si>
  <si>
    <t>螺丝没打螺母胶</t>
    <phoneticPr fontId="0" type="Hiragana"/>
  </si>
  <si>
    <t>瞿继辉</t>
    <phoneticPr fontId="0" type="Hiragana"/>
  </si>
  <si>
    <t>卡住托盘</t>
    <phoneticPr fontId="0" type="Hiragana"/>
  </si>
  <si>
    <t>调节电磁阀放走托盘</t>
    <phoneticPr fontId="0" type="Hiragana"/>
  </si>
  <si>
    <t>提升手爪没闭合</t>
    <phoneticPr fontId="0" type="Hiragana"/>
  </si>
  <si>
    <t xml:space="preserve">H02链条卡丝车 </t>
    <phoneticPr fontId="0" type="Hiragana"/>
  </si>
  <si>
    <t>调整丝车位置手动送至H02上</t>
    <phoneticPr fontId="0" type="Hiragana"/>
  </si>
  <si>
    <t>链条卡丝车</t>
    <phoneticPr fontId="0" type="Hiragana"/>
  </si>
  <si>
    <t>马康</t>
    <phoneticPr fontId="0" type="Hiragana"/>
  </si>
  <si>
    <t>堆垛机报警</t>
    <phoneticPr fontId="0" type="Hiragana"/>
  </si>
  <si>
    <t>调节光电开关</t>
    <phoneticPr fontId="0" type="Hiragana"/>
  </si>
  <si>
    <t>开关没信号</t>
    <phoneticPr fontId="0" type="Hiragana"/>
  </si>
  <si>
    <t>堆垛机报警</t>
    <phoneticPr fontId="0" type="Hiragana"/>
  </si>
  <si>
    <t>调整光电开关位置</t>
    <phoneticPr fontId="0" type="Hiragana"/>
  </si>
  <si>
    <t>开关信号状态不对</t>
    <phoneticPr fontId="0" type="Hiragana"/>
  </si>
  <si>
    <t>手爪打开异常</t>
    <phoneticPr fontId="0" type="Hiragana"/>
  </si>
  <si>
    <t>检查磁开信号线</t>
    <phoneticPr fontId="0" type="Hiragana"/>
  </si>
  <si>
    <t>接触不良</t>
    <phoneticPr fontId="0" type="Hiragana"/>
  </si>
  <si>
    <t>调整链条松紧度</t>
    <phoneticPr fontId="0" type="Hiragana"/>
  </si>
  <si>
    <t>螺丝有松动</t>
    <phoneticPr fontId="0" type="Hiragana"/>
  </si>
  <si>
    <t>手动降至一层调整</t>
    <phoneticPr fontId="0" type="Hiragana"/>
  </si>
  <si>
    <t>货叉与丝车不契合</t>
    <phoneticPr fontId="0" type="Hiragana"/>
  </si>
  <si>
    <t>余料处理异常</t>
    <phoneticPr fontId="0" type="Hiragana"/>
  </si>
  <si>
    <t>修改优化相关程序</t>
    <phoneticPr fontId="0" type="Hiragana"/>
  </si>
  <si>
    <t>程序问题</t>
    <phoneticPr fontId="0" type="Hiragana"/>
  </si>
  <si>
    <t>余料车不回L11链机</t>
    <phoneticPr fontId="0" type="Hiragana"/>
  </si>
  <si>
    <t>总控远程修改</t>
    <phoneticPr fontId="0" type="Hiragana"/>
  </si>
  <si>
    <t>裹膜不佳、手爪打开异常</t>
    <phoneticPr fontId="0" type="Hiragana"/>
  </si>
  <si>
    <t>更换手爪及震荡头、切刀</t>
    <phoneticPr fontId="0" type="Hiragana"/>
  </si>
  <si>
    <t>使用磨损</t>
    <phoneticPr fontId="0" type="Hiragana"/>
  </si>
  <si>
    <t>丝车不提升</t>
    <phoneticPr fontId="0" type="Hiragana"/>
  </si>
  <si>
    <t>手动拉回来丝车</t>
    <phoneticPr fontId="0" type="Hiragana"/>
  </si>
  <si>
    <t>前限位报警</t>
    <phoneticPr fontId="0" type="Hiragana"/>
  </si>
  <si>
    <t>张长龙</t>
    <phoneticPr fontId="0" type="Hiragana"/>
  </si>
  <si>
    <t>1#裹膜机</t>
    <phoneticPr fontId="0" type="Hiragana"/>
  </si>
  <si>
    <t>蹭到丝卷</t>
    <phoneticPr fontId="0" type="Hiragana"/>
  </si>
  <si>
    <t>调整手爪光电位置</t>
    <phoneticPr fontId="0" type="Hiragana"/>
  </si>
  <si>
    <t>裹膜机手爪信号不到位</t>
    <phoneticPr fontId="0" type="Hiragana"/>
  </si>
  <si>
    <t>机器不装箱</t>
    <phoneticPr fontId="0" type="Hiragana"/>
  </si>
  <si>
    <t>更换光电备件</t>
    <phoneticPr fontId="0" type="Hiragana"/>
  </si>
  <si>
    <t>装箱机器人有误信号</t>
    <phoneticPr fontId="0" type="Hiragana"/>
  </si>
  <si>
    <t>拆盘机</t>
    <phoneticPr fontId="0" type="Hiragana"/>
  </si>
  <si>
    <t>托盘不能拆开</t>
    <phoneticPr fontId="0" type="Hiragana"/>
  </si>
  <si>
    <t>光电开关歪斜</t>
    <phoneticPr fontId="0" type="Hiragana"/>
  </si>
  <si>
    <t>多次断膜</t>
    <phoneticPr fontId="0" type="Hiragana"/>
  </si>
  <si>
    <t>换切刀轮</t>
    <phoneticPr fontId="0" type="Hiragana"/>
  </si>
  <si>
    <t>切刀轮磨损</t>
    <phoneticPr fontId="0" type="Hiragana"/>
  </si>
  <si>
    <t>堆垛机有任务但不作业</t>
    <phoneticPr fontId="0" type="Hiragana"/>
  </si>
  <si>
    <t>手动输入丝车号</t>
    <phoneticPr fontId="0" type="Hiragana"/>
  </si>
  <si>
    <t>丝车号丢失</t>
    <phoneticPr fontId="0" type="Hiragana"/>
  </si>
  <si>
    <t>张长龙</t>
    <phoneticPr fontId="0" type="Hiragana"/>
  </si>
  <si>
    <t>撞丝</t>
    <phoneticPr fontId="0" type="Hiragana"/>
  </si>
  <si>
    <t>断电拿出、打磨手爪</t>
    <phoneticPr fontId="0" type="Hiragana"/>
  </si>
  <si>
    <t>新手爪待磨合</t>
    <phoneticPr fontId="0" type="Hiragana"/>
  </si>
  <si>
    <t>拆盘机</t>
    <phoneticPr fontId="0" type="Hiragana"/>
  </si>
  <si>
    <t>不出托盘</t>
    <phoneticPr fontId="0" type="Hiragana"/>
  </si>
  <si>
    <t>手动送盘清故障</t>
    <phoneticPr fontId="0" type="Hiragana"/>
  </si>
  <si>
    <t>占位超时</t>
    <phoneticPr fontId="0" type="Hiragana"/>
  </si>
  <si>
    <t>李文文</t>
    <phoneticPr fontId="0" type="Hiragana"/>
  </si>
  <si>
    <t>压纸箱</t>
    <phoneticPr fontId="0" type="Hiragana"/>
  </si>
  <si>
    <t>手动下线</t>
    <phoneticPr fontId="0" type="Hiragana"/>
  </si>
  <si>
    <t>半板纸箱位置不佳</t>
    <phoneticPr fontId="0" type="Hiragana"/>
  </si>
  <si>
    <t>调整光电位置</t>
    <phoneticPr fontId="0" type="Hiragana"/>
  </si>
  <si>
    <t>托盘碰撞导致位置不佳</t>
    <phoneticPr fontId="0" type="Hiragana"/>
  </si>
  <si>
    <t>抓丝机器人</t>
    <phoneticPr fontId="0" type="Hiragana"/>
  </si>
  <si>
    <t>机器人手爪松动</t>
    <phoneticPr fontId="0" type="Hiragana"/>
  </si>
  <si>
    <t>厂家调整</t>
    <phoneticPr fontId="0" type="Hiragana"/>
  </si>
  <si>
    <t>手爪滑片有磨损</t>
    <phoneticPr fontId="0" type="Hiragana"/>
  </si>
  <si>
    <t>张长龙沈强</t>
    <phoneticPr fontId="0" type="Hiragana"/>
  </si>
  <si>
    <t>停线整改，分流处加动力辊。堆垛机器人更换货叉。半板库调整光电</t>
    <phoneticPr fontId="0" type="Hiragana"/>
  </si>
  <si>
    <t>一号裹膜机推杆信息异常，导致卡托盘</t>
    <phoneticPr fontId="0" type="Hiragana"/>
  </si>
  <si>
    <t>手动调整</t>
    <phoneticPr fontId="0" type="Hiragana"/>
  </si>
  <si>
    <t>计数有错误</t>
    <phoneticPr fontId="0" type="Hiragana"/>
  </si>
  <si>
    <t>不能自动上线</t>
    <phoneticPr fontId="0" type="Hiragana"/>
  </si>
  <si>
    <t>调整光电对射板</t>
    <phoneticPr fontId="0" type="Hiragana"/>
  </si>
  <si>
    <t>对射板有偏差</t>
    <phoneticPr fontId="0" type="Hiragana"/>
  </si>
  <si>
    <t>拆盘机</t>
    <phoneticPr fontId="0" type="Hiragana"/>
  </si>
  <si>
    <t>卡托盘</t>
    <phoneticPr fontId="0" type="Hiragana"/>
  </si>
  <si>
    <t>三桥维修，打黄油</t>
    <phoneticPr fontId="0" type="Hiragana"/>
  </si>
  <si>
    <t>正常</t>
    <phoneticPr fontId="0" type="Hiragana"/>
  </si>
  <si>
    <t>液压泵漏油</t>
    <phoneticPr fontId="0" type="Hiragana"/>
  </si>
  <si>
    <t>厂家</t>
    <phoneticPr fontId="0" type="Hiragana"/>
  </si>
  <si>
    <t>堆垛机不动作</t>
    <phoneticPr fontId="0" type="Hiragana"/>
  </si>
  <si>
    <t>重新连接立库调度</t>
    <phoneticPr fontId="0" type="Hiragana"/>
  </si>
  <si>
    <t>立库调度掉线</t>
    <phoneticPr fontId="0" type="Hiragana"/>
  </si>
  <si>
    <t>邓宗应</t>
    <phoneticPr fontId="0" type="Hiragana"/>
  </si>
  <si>
    <t>抓丝机器人</t>
    <phoneticPr fontId="0" type="Hiragana"/>
  </si>
  <si>
    <t>掉丝</t>
    <phoneticPr fontId="0" type="Hiragana"/>
  </si>
  <si>
    <t>打磨手爪</t>
    <phoneticPr fontId="0" type="Hiragana"/>
  </si>
  <si>
    <t>手爪掉丝</t>
    <phoneticPr fontId="0" type="Hiragana"/>
  </si>
  <si>
    <t>马康</t>
    <phoneticPr fontId="0" type="Hiragana"/>
  </si>
  <si>
    <t>姚志坚 李文文</t>
  </si>
  <si>
    <t>机器人异常</t>
  </si>
  <si>
    <t>姚志坚</t>
    <phoneticPr fontId="0" type="Hiragana"/>
  </si>
  <si>
    <t>李文文</t>
    <phoneticPr fontId="0" type="Hiragana"/>
  </si>
  <si>
    <t>丝车堆垛机异常</t>
  </si>
  <si>
    <t>计数错误</t>
    <phoneticPr fontId="0" type="Hiragana"/>
  </si>
  <si>
    <t>修改计数、调整光电</t>
    <phoneticPr fontId="0" type="Hiragana"/>
  </si>
  <si>
    <t>光电螺丝松动</t>
    <phoneticPr fontId="0" type="Hiragana"/>
  </si>
  <si>
    <t>降至一层调整丝车位置</t>
    <phoneticPr fontId="0" type="Hiragana"/>
  </si>
  <si>
    <t>货叉与丝车不契合</t>
    <phoneticPr fontId="0" type="Hiragana"/>
  </si>
  <si>
    <t>撞丝</t>
    <phoneticPr fontId="0" type="Hiragana"/>
  </si>
  <si>
    <t>手动拿出</t>
    <phoneticPr fontId="0" type="Hiragana"/>
  </si>
  <si>
    <t>丝卷歪斜</t>
    <phoneticPr fontId="0" type="Hiragana"/>
  </si>
  <si>
    <t>送满丝车异常</t>
    <phoneticPr fontId="0" type="Hiragana"/>
  </si>
  <si>
    <t>手动调整位置</t>
    <phoneticPr fontId="0" type="Hiragana"/>
  </si>
  <si>
    <t>认址故障</t>
    <phoneticPr fontId="0" type="Hiragana"/>
  </si>
  <si>
    <t>纸箱不走</t>
    <phoneticPr fontId="0" type="Hiragana"/>
  </si>
  <si>
    <t>修改B级暂存区参数</t>
    <phoneticPr fontId="0" type="Hiragana"/>
  </si>
  <si>
    <t>丝车堆垛机</t>
    <phoneticPr fontId="0" type="Hiragana"/>
  </si>
  <si>
    <t>入库丝车未到位</t>
    <phoneticPr fontId="0" type="Hiragana"/>
  </si>
  <si>
    <t>重新入库</t>
    <phoneticPr fontId="0" type="Hiragana"/>
  </si>
  <si>
    <t>L06链式机故障</t>
    <phoneticPr fontId="0" type="Hiragana"/>
  </si>
  <si>
    <t>切刀位置卡到丝卷</t>
    <phoneticPr fontId="0" type="Hiragana"/>
  </si>
  <si>
    <t>关闭电源向后推进移位链条</t>
    <phoneticPr fontId="0" type="Hiragana"/>
  </si>
  <si>
    <t>光电信号不到位</t>
    <phoneticPr fontId="0" type="Hiragana"/>
  </si>
  <si>
    <t>穿梭车不动作</t>
    <phoneticPr fontId="0" type="Hiragana"/>
  </si>
  <si>
    <t>清理轨道不锈钢膜突起部分</t>
    <phoneticPr fontId="0" type="Hiragana"/>
  </si>
  <si>
    <t>不锈钢膜突起</t>
    <phoneticPr fontId="0" type="Hiragana"/>
  </si>
  <si>
    <t>调整振荡头位置</t>
    <phoneticPr fontId="0" type="Hiragana"/>
  </si>
  <si>
    <t>振荡头位置不对</t>
    <phoneticPr fontId="0" type="Hiragana"/>
  </si>
  <si>
    <t>调节分流器</t>
    <phoneticPr fontId="0" type="Hiragana"/>
  </si>
  <si>
    <t>凌昱涛 瞿继辉</t>
  </si>
  <si>
    <t xml:space="preserve">邓宗应 马康  </t>
  </si>
  <si>
    <t>穿梭车异常</t>
  </si>
  <si>
    <t>断膜</t>
    <phoneticPr fontId="0" type="Hiragana"/>
  </si>
  <si>
    <t>重新拉膜调整</t>
    <phoneticPr fontId="0" type="Hiragana"/>
  </si>
  <si>
    <t>正常</t>
    <phoneticPr fontId="0" type="Hiragana"/>
  </si>
  <si>
    <t>切刀位置不佳</t>
    <phoneticPr fontId="0" type="Hiragana"/>
  </si>
  <si>
    <t>李文文</t>
    <phoneticPr fontId="0" type="Hiragana"/>
  </si>
  <si>
    <t>穿梭车</t>
    <phoneticPr fontId="0" type="Hiragana"/>
  </si>
  <si>
    <t>停位不准</t>
    <phoneticPr fontId="0" type="Hiragana"/>
  </si>
  <si>
    <t>手动消除故障调整位置</t>
    <phoneticPr fontId="0" type="Hiragana"/>
  </si>
  <si>
    <t>轨道表面问题</t>
    <phoneticPr fontId="0" type="Hiragana"/>
  </si>
  <si>
    <t>姚志坚</t>
    <phoneticPr fontId="0" type="Hiragana"/>
  </si>
  <si>
    <t>调节震荡头接触面</t>
    <phoneticPr fontId="0" type="Hiragana"/>
  </si>
  <si>
    <t>震荡头损毁</t>
    <phoneticPr fontId="0" type="Hiragana"/>
  </si>
  <si>
    <t>按功能键</t>
    <phoneticPr fontId="0" type="Hiragana"/>
  </si>
  <si>
    <t>停位不正</t>
    <phoneticPr fontId="0" type="Hiragana"/>
  </si>
  <si>
    <t>手动维修拉出来</t>
    <phoneticPr fontId="0" type="Hiragana"/>
  </si>
  <si>
    <t>占未超时</t>
    <phoneticPr fontId="0" type="Hiragana"/>
  </si>
  <si>
    <t>凌昱涛</t>
    <phoneticPr fontId="0" type="Hiragana"/>
  </si>
  <si>
    <t>L16占未超时</t>
    <phoneticPr fontId="0" type="Hiragana"/>
  </si>
  <si>
    <t>清理故障，状态复位</t>
    <phoneticPr fontId="0" type="Hiragana"/>
  </si>
  <si>
    <t>丝车堆垛机不出库</t>
    <phoneticPr fontId="0" type="Hiragana"/>
  </si>
  <si>
    <t>瞿继辉</t>
    <phoneticPr fontId="0" type="Hiragana"/>
  </si>
  <si>
    <t>穿梭车不动作</t>
    <phoneticPr fontId="0" type="Hiragana"/>
  </si>
  <si>
    <t>更换穿梭车轮子和轨道</t>
    <phoneticPr fontId="0" type="Hiragana"/>
  </si>
  <si>
    <t>正常</t>
    <phoneticPr fontId="0" type="Hiragana"/>
  </si>
  <si>
    <t>轨道不锈钢膜损坏</t>
    <phoneticPr fontId="0" type="Hiragana"/>
  </si>
  <si>
    <t>三桥厂家</t>
    <phoneticPr fontId="0" type="Hiragana"/>
  </si>
  <si>
    <t>手动将丝车移至穿梭车上</t>
    <phoneticPr fontId="0" type="Hiragana"/>
  </si>
  <si>
    <t>信号不对</t>
    <phoneticPr fontId="0" type="Hiragana"/>
  </si>
  <si>
    <t>卡托盘</t>
    <phoneticPr fontId="0" type="Hiragana"/>
  </si>
  <si>
    <t>手动拉出托盘使托盘至正确的位置</t>
    <phoneticPr fontId="0" type="Hiragana"/>
  </si>
  <si>
    <t>马康</t>
    <phoneticPr fontId="0" type="Hiragana"/>
  </si>
  <si>
    <t>掉丝</t>
    <phoneticPr fontId="0" type="Hiragana"/>
  </si>
  <si>
    <t>手动状态手锉刀打磨手爪</t>
    <phoneticPr fontId="0" type="Hiragana"/>
  </si>
  <si>
    <t xml:space="preserve">手爪太大 </t>
    <phoneticPr fontId="0" type="Hiragana"/>
  </si>
  <si>
    <t>裹膜机</t>
  </si>
  <si>
    <t>1#和2#裹膜机同时两卷丝撞到了一起</t>
    <phoneticPr fontId="0" type="Hiragana"/>
  </si>
  <si>
    <t>关闭电源，手动推链条，使撞到的丝移出来</t>
    <phoneticPr fontId="0" type="Hiragana"/>
  </si>
  <si>
    <t>有误信号</t>
    <phoneticPr fontId="0" type="Hiragana"/>
  </si>
  <si>
    <t>姚志坚  李文文</t>
  </si>
  <si>
    <t>入库异常</t>
    <phoneticPr fontId="0" type="Hiragana"/>
  </si>
  <si>
    <t>故障丝车送到L01链机</t>
    <phoneticPr fontId="0" type="Hiragana"/>
  </si>
  <si>
    <t>无入库地址</t>
    <phoneticPr fontId="0" type="Hiragana"/>
  </si>
  <si>
    <t>断电手动拿出</t>
    <phoneticPr fontId="0" type="Hiragana"/>
  </si>
  <si>
    <t>手爪问题</t>
    <phoneticPr fontId="0" type="Hiragana"/>
  </si>
  <si>
    <t>断膜</t>
    <phoneticPr fontId="0" type="Hiragana"/>
  </si>
  <si>
    <t>手动拉膜调整</t>
    <phoneticPr fontId="0" type="Hiragana"/>
  </si>
  <si>
    <t>供膜压力过大</t>
    <phoneticPr fontId="0" type="Hiragana"/>
  </si>
  <si>
    <t>丝车不出库</t>
    <phoneticPr fontId="0" type="Hiragana"/>
  </si>
  <si>
    <t>调整货位</t>
    <phoneticPr fontId="0" type="Hiragana"/>
  </si>
  <si>
    <t>D2167丝车问题</t>
    <phoneticPr fontId="0" type="Hiragana"/>
  </si>
  <si>
    <t>调整震荡头</t>
    <phoneticPr fontId="0" type="Hiragana"/>
  </si>
  <si>
    <t>震荡头磨损严重</t>
    <phoneticPr fontId="0" type="Hiragana"/>
  </si>
  <si>
    <t>拆盘机不动作</t>
    <phoneticPr fontId="0" type="Hiragana"/>
  </si>
  <si>
    <t>调整U型开关位置</t>
    <phoneticPr fontId="0" type="Hiragana"/>
  </si>
  <si>
    <t>U型开关位置偏离</t>
    <phoneticPr fontId="0" type="Hiragana"/>
  </si>
  <si>
    <t>码垛机器人</t>
    <phoneticPr fontId="0" type="Hiragana"/>
  </si>
  <si>
    <t>压纸箱后不动作</t>
    <phoneticPr fontId="0" type="Hiragana"/>
  </si>
  <si>
    <t>北自所人员远程控制修改程序</t>
    <phoneticPr fontId="0" type="Hiragana"/>
  </si>
  <si>
    <t>程序出现错误</t>
    <phoneticPr fontId="0" type="Hiragana"/>
  </si>
  <si>
    <t>封箱机</t>
    <phoneticPr fontId="0" type="Hiragana"/>
  </si>
  <si>
    <t>封箱机皮带不转</t>
    <phoneticPr fontId="0" type="Hiragana"/>
  </si>
  <si>
    <t>复位变频器</t>
    <phoneticPr fontId="0" type="Hiragana"/>
  </si>
  <si>
    <t>变频器报警</t>
    <phoneticPr fontId="0" type="Hiragana"/>
  </si>
  <si>
    <t>龙门手爪不动</t>
    <phoneticPr fontId="0" type="Hiragana"/>
  </si>
  <si>
    <t>调节磁开的位置</t>
    <phoneticPr fontId="0" type="Hiragana"/>
  </si>
  <si>
    <t>磁开位置不对</t>
    <phoneticPr fontId="0" type="Hiragana"/>
  </si>
  <si>
    <t>调整切刀位置</t>
    <phoneticPr fontId="0" type="Hiragana"/>
  </si>
  <si>
    <t>切刀位置不佳</t>
    <phoneticPr fontId="0" type="Hiragana"/>
  </si>
  <si>
    <t>手动调整丝车位置</t>
    <phoneticPr fontId="0" type="Hiragana"/>
  </si>
  <si>
    <t>货位偏差</t>
    <phoneticPr fontId="0" type="Hiragana"/>
  </si>
  <si>
    <t>拆盘机未拆盘</t>
    <phoneticPr fontId="0" type="Hiragana"/>
  </si>
  <si>
    <t>手动矫正位置</t>
    <phoneticPr fontId="0" type="Hiragana"/>
  </si>
  <si>
    <t>有无信号</t>
    <phoneticPr fontId="0" type="Hiragana"/>
  </si>
  <si>
    <t>降低到一层手动调整</t>
    <phoneticPr fontId="0" type="Hiragana"/>
  </si>
  <si>
    <t>货叉歪斜</t>
    <phoneticPr fontId="0" type="Hiragana"/>
  </si>
  <si>
    <t>卡托盘</t>
    <phoneticPr fontId="0" type="Hiragana"/>
  </si>
  <si>
    <t>信号有误</t>
    <phoneticPr fontId="0" type="Hiragana"/>
  </si>
  <si>
    <t>穿梭车不动作</t>
    <phoneticPr fontId="0" type="Hiragana"/>
  </si>
  <si>
    <t>手动把丝车送下去</t>
    <phoneticPr fontId="0" type="Hiragana"/>
  </si>
  <si>
    <t>L14上面的丝车信息错误</t>
    <phoneticPr fontId="0" type="Hiragana"/>
  </si>
  <si>
    <t>两锭丝压到了一起</t>
    <phoneticPr fontId="0" type="Hiragana"/>
  </si>
  <si>
    <t>关闭电源后手动推出</t>
    <phoneticPr fontId="0" type="Hiragana"/>
  </si>
  <si>
    <t>堆垛机报警</t>
    <phoneticPr fontId="0" type="Hiragana"/>
  </si>
  <si>
    <t xml:space="preserve">手动重新叉一下丝车 </t>
    <phoneticPr fontId="0" type="Hiragana"/>
  </si>
  <si>
    <t xml:space="preserve">码垛机器人不动作 </t>
    <phoneticPr fontId="0" type="Hiragana"/>
  </si>
  <si>
    <t>北自所人员修改程序</t>
    <phoneticPr fontId="0" type="Hiragana"/>
  </si>
  <si>
    <t>程序有误</t>
    <phoneticPr fontId="0" type="Hiragana"/>
  </si>
  <si>
    <t>2#打包机异常</t>
  </si>
  <si>
    <t>调整推杆</t>
    <phoneticPr fontId="0" type="Hiragana"/>
  </si>
  <si>
    <t>推杆螺杆位置不佳</t>
    <phoneticPr fontId="0" type="Hiragana"/>
  </si>
  <si>
    <t>不码箱</t>
    <phoneticPr fontId="0" type="Hiragana"/>
  </si>
  <si>
    <t>给强制戴载信号</t>
    <phoneticPr fontId="0" type="Hiragana"/>
  </si>
  <si>
    <t>吸盘接近开关无信号</t>
    <phoneticPr fontId="0" type="Hiragana"/>
  </si>
  <si>
    <t>无法正常打带</t>
    <phoneticPr fontId="0" type="Hiragana"/>
  </si>
  <si>
    <t>重新接线</t>
    <phoneticPr fontId="0" type="Hiragana"/>
  </si>
  <si>
    <t>烫头线断路</t>
    <phoneticPr fontId="0" type="Hiragana"/>
  </si>
  <si>
    <t>手爪未放丝导致压丝</t>
    <phoneticPr fontId="0" type="Hiragana"/>
  </si>
  <si>
    <t>回到原点断电后调整</t>
    <phoneticPr fontId="0" type="Hiragana"/>
  </si>
  <si>
    <t>纸管问题</t>
    <phoneticPr fontId="0" type="Hiragana"/>
  </si>
  <si>
    <t>张长龙 瞿继辉</t>
    <phoneticPr fontId="0" type="Hiragana"/>
  </si>
  <si>
    <t>未拆盘</t>
    <phoneticPr fontId="0" type="Hiragana"/>
  </si>
  <si>
    <t>手动调整半板位置</t>
    <phoneticPr fontId="0" type="Hiragana"/>
  </si>
  <si>
    <t>对射板有误信号</t>
    <phoneticPr fontId="0" type="Hiragana"/>
  </si>
  <si>
    <t>无法正常排烟</t>
    <phoneticPr fontId="0" type="Hiragana"/>
  </si>
  <si>
    <t>断电重启</t>
    <phoneticPr fontId="0" type="Hiragana"/>
  </si>
  <si>
    <t>热保护启动</t>
    <phoneticPr fontId="0" type="Hiragana"/>
  </si>
  <si>
    <t>G153卡托盘</t>
    <phoneticPr fontId="0" type="Hiragana"/>
  </si>
  <si>
    <t>拆卸盖板敲平</t>
    <phoneticPr fontId="0" type="Hiragana"/>
  </si>
  <si>
    <t>盖板上翘</t>
    <phoneticPr fontId="0" type="Hiragana"/>
  </si>
  <si>
    <t>厂家维修</t>
    <phoneticPr fontId="0" type="Hiragana"/>
  </si>
  <si>
    <t>厂家</t>
    <phoneticPr fontId="0" type="Hiragana"/>
  </si>
  <si>
    <t>裹膜机推杆推不过去</t>
    <phoneticPr fontId="0" type="Hiragana"/>
  </si>
  <si>
    <t>更换推杆上的螺丝</t>
    <phoneticPr fontId="0" type="Hiragana"/>
  </si>
  <si>
    <t>推杆损坏</t>
    <phoneticPr fontId="0" type="Hiragana"/>
  </si>
  <si>
    <t>三桥人员维修</t>
    <phoneticPr fontId="0" type="Hiragana"/>
  </si>
  <si>
    <t>信号错误</t>
    <phoneticPr fontId="0" type="Hiragana"/>
  </si>
  <si>
    <t>三桥厂家</t>
    <phoneticPr fontId="0" type="Hiragana"/>
  </si>
  <si>
    <t>手爪卡丝</t>
    <phoneticPr fontId="0" type="Hiragana"/>
  </si>
  <si>
    <t>停线手动裹膜</t>
    <phoneticPr fontId="0" type="Hiragana"/>
  </si>
  <si>
    <t>纸管不标准</t>
    <phoneticPr fontId="0" type="Hiragana"/>
  </si>
  <si>
    <t>码垛机不动作</t>
    <phoneticPr fontId="0" type="Hiragana"/>
  </si>
  <si>
    <t>把错误的码垛信息和箱数修改</t>
    <phoneticPr fontId="0" type="Hiragana"/>
  </si>
  <si>
    <t>码垛信息错误</t>
    <phoneticPr fontId="0" type="Hiragana"/>
  </si>
  <si>
    <t>瞿继辉 张长龙 凌昱涛</t>
  </si>
  <si>
    <t>龙门装箱异常</t>
  </si>
  <si>
    <t>线体前后打手动拿出托盘</t>
    <phoneticPr fontId="0" type="Hiragana"/>
  </si>
  <si>
    <t>托盘运行空间小</t>
    <phoneticPr fontId="0" type="Hiragana"/>
  </si>
  <si>
    <t>货物超宽报警</t>
    <phoneticPr fontId="0" type="Hiragana"/>
  </si>
  <si>
    <t>手动调整纸箱位置</t>
    <phoneticPr fontId="0" type="Hiragana"/>
  </si>
  <si>
    <t>纸箱位置不佳</t>
    <phoneticPr fontId="0" type="Hiragana"/>
  </si>
  <si>
    <t>断电拿出被撞丝卷</t>
    <phoneticPr fontId="0" type="Hiragana"/>
  </si>
  <si>
    <t>手爪带动</t>
    <phoneticPr fontId="0" type="Hiragana"/>
  </si>
  <si>
    <t>更换新平垫</t>
    <phoneticPr fontId="0" type="Hiragana"/>
  </si>
  <si>
    <t>阻挡器平垫磨损</t>
    <phoneticPr fontId="0" type="Hiragana"/>
  </si>
  <si>
    <t>装箱无法完成</t>
    <phoneticPr fontId="0" type="Hiragana"/>
  </si>
  <si>
    <t>重新扫码验证</t>
    <phoneticPr fontId="0" type="Hiragana"/>
  </si>
  <si>
    <t>扫码器未扫码</t>
    <phoneticPr fontId="0" type="Hiragana"/>
  </si>
  <si>
    <t>装箱机器人</t>
    <phoneticPr fontId="0" type="Hiragana"/>
  </si>
  <si>
    <t>规整器未到位</t>
    <phoneticPr fontId="0" type="Hiragana"/>
  </si>
  <si>
    <t>规整器拧紧螺母</t>
    <phoneticPr fontId="0" type="Hiragana"/>
  </si>
  <si>
    <t>规整器螺母松动</t>
    <phoneticPr fontId="0" type="Hiragana"/>
  </si>
  <si>
    <t>频繁断膜</t>
    <phoneticPr fontId="0" type="Hiragana"/>
  </si>
  <si>
    <t>调整切刀</t>
    <phoneticPr fontId="0" type="Hiragana"/>
  </si>
  <si>
    <t>切刀有磨损</t>
    <phoneticPr fontId="0" type="Hiragana"/>
  </si>
  <si>
    <t>处理取货无箱重新下发上线任务</t>
    <phoneticPr fontId="0" type="Hiragana"/>
  </si>
  <si>
    <t>信息错误</t>
    <phoneticPr fontId="0" type="Hiragana"/>
  </si>
  <si>
    <t>掉丝</t>
    <phoneticPr fontId="0" type="Hiragana"/>
  </si>
  <si>
    <t>更换新的对射板</t>
    <phoneticPr fontId="0" type="Hiragana"/>
  </si>
  <si>
    <t>对射板损坏</t>
    <phoneticPr fontId="0" type="Hiragana"/>
  </si>
  <si>
    <t>堆垛机报警</t>
    <phoneticPr fontId="0" type="Hiragana"/>
  </si>
  <si>
    <t>调节光电开关</t>
    <phoneticPr fontId="0" type="Hiragana"/>
  </si>
  <si>
    <t>信号不对</t>
    <phoneticPr fontId="0" type="Hiragana"/>
  </si>
  <si>
    <t>多次断膜</t>
    <phoneticPr fontId="0" type="Hiragana"/>
  </si>
  <si>
    <t>调节震荡头</t>
    <phoneticPr fontId="0" type="Hiragana"/>
  </si>
  <si>
    <t>震荡头有磨损</t>
    <phoneticPr fontId="0" type="Hiragana"/>
  </si>
  <si>
    <t>武立波</t>
    <phoneticPr fontId="0" type="Hiragana"/>
  </si>
  <si>
    <t>因为断膜</t>
    <phoneticPr fontId="0" type="Hiragana"/>
  </si>
  <si>
    <t>三桥人员调整</t>
    <phoneticPr fontId="0" type="Hiragana"/>
  </si>
  <si>
    <t>三桥厂家</t>
    <phoneticPr fontId="0" type="Hiragana"/>
  </si>
  <si>
    <t>拆盘机报警</t>
    <phoneticPr fontId="0" type="Hiragana"/>
  </si>
  <si>
    <t xml:space="preserve">手动拉出到正确的位置 </t>
    <phoneticPr fontId="0" type="Hiragana"/>
  </si>
  <si>
    <t>武立波</t>
    <phoneticPr fontId="0" type="Hiragana"/>
  </si>
  <si>
    <t>堆垛机不出丝车</t>
    <phoneticPr fontId="0" type="Hiragana"/>
  </si>
  <si>
    <t>重新打开总调，二楼入库站台打手动</t>
    <phoneticPr fontId="0" type="Hiragana"/>
  </si>
  <si>
    <t>总调掉线后打不开</t>
    <phoneticPr fontId="0" type="Hiragana"/>
  </si>
  <si>
    <t>凌昱涛   瞿继辉</t>
  </si>
  <si>
    <t>出库程序故障</t>
  </si>
  <si>
    <t>L14丝车不动作</t>
    <phoneticPr fontId="0" type="Hiragana"/>
  </si>
  <si>
    <t>修改程序</t>
    <phoneticPr fontId="0" type="Hiragana"/>
  </si>
  <si>
    <t>有误信息</t>
    <phoneticPr fontId="0" type="Hiragana"/>
  </si>
  <si>
    <t>调整震荡头位置</t>
    <phoneticPr fontId="0" type="Hiragana"/>
  </si>
  <si>
    <t>震荡头有磨损</t>
    <phoneticPr fontId="0" type="Hiragana"/>
  </si>
  <si>
    <t>调节光电开关</t>
    <phoneticPr fontId="0" type="Hiragana"/>
  </si>
  <si>
    <t>光电开关被撞歪</t>
    <phoneticPr fontId="0" type="Hiragana"/>
  </si>
  <si>
    <t>压丝</t>
    <phoneticPr fontId="0" type="Hiragana"/>
  </si>
  <si>
    <t>断电，手动推链条</t>
    <phoneticPr fontId="0" type="Hiragana"/>
  </si>
  <si>
    <t>凌昱涛 瞿继辉</t>
    <phoneticPr fontId="0" type="Hiragana"/>
  </si>
  <si>
    <t>装箱手爪不能升起</t>
    <phoneticPr fontId="0" type="Hiragana"/>
  </si>
  <si>
    <t>调整磁开位置</t>
    <phoneticPr fontId="0" type="Hiragana"/>
  </si>
  <si>
    <t>磁开信号不到位</t>
    <phoneticPr fontId="0" type="Hiragana"/>
  </si>
  <si>
    <t>码放完成后机器人无法回到原点</t>
    <phoneticPr fontId="0" type="Hiragana"/>
  </si>
  <si>
    <t>碰撞检测故障</t>
    <phoneticPr fontId="0" type="Hiragana"/>
  </si>
  <si>
    <t>手动码放货位 清除故障</t>
    <phoneticPr fontId="0" type="Hiragana"/>
  </si>
  <si>
    <t>北自所调整</t>
    <phoneticPr fontId="0" type="Hiragana"/>
  </si>
  <si>
    <t>信息发送错误</t>
    <phoneticPr fontId="0" type="Hiragana"/>
  </si>
  <si>
    <t>凌昱涛 张长龙 瞿继辉</t>
  </si>
  <si>
    <t>G56辊道异常</t>
  </si>
  <si>
    <t>拆盘机异常</t>
  </si>
  <si>
    <t>封箱机变频器报警</t>
  </si>
  <si>
    <t>托盘机卡托盘</t>
  </si>
  <si>
    <t>1#裹膜机推送处护板翘起</t>
  </si>
  <si>
    <t>更换新的平垫</t>
    <phoneticPr fontId="0" type="Hiragana"/>
  </si>
  <si>
    <t>平垫磨损严重</t>
    <phoneticPr fontId="0" type="Hiragana"/>
  </si>
  <si>
    <t>不拆盘</t>
    <phoneticPr fontId="0" type="Hiragana"/>
  </si>
  <si>
    <t>调整对射板位置</t>
    <phoneticPr fontId="0" type="Hiragana"/>
  </si>
  <si>
    <t>对射板位置有偏差</t>
    <phoneticPr fontId="0" type="Hiragana"/>
  </si>
  <si>
    <t>半板货物不出库</t>
    <phoneticPr fontId="0" type="Hiragana"/>
  </si>
  <si>
    <t>手动调整货物位置</t>
    <phoneticPr fontId="0" type="Hiragana"/>
  </si>
  <si>
    <t>武立波</t>
    <phoneticPr fontId="0" type="Hiragana"/>
  </si>
  <si>
    <t>厂家改换震荡头 刀轮并调试</t>
  </si>
  <si>
    <t>封箱机滚带不转</t>
    <phoneticPr fontId="0" type="Hiragana"/>
  </si>
  <si>
    <t>调整封箱机变频器</t>
    <phoneticPr fontId="0" type="Hiragana"/>
  </si>
  <si>
    <t>封箱机变频器报警</t>
    <phoneticPr fontId="0" type="Hiragana"/>
  </si>
  <si>
    <t>托盘机辊道不转</t>
    <phoneticPr fontId="0" type="Hiragana"/>
  </si>
  <si>
    <t>手动将托盘前移</t>
    <phoneticPr fontId="0" type="Hiragana"/>
  </si>
  <si>
    <t>托盘机卡托盘</t>
    <phoneticPr fontId="0" type="Hiragana"/>
  </si>
  <si>
    <t>LI36辊道报警</t>
    <phoneticPr fontId="0" type="Hiragana"/>
  </si>
  <si>
    <t>手动维修</t>
    <phoneticPr fontId="0" type="Hiragana"/>
  </si>
  <si>
    <t>总控称重状态码错误</t>
    <phoneticPr fontId="0" type="Hiragana"/>
  </si>
  <si>
    <t>托盘推送处链条护板翘起</t>
    <phoneticPr fontId="0" type="Hiragana"/>
  </si>
  <si>
    <t>拆掉重新调整</t>
    <phoneticPr fontId="0" type="Hiragana"/>
  </si>
  <si>
    <t>重新校正</t>
    <phoneticPr fontId="0" type="Hiragana"/>
  </si>
  <si>
    <t>称重机构异常</t>
    <phoneticPr fontId="0" type="Hiragana"/>
  </si>
  <si>
    <t>停用</t>
    <phoneticPr fontId="0" type="Hiragana"/>
  </si>
  <si>
    <t>厂家改换震荡头 刀轮并调试</t>
    <phoneticPr fontId="0" type="Hiragana"/>
  </si>
  <si>
    <t xml:space="preserve"> 正常</t>
  </si>
  <si>
    <t>异响</t>
    <phoneticPr fontId="0" type="Hiragana"/>
  </si>
  <si>
    <t>切膜导向碰到震荡头</t>
    <phoneticPr fontId="0" type="Hiragana"/>
  </si>
  <si>
    <t>停止工作</t>
    <phoneticPr fontId="0" type="Hiragana"/>
  </si>
  <si>
    <t>清理保养封门夹导轨</t>
    <phoneticPr fontId="0" type="Hiragana"/>
  </si>
  <si>
    <t>封门夹导轨有异物</t>
    <phoneticPr fontId="0" type="Hiragana"/>
  </si>
  <si>
    <t>重新校正称</t>
    <phoneticPr fontId="0" type="Hiragana"/>
  </si>
  <si>
    <t>称重问题</t>
    <phoneticPr fontId="0" type="Hiragana"/>
  </si>
  <si>
    <t>拆盘机停止工作</t>
    <phoneticPr fontId="0" type="Hiragana"/>
  </si>
  <si>
    <t>调整U型开关</t>
    <phoneticPr fontId="0" type="Hiragana"/>
  </si>
  <si>
    <t>U型限位超限</t>
    <phoneticPr fontId="0" type="Hiragana"/>
  </si>
  <si>
    <t>打包机打带不紧</t>
    <phoneticPr fontId="0" type="Hiragana"/>
  </si>
  <si>
    <t>将打包机手动，清理烫头</t>
    <phoneticPr fontId="0" type="Hiragana"/>
  </si>
  <si>
    <t>烫头变脏</t>
    <phoneticPr fontId="0" type="Hiragana"/>
  </si>
  <si>
    <t>裹膜机发生卡丝现象</t>
    <phoneticPr fontId="0" type="Hiragana"/>
  </si>
  <si>
    <t>将裹膜机手动，安装光电开关</t>
    <phoneticPr fontId="0" type="Hiragana"/>
  </si>
  <si>
    <t>丝的纸管口太小</t>
    <phoneticPr fontId="0" type="Hiragana"/>
  </si>
  <si>
    <t>孔长伟</t>
    <phoneticPr fontId="0" type="Hiragana"/>
  </si>
  <si>
    <t>抓丝机器人掉丝</t>
    <phoneticPr fontId="0" type="Hiragana"/>
  </si>
  <si>
    <t>将丝车强制下线，清空转台信息</t>
    <phoneticPr fontId="0" type="Hiragana"/>
  </si>
  <si>
    <t>丝车芯片安装失误，AB两面都有芯片</t>
    <phoneticPr fontId="0" type="Hiragana"/>
  </si>
  <si>
    <t>裹膜机发生卡丝现象</t>
    <phoneticPr fontId="0" type="Hiragana"/>
  </si>
  <si>
    <t>在裹膜机上安装光电开关</t>
    <phoneticPr fontId="0" type="Hiragana"/>
  </si>
  <si>
    <t>丝的纸管口太小</t>
    <phoneticPr fontId="0" type="Hiragana"/>
  </si>
  <si>
    <t>三桥人员</t>
    <phoneticPr fontId="0" type="Hiragana"/>
  </si>
  <si>
    <t>卡纸箱</t>
    <phoneticPr fontId="0" type="Hiragana"/>
  </si>
  <si>
    <t>断电调整变频器</t>
    <phoneticPr fontId="0" type="Hiragana"/>
  </si>
  <si>
    <t>变频器故障</t>
    <phoneticPr fontId="0" type="Hiragana"/>
  </si>
  <si>
    <t>调整接近开关位置</t>
    <phoneticPr fontId="0" type="Hiragana"/>
  </si>
  <si>
    <t>减速开关常亮</t>
    <phoneticPr fontId="0" type="Hiragana"/>
  </si>
  <si>
    <t>不出库</t>
    <phoneticPr fontId="0" type="Hiragana"/>
  </si>
  <si>
    <t>总控电脑更改信息</t>
    <phoneticPr fontId="0" type="Hiragana"/>
  </si>
  <si>
    <t xml:space="preserve">凌昱涛 瞿继辉 张长龙 </t>
  </si>
  <si>
    <t>异常</t>
  </si>
  <si>
    <t>打带异常</t>
    <phoneticPr fontId="0" type="Hiragana"/>
  </si>
  <si>
    <t>调节罗拉松紧</t>
    <phoneticPr fontId="0" type="Hiragana"/>
  </si>
  <si>
    <t>罗拉螺丝松动</t>
    <phoneticPr fontId="0" type="Hiragana"/>
  </si>
  <si>
    <t>校正电子秤</t>
  </si>
  <si>
    <t>称重模块故障</t>
    <phoneticPr fontId="0" type="Hiragana"/>
  </si>
  <si>
    <t>没有正常拆盘</t>
    <phoneticPr fontId="0" type="Hiragana"/>
  </si>
  <si>
    <t>手动送托盘后恢复</t>
    <phoneticPr fontId="0" type="Hiragana"/>
  </si>
  <si>
    <t>有误信号</t>
    <phoneticPr fontId="0" type="Hiragana"/>
  </si>
  <si>
    <t>校正电子秤</t>
    <phoneticPr fontId="0" type="Hiragana"/>
  </si>
  <si>
    <t>顶升过程中蹭到盖板</t>
    <phoneticPr fontId="0" type="Hiragana"/>
  </si>
  <si>
    <t>满位开关损坏</t>
    <phoneticPr fontId="0" type="Hiragana"/>
  </si>
  <si>
    <t>机器人报警</t>
    <phoneticPr fontId="0" type="Hiragana"/>
  </si>
  <si>
    <t>手动将丝锭拿下</t>
    <phoneticPr fontId="0" type="Hiragana"/>
  </si>
  <si>
    <t>制品人员将丝锭放反</t>
    <phoneticPr fontId="0" type="Hiragana"/>
  </si>
  <si>
    <t>将丝车强制下线</t>
    <phoneticPr fontId="0" type="Hiragana"/>
  </si>
  <si>
    <t>丝车上反了</t>
    <phoneticPr fontId="0" type="Hiragana"/>
  </si>
  <si>
    <t>手动拉出</t>
    <phoneticPr fontId="0" type="Hiragana"/>
  </si>
  <si>
    <t>信号有误</t>
    <phoneticPr fontId="0" type="Hiragana"/>
  </si>
  <si>
    <t>触摸屏手动输入数据</t>
    <phoneticPr fontId="0" type="Hiragana"/>
  </si>
  <si>
    <t>程序异常</t>
    <phoneticPr fontId="0" type="Hiragana"/>
  </si>
  <si>
    <t>振荡头磨损</t>
    <phoneticPr fontId="0" type="Hiragana"/>
  </si>
  <si>
    <t>B级半板更换异常</t>
    <phoneticPr fontId="0" type="Hiragana"/>
  </si>
  <si>
    <t>半板库叫不出来</t>
    <phoneticPr fontId="0" type="Hiragana"/>
  </si>
  <si>
    <t>凌昱涛 瞿继辉  张长龙</t>
  </si>
  <si>
    <t>拆盘机卡托盘</t>
  </si>
  <si>
    <t>开箱机</t>
    <phoneticPr fontId="0" type="Hiragana"/>
  </si>
  <si>
    <t>开箱机链条不送纸板</t>
    <phoneticPr fontId="0" type="Hiragana"/>
  </si>
  <si>
    <t>更换新接近开关</t>
    <phoneticPr fontId="0" type="Hiragana"/>
  </si>
  <si>
    <t>正常</t>
    <phoneticPr fontId="0" type="Hiragana"/>
  </si>
  <si>
    <t>接近开关被链条磨损</t>
    <phoneticPr fontId="0" type="Hiragana"/>
  </si>
  <si>
    <t>凌昱涛</t>
    <phoneticPr fontId="0" type="Hiragana"/>
  </si>
  <si>
    <t>重新校正</t>
    <phoneticPr fontId="0" type="Hiragana"/>
  </si>
  <si>
    <t>受外力作用称重模块产生应力</t>
    <phoneticPr fontId="0" type="Hiragana"/>
  </si>
  <si>
    <t>张长龙</t>
    <phoneticPr fontId="0" type="Hiragana"/>
  </si>
  <si>
    <t>码垛碰撞</t>
    <phoneticPr fontId="0" type="Hiragana"/>
  </si>
  <si>
    <t>手动码好纸箱位置</t>
    <phoneticPr fontId="0" type="Hiragana"/>
  </si>
  <si>
    <t>箱体未到位就被吸走码垛</t>
    <phoneticPr fontId="0" type="Hiragana"/>
  </si>
  <si>
    <t>瞿继辉</t>
    <phoneticPr fontId="0" type="Hiragana"/>
  </si>
  <si>
    <t>二号裹膜机多次断膜</t>
    <phoneticPr fontId="0" type="Hiragana"/>
  </si>
  <si>
    <t>重新拉膜，调节气压</t>
    <phoneticPr fontId="0" type="Hiragana"/>
  </si>
  <si>
    <t>送膜撑力过大，膜被拉断</t>
    <phoneticPr fontId="0" type="Hiragana"/>
  </si>
  <si>
    <t>手动将托盘移至正确位置</t>
    <phoneticPr fontId="0" type="Hiragana"/>
  </si>
  <si>
    <t>托盘上下方向未对齐</t>
    <phoneticPr fontId="0" type="Hiragana"/>
  </si>
  <si>
    <t>纸箱经常不走</t>
    <phoneticPr fontId="0" type="Hiragana"/>
  </si>
  <si>
    <t>将暂存区的辊道增加动力</t>
    <phoneticPr fontId="0" type="Hiragana"/>
  </si>
  <si>
    <t>暂存区的辊道动力不足</t>
    <phoneticPr fontId="0" type="Hiragana"/>
  </si>
  <si>
    <t>三桥人员</t>
    <phoneticPr fontId="0" type="Hiragana"/>
  </si>
  <si>
    <t>裹膜机裹膜不到位</t>
    <phoneticPr fontId="0" type="Hiragana"/>
  </si>
  <si>
    <t>在两个裹膜机的下端加气压检测开关</t>
    <phoneticPr fontId="0" type="Hiragana"/>
  </si>
  <si>
    <t>裹膜机的气压不足</t>
    <phoneticPr fontId="0" type="Hiragana"/>
  </si>
  <si>
    <t>三桥人员</t>
    <phoneticPr fontId="0" type="Hiragana"/>
  </si>
  <si>
    <t>开箱机</t>
    <phoneticPr fontId="0" type="Hiragana"/>
  </si>
  <si>
    <t>开箱机的链条不转</t>
    <phoneticPr fontId="0" type="Hiragana"/>
  </si>
  <si>
    <t>将光电开关拆下重新安装新的</t>
    <phoneticPr fontId="0" type="Hiragana"/>
  </si>
  <si>
    <t>开箱机的光电开关被撞坏</t>
    <phoneticPr fontId="0" type="Hiragana"/>
  </si>
  <si>
    <t>装箱抓取异常</t>
    <phoneticPr fontId="0" type="Hiragana"/>
  </si>
  <si>
    <t>更换丝卷</t>
    <phoneticPr fontId="0" type="Hiragana"/>
  </si>
  <si>
    <t>托盘信息状态码异常</t>
    <phoneticPr fontId="0" type="Hiragana"/>
  </si>
  <si>
    <t>手动在触摸屏整改</t>
    <phoneticPr fontId="0" type="Hiragana"/>
  </si>
  <si>
    <t>G59暂存区计数错误</t>
    <phoneticPr fontId="0" type="Hiragana"/>
  </si>
  <si>
    <t>一号裹膜机断膜</t>
  </si>
  <si>
    <t>拆盘机故障</t>
  </si>
  <si>
    <t>封箱机异常</t>
  </si>
  <si>
    <t>打包机打带异常</t>
  </si>
  <si>
    <t>码垛机器人故障</t>
  </si>
  <si>
    <t>开箱机异常</t>
  </si>
  <si>
    <t>1#裹膜机异常</t>
  </si>
  <si>
    <t>丝车堆垛机故障</t>
  </si>
  <si>
    <t>打包机异常</t>
  </si>
  <si>
    <t>堆垛机异常</t>
  </si>
  <si>
    <t>1#裹膜机断膜</t>
  </si>
  <si>
    <t>丝锭上线区异常</t>
  </si>
  <si>
    <t>称重3-G32A处异常</t>
  </si>
  <si>
    <t>堆垛机</t>
  </si>
  <si>
    <t>余料丝车信息混乱</t>
  </si>
  <si>
    <t>赵晨鸣</t>
  </si>
  <si>
    <t>T01提升机异常</t>
  </si>
  <si>
    <t>夜班</t>
  </si>
  <si>
    <t>早班</t>
  </si>
  <si>
    <t>中班</t>
  </si>
  <si>
    <t>ID</t>
  </si>
  <si>
    <t>EquipmentID</t>
  </si>
  <si>
    <t>EquipmentName</t>
  </si>
  <si>
    <t>EquipmentPos</t>
  </si>
  <si>
    <t>EquipmentSum</t>
  </si>
  <si>
    <t>激光打印机</t>
  </si>
  <si>
    <t>ST101</t>
  </si>
  <si>
    <t>打包机</t>
  </si>
  <si>
    <t>ST102</t>
  </si>
  <si>
    <t>CP101</t>
  </si>
  <si>
    <t>码垛机器人</t>
  </si>
  <si>
    <t>CT101</t>
  </si>
  <si>
    <t>封箱机</t>
  </si>
  <si>
    <t>EN101</t>
  </si>
  <si>
    <t>装箱机器人</t>
  </si>
  <si>
    <t>CN101</t>
  </si>
  <si>
    <t>开箱机</t>
  </si>
  <si>
    <t>FB101</t>
  </si>
  <si>
    <t>FB102</t>
  </si>
  <si>
    <t>CM101</t>
  </si>
  <si>
    <t>缠膜机</t>
  </si>
  <si>
    <t>CJ101</t>
  </si>
  <si>
    <t>穿箭打带机</t>
  </si>
  <si>
    <t>RB101</t>
  </si>
  <si>
    <t>抓丝机器人</t>
  </si>
  <si>
    <t>VE101</t>
  </si>
  <si>
    <t>空丝车提升机</t>
  </si>
  <si>
    <t>SAP01</t>
  </si>
  <si>
    <t>托盘堆垛机</t>
  </si>
  <si>
    <t>SAC01</t>
  </si>
  <si>
    <t>丝车堆垛机</t>
  </si>
  <si>
    <t>PF101</t>
  </si>
  <si>
    <t>拆盘机</t>
  </si>
  <si>
    <t>CTC01</t>
  </si>
  <si>
    <t>丝车链式机</t>
  </si>
  <si>
    <t>DC101</t>
  </si>
  <si>
    <t>小托盘线体</t>
  </si>
  <si>
    <t>TR101</t>
  </si>
  <si>
    <t>纸箱线体</t>
  </si>
  <si>
    <t>CTP01</t>
  </si>
  <si>
    <t>大托盘链式机</t>
  </si>
  <si>
    <t>CT201</t>
  </si>
  <si>
    <t>EN201</t>
  </si>
  <si>
    <t>CN201</t>
  </si>
  <si>
    <t>FB201</t>
  </si>
  <si>
    <t>FB202</t>
  </si>
  <si>
    <t>RB201</t>
  </si>
  <si>
    <t>VE201</t>
  </si>
  <si>
    <t>SAP02</t>
  </si>
  <si>
    <t>SAC02</t>
  </si>
  <si>
    <t>PF201</t>
  </si>
  <si>
    <t>DC201</t>
  </si>
  <si>
    <t>TR201</t>
  </si>
  <si>
    <t>CTP02</t>
  </si>
  <si>
    <t>CT301</t>
  </si>
  <si>
    <t>EN301</t>
  </si>
  <si>
    <t>CN301</t>
  </si>
  <si>
    <t>FB301</t>
  </si>
  <si>
    <t>FB302</t>
  </si>
  <si>
    <t>RB301</t>
  </si>
  <si>
    <t>VE301</t>
  </si>
  <si>
    <t>SAP03</t>
  </si>
  <si>
    <t>SAC03</t>
  </si>
  <si>
    <t>PF301</t>
  </si>
  <si>
    <t>DC301</t>
  </si>
  <si>
    <t>TR301</t>
  </si>
  <si>
    <t>CTP03</t>
  </si>
  <si>
    <t>WJ001</t>
  </si>
  <si>
    <t>袜机</t>
  </si>
  <si>
    <t>WJ002</t>
  </si>
  <si>
    <t>WJ003</t>
  </si>
  <si>
    <t>WJ004</t>
  </si>
  <si>
    <t>WJ005</t>
  </si>
  <si>
    <t>WJ006</t>
  </si>
  <si>
    <t>WJ007</t>
  </si>
  <si>
    <t>WJ008</t>
  </si>
  <si>
    <t>WJ009</t>
  </si>
  <si>
    <t>WJ010</t>
  </si>
  <si>
    <t>WJ011</t>
  </si>
  <si>
    <t>WJ012</t>
  </si>
  <si>
    <t>WJ013</t>
  </si>
  <si>
    <t>WJ014</t>
  </si>
  <si>
    <t>WJ015</t>
  </si>
  <si>
    <t>WJ016</t>
  </si>
  <si>
    <t>WJ017</t>
  </si>
  <si>
    <t>WJ018</t>
  </si>
  <si>
    <t>WJ019</t>
  </si>
  <si>
    <t>WJ020</t>
  </si>
  <si>
    <t>WJ021</t>
  </si>
  <si>
    <t>WJ022</t>
  </si>
  <si>
    <t>WJ023</t>
  </si>
  <si>
    <t>WJ024</t>
  </si>
  <si>
    <t>CZ001</t>
  </si>
  <si>
    <t>垂直输送机</t>
  </si>
  <si>
    <t>CZ002</t>
  </si>
  <si>
    <t>CZ003</t>
  </si>
  <si>
    <t>CZ004</t>
  </si>
  <si>
    <t>CZ005</t>
  </si>
  <si>
    <t>CZ006</t>
  </si>
  <si>
    <t>CZ007</t>
  </si>
  <si>
    <t>CZ008</t>
  </si>
  <si>
    <t>RJ001</t>
  </si>
  <si>
    <t>染机</t>
  </si>
  <si>
    <t>RJ002</t>
  </si>
  <si>
    <t>RJ003</t>
  </si>
  <si>
    <t>RJ004</t>
  </si>
  <si>
    <t>RJ005</t>
  </si>
  <si>
    <t>RJ006</t>
  </si>
  <si>
    <t>RJ007</t>
  </si>
  <si>
    <t>RJ008</t>
  </si>
  <si>
    <t>RJ009</t>
  </si>
  <si>
    <t>RJ010</t>
  </si>
  <si>
    <t>RJ011</t>
  </si>
  <si>
    <t>RJ012</t>
  </si>
  <si>
    <t>RJ013</t>
  </si>
  <si>
    <t>RJ014</t>
  </si>
  <si>
    <t>LX001</t>
  </si>
  <si>
    <t>离心机</t>
  </si>
  <si>
    <t>LX002</t>
  </si>
  <si>
    <t>HG001</t>
  </si>
  <si>
    <t>烘干机</t>
  </si>
  <si>
    <t>HG002</t>
  </si>
  <si>
    <t>设备编号</t>
    <phoneticPr fontId="0" type="Hiragana"/>
  </si>
  <si>
    <t>设备名称</t>
    <phoneticPr fontId="0" type="Hiragana"/>
  </si>
  <si>
    <t>EquipmentName</t>
    <phoneticPr fontId="0" type="Hiragana"/>
  </si>
  <si>
    <t/>
    <phoneticPr fontId="0" type="Hiragana"/>
  </si>
  <si>
    <t/>
    <phoneticPr fontId="0" type="Hiragana"/>
  </si>
  <si>
    <t>LP201</t>
    <phoneticPr fontId="0" type="Hiragana"/>
  </si>
  <si>
    <t>LP202</t>
    <phoneticPr fontId="0" type="Hiragana"/>
  </si>
  <si>
    <t>LP301</t>
    <phoneticPr fontId="0" type="Hiragana"/>
  </si>
  <si>
    <t>LP302</t>
    <phoneticPr fontId="0" type="Hiragana"/>
  </si>
  <si>
    <t>LP401</t>
    <phoneticPr fontId="0" type="Hiragana"/>
  </si>
  <si>
    <t>LP402</t>
    <phoneticPr fontId="0" type="Hiragana"/>
  </si>
  <si>
    <t>LP501</t>
    <phoneticPr fontId="0" type="Hiragana"/>
  </si>
  <si>
    <t>LP502</t>
    <phoneticPr fontId="0" type="Hiragana"/>
  </si>
  <si>
    <t>LP601</t>
    <phoneticPr fontId="0" type="Hiragana"/>
  </si>
  <si>
    <t>LP602</t>
    <phoneticPr fontId="0" type="Hiragana"/>
  </si>
  <si>
    <t>三线</t>
    <phoneticPr fontId="0" type="Hiragana"/>
  </si>
  <si>
    <t>五线</t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</si>
  <si>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</si>
  <si>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</si>
  <si>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</si>
  <si>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</si>
  <si>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</si>
  <si>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</si>
  <si>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</si>
  <si>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</si>
  <si>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</si>
  <si>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</si>
  <si>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</si>
  <si>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</si>
  <si>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</si>
  <si>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</si>
  <si>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</si>
  <si>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>CT401</t>
  </si>
  <si>
    <t>CT501</t>
  </si>
  <si>
    <t>CT601</t>
  </si>
  <si>
    <t>EN401</t>
  </si>
  <si>
    <t>EN501</t>
  </si>
  <si>
    <t>EN601</t>
  </si>
  <si>
    <t>CN401</t>
  </si>
  <si>
    <t>CN501</t>
  </si>
  <si>
    <t>CN601</t>
  </si>
  <si>
    <t>FB401</t>
  </si>
  <si>
    <t>FB402</t>
  </si>
  <si>
    <t>FB501</t>
  </si>
  <si>
    <t>FB502</t>
  </si>
  <si>
    <t>FB601</t>
  </si>
  <si>
    <t>FB602</t>
  </si>
  <si>
    <t>CM201</t>
  </si>
  <si>
    <t/>
    <phoneticPr fontId="0" type="Hiragana"/>
  </si>
  <si>
    <t>RB401</t>
  </si>
  <si>
    <t>RB501</t>
  </si>
  <si>
    <t>RB601</t>
  </si>
  <si>
    <t>VE401</t>
  </si>
  <si>
    <t>VE501</t>
  </si>
  <si>
    <t>VE601</t>
  </si>
  <si>
    <t>SAP04</t>
  </si>
  <si>
    <t>SAP05</t>
  </si>
  <si>
    <t>SAP06</t>
  </si>
  <si>
    <t>SAC04</t>
  </si>
  <si>
    <t>SAC05</t>
  </si>
  <si>
    <t>SAC06</t>
  </si>
  <si>
    <t>PF401</t>
  </si>
  <si>
    <t>PF501</t>
  </si>
  <si>
    <t>PF601</t>
  </si>
  <si>
    <t>DC401</t>
  </si>
  <si>
    <t>DC501</t>
  </si>
  <si>
    <t>DC601</t>
  </si>
  <si>
    <t>TR401</t>
  </si>
  <si>
    <t>TR501</t>
  </si>
  <si>
    <t>TR601</t>
  </si>
  <si>
    <t>CTP04</t>
  </si>
  <si>
    <t>CTP05</t>
  </si>
  <si>
    <t>CTP06</t>
  </si>
  <si>
    <t>机器人</t>
    <phoneticPr fontId="0" type="Hiragana"/>
  </si>
  <si>
    <t>纸箱无信息</t>
    <phoneticPr fontId="0" type="Hiragana"/>
  </si>
  <si>
    <t>1,2号裹膜机断膜</t>
    <phoneticPr fontId="0" type="Hiragana"/>
  </si>
  <si>
    <t>穿梭车</t>
  </si>
  <si>
    <t>穿梭车</t>
    <phoneticPr fontId="0" type="Hiragana"/>
  </si>
  <si>
    <t>穿梭车</t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</si>
  <si>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</si>
  <si>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</si>
  <si>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</si>
  <si>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</si>
  <si>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</si>
  <si>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</si>
  <si>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>CS101</t>
  </si>
  <si>
    <t>总控调度</t>
  </si>
  <si>
    <t>总控调度</t>
    <phoneticPr fontId="0" type="Hiragana"/>
  </si>
  <si>
    <t/>
    <phoneticPr fontId="0" type="Hiragana"/>
  </si>
  <si>
    <t>ZK101</t>
  </si>
  <si>
    <t>ZK201</t>
  </si>
  <si>
    <t>ZK301</t>
  </si>
  <si>
    <t>ZK401</t>
  </si>
  <si>
    <t>ZK501</t>
  </si>
  <si>
    <t>ZK601</t>
  </si>
  <si>
    <t>PLCPROGRAM101</t>
  </si>
  <si>
    <t>PLCPROGRAM201</t>
  </si>
  <si>
    <t>PLCPROGRAM301</t>
  </si>
  <si>
    <t>PLCPROGRAM401</t>
  </si>
  <si>
    <t>PLCPROGRAM501</t>
  </si>
  <si>
    <t>PLCPROGRAM601</t>
  </si>
  <si>
    <t>PLC程序</t>
  </si>
  <si>
    <t>丝车异常</t>
  </si>
  <si>
    <t>丝车异常</t>
    <phoneticPr fontId="0" type="Hiragana"/>
  </si>
  <si>
    <t>丝车异常</t>
    <phoneticPr fontId="0" type="Hiragana"/>
  </si>
  <si>
    <t>CARTDES101</t>
  </si>
  <si>
    <t>CARTDES201</t>
  </si>
  <si>
    <t>CARTDES301</t>
  </si>
  <si>
    <t>CARTDES401</t>
  </si>
  <si>
    <t>CARTDES501</t>
  </si>
  <si>
    <t>CARTDES601</t>
  </si>
  <si>
    <t>维修过程及措施</t>
    <phoneticPr fontId="0" type="Hiragana"/>
  </si>
  <si>
    <t>不能正常回L11链机</t>
    <phoneticPr fontId="0" type="Hiragana"/>
  </si>
  <si>
    <t>LP101</t>
  </si>
  <si>
    <t>4#称重不准，偏轻</t>
    <phoneticPr fontId="0" type="Hiragana"/>
  </si>
  <si>
    <t>4#称重偏轻</t>
    <phoneticPr fontId="0" type="Hiragana"/>
  </si>
  <si>
    <t/>
    <phoneticPr fontId="0" type="Hiragana"/>
  </si>
  <si>
    <t>G05辊道掉丝</t>
    <phoneticPr fontId="0" type="Hiragana"/>
  </si>
  <si>
    <t>H01转台定位销异常</t>
    <phoneticPr fontId="0" type="Hiragana"/>
  </si>
  <si>
    <t>临时线二号打包机烫头粘和度不好</t>
    <phoneticPr fontId="0" type="Hiragana"/>
  </si>
  <si>
    <t>G06辊道光电计数错误</t>
    <phoneticPr fontId="0" type="Hiragana"/>
  </si>
  <si>
    <t>丝车分配处光电开关被撞坏</t>
    <phoneticPr fontId="0" type="Hiragana"/>
  </si>
  <si>
    <t>1号转台规整器超时</t>
    <phoneticPr fontId="0" type="Hiragana"/>
  </si>
  <si>
    <t>G20辊道辊道掉落</t>
    <phoneticPr fontId="0" type="Hiragana"/>
  </si>
  <si>
    <t>G05辊道计数错误</t>
    <phoneticPr fontId="0" type="Hiragana"/>
  </si>
  <si>
    <t>G57A计数错误</t>
    <phoneticPr fontId="0" type="Hiragana"/>
  </si>
  <si>
    <t>H02转台卡丝车</t>
    <phoneticPr fontId="0" type="Hiragana"/>
  </si>
  <si>
    <t>G11辊道卡托盘</t>
    <phoneticPr fontId="0" type="Hiragana"/>
  </si>
  <si>
    <t>G60卡托盘</t>
    <phoneticPr fontId="0" type="Hiragana"/>
  </si>
  <si>
    <t>G52线体卡托盘</t>
    <phoneticPr fontId="0" type="Hiragana"/>
  </si>
  <si>
    <t>开盖机</t>
  </si>
  <si>
    <t>开盖机</t>
    <phoneticPr fontId="0" type="Hiragana"/>
  </si>
  <si>
    <t>开盖机</t>
    <phoneticPr fontId="0" type="Hiragana"/>
  </si>
  <si>
    <t>KGJ101</t>
  </si>
  <si>
    <t>KGJ201</t>
  </si>
  <si>
    <t>KGJ301</t>
  </si>
  <si>
    <t>KGJ401</t>
  </si>
  <si>
    <t>KGJ501</t>
  </si>
  <si>
    <t>KGJ601</t>
  </si>
  <si>
    <t/>
    <phoneticPr fontId="0" type="Hiragana"/>
  </si>
  <si>
    <t/>
    <phoneticPr fontId="0" type="Hiragana"/>
  </si>
  <si>
    <t/>
    <phoneticPr fontId="0" type="Hiragana"/>
  </si>
  <si>
    <t>临时线ST01</t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</si>
  <si>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</si>
  <si>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</si>
  <si>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</si>
  <si>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</si>
  <si>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>外检4称重台偏轻信息上传错误</t>
    <phoneticPr fontId="0" type="Hiragana"/>
  </si>
  <si>
    <t>停线</t>
  </si>
  <si>
    <t>停线</t>
    <phoneticPr fontId="0" type="Hiragana"/>
  </si>
  <si>
    <t>TX101</t>
  </si>
  <si>
    <t>TX201</t>
  </si>
  <si>
    <t>TX301</t>
  </si>
  <si>
    <t>TX401</t>
  </si>
  <si>
    <t>TX501</t>
  </si>
  <si>
    <t>TX601</t>
  </si>
  <si>
    <t>停线</t>
    <phoneticPr fontId="0" type="Hiragana"/>
  </si>
  <si>
    <t>称重3-G32A托盘线体不走</t>
    <phoneticPr fontId="0" type="Hiragana"/>
  </si>
  <si>
    <t>外检三托盘信息错误</t>
    <phoneticPr fontId="0" type="Hiragana"/>
  </si>
  <si>
    <t/>
    <phoneticPr fontId="0" type="Hiragana"/>
  </si>
  <si>
    <t>抽烟系统</t>
  </si>
  <si>
    <t/>
    <phoneticPr fontId="0" type="Hiragana"/>
  </si>
  <si>
    <t/>
    <phoneticPr fontId="0" type="Hiragana"/>
  </si>
  <si>
    <t>抽烟系统</t>
    <phoneticPr fontId="0" type="Hiragana"/>
  </si>
  <si>
    <t>抽烟系统</t>
    <phoneticPr fontId="0" type="Hiragana"/>
  </si>
  <si>
    <t>CYWEST01</t>
  </si>
  <si>
    <t>G56辊道线体不转动</t>
    <phoneticPr fontId="0" type="Hiragana"/>
  </si>
  <si>
    <t>G138辊道线体停止</t>
    <phoneticPr fontId="0" type="Hiragana"/>
  </si>
  <si>
    <t>G56线体停止运转</t>
    <phoneticPr fontId="0" type="Hiragana"/>
  </si>
  <si>
    <t>H01转台旋转超时</t>
    <phoneticPr fontId="0" type="Hiragana"/>
  </si>
  <si>
    <t>L153链机 占位3光电开关坏</t>
    <phoneticPr fontId="0" type="Hiragana"/>
  </si>
  <si>
    <t>A级暂存区纸箱输送异常</t>
    <phoneticPr fontId="0" type="Hiragana"/>
  </si>
  <si>
    <t>4#外检称重重量显示异常</t>
    <phoneticPr fontId="0" type="Hiragana"/>
  </si>
  <si>
    <t>G03辊道阻挡器不工作</t>
    <phoneticPr fontId="0" type="Hiragana"/>
  </si>
  <si>
    <t>辊道G42阻挡器螺丝松动</t>
    <phoneticPr fontId="0" type="Hiragana"/>
  </si>
  <si>
    <t>G143线体阻挡器下端螺丝松动</t>
    <phoneticPr fontId="0" type="Hiragana"/>
  </si>
  <si>
    <t>不明原因</t>
    <phoneticPr fontId="0" type="Hiragana"/>
  </si>
  <si>
    <t>不明原因</t>
    <phoneticPr fontId="0" type="Hiragana"/>
  </si>
  <si>
    <t>不明原因</t>
    <phoneticPr fontId="0" type="Hiragana"/>
  </si>
  <si>
    <t>不明原因</t>
    <phoneticPr fontId="0" type="Hiragana"/>
  </si>
  <si>
    <t>不明原因</t>
    <phoneticPr fontId="0" type="Hiragana"/>
  </si>
  <si>
    <t>不明故障</t>
    <phoneticPr fontId="0" type="Hiragana"/>
  </si>
  <si>
    <t>北自所</t>
    <phoneticPr fontId="0" type="Hiragana"/>
  </si>
  <si>
    <t>北自所</t>
    <phoneticPr fontId="0" type="Hiragana"/>
  </si>
  <si>
    <t>北自所</t>
    <phoneticPr fontId="0" type="Hiragana"/>
  </si>
  <si>
    <t>北自所</t>
    <phoneticPr fontId="0" type="Hiragana"/>
  </si>
  <si>
    <t>北自所</t>
    <phoneticPr fontId="0" type="Hiragana"/>
  </si>
  <si>
    <t>北自所</t>
    <phoneticPr fontId="0" type="Hiragana"/>
  </si>
  <si>
    <t>北自所</t>
    <phoneticPr fontId="0" type="Hiragana"/>
  </si>
  <si>
    <t>正常</t>
    <phoneticPr fontId="0" type="Hiragana"/>
  </si>
  <si>
    <t/>
    <phoneticPr fontId="0" type="Hiragana"/>
  </si>
  <si>
    <t>无</t>
    <phoneticPr fontId="0" type="Hiragana"/>
  </si>
  <si>
    <t>甲</t>
    <phoneticPr fontId="0" type="Hiragana"/>
  </si>
  <si>
    <t>丙</t>
    <phoneticPr fontId="0" type="Hiragana"/>
  </si>
  <si>
    <t>乙</t>
    <phoneticPr fontId="0" type="Hiragana"/>
  </si>
  <si>
    <t>袜机</t>
    <phoneticPr fontId="0" type="Hiragana"/>
  </si>
  <si>
    <t>袜机</t>
    <phoneticPr fontId="0" type="Hiragana"/>
  </si>
  <si>
    <t>袜机</t>
    <phoneticPr fontId="0" type="Hiragana"/>
  </si>
  <si>
    <t>一线</t>
    <phoneticPr fontId="0" type="Hiragana"/>
  </si>
  <si>
    <t>二线</t>
    <phoneticPr fontId="0" type="Hiragana"/>
  </si>
  <si>
    <t>三线</t>
    <phoneticPr fontId="0" type="Hiragana"/>
  </si>
  <si>
    <t>四线</t>
    <phoneticPr fontId="0" type="Hiragana"/>
  </si>
  <si>
    <t>六线</t>
    <phoneticPr fontId="0" type="Hiragana"/>
  </si>
  <si>
    <t>临时线</t>
    <phoneticPr fontId="0" type="Hiragana"/>
  </si>
  <si>
    <t>一线</t>
    <phoneticPr fontId="0" type="Hiragana"/>
  </si>
  <si>
    <t>二线</t>
    <phoneticPr fontId="0" type="Hiragana"/>
  </si>
  <si>
    <t>四线</t>
    <phoneticPr fontId="0" type="Hiragana"/>
  </si>
  <si>
    <t>五线</t>
    <phoneticPr fontId="0" type="Hiragana"/>
  </si>
  <si>
    <t>六线</t>
    <phoneticPr fontId="0" type="Hiragana"/>
  </si>
  <si>
    <t>东区</t>
    <phoneticPr fontId="0" type="Hiragana"/>
  </si>
  <si>
    <t>西区</t>
    <phoneticPr fontId="0" type="Hiragana"/>
  </si>
  <si>
    <t>东区</t>
    <phoneticPr fontId="0" type="Hiragana"/>
  </si>
  <si>
    <t>西区</t>
    <phoneticPr fontId="0" type="Hiragana"/>
  </si>
  <si>
    <t>外围</t>
    <phoneticPr fontId="0" type="Hiragana"/>
  </si>
  <si>
    <t>外围</t>
    <phoneticPr fontId="0" type="Hiragana"/>
  </si>
  <si>
    <t>外围</t>
    <phoneticPr fontId="0" type="Hiragana"/>
  </si>
  <si>
    <t>外围</t>
    <phoneticPr fontId="0" type="Hiragana"/>
  </si>
  <si>
    <t>外围</t>
    <phoneticPr fontId="0" type="Hiragana"/>
  </si>
  <si>
    <t>外围</t>
    <phoneticPr fontId="0" type="Hiragana"/>
  </si>
  <si>
    <t>外围</t>
    <phoneticPr fontId="0" type="Hiragana"/>
  </si>
  <si>
    <t>余料丝车不动作</t>
    <phoneticPr fontId="0" type="Hiragana"/>
  </si>
  <si>
    <t>清理错误信息</t>
    <phoneticPr fontId="0" type="Hiragana"/>
  </si>
  <si>
    <t>正常</t>
    <phoneticPr fontId="0" type="Hiragana"/>
  </si>
  <si>
    <t>占未超时信息错误</t>
    <phoneticPr fontId="0" type="Hiragana"/>
  </si>
  <si>
    <t>张长龙</t>
    <phoneticPr fontId="0" type="Hiragana"/>
  </si>
  <si>
    <t>删除错误箱号</t>
    <phoneticPr fontId="0" type="Hiragana"/>
  </si>
  <si>
    <t>正常</t>
    <phoneticPr fontId="0" type="Hiragana"/>
  </si>
  <si>
    <t>包装过程出现错误</t>
    <phoneticPr fontId="0" type="Hiragana"/>
  </si>
  <si>
    <t>凌昱涛</t>
    <phoneticPr fontId="0" type="Hiragana"/>
  </si>
  <si>
    <t>多次断膜</t>
    <phoneticPr fontId="0" type="Hiragana"/>
  </si>
  <si>
    <t>手动调整切刀轮</t>
    <phoneticPr fontId="0" type="Hiragana"/>
  </si>
  <si>
    <t>切刀轮偏移</t>
    <phoneticPr fontId="0" type="Hiragana"/>
  </si>
  <si>
    <t>瞿继辉</t>
    <phoneticPr fontId="0" type="Hiragana"/>
  </si>
  <si>
    <t>开盖机</t>
    <phoneticPr fontId="0" type="Hiragana"/>
  </si>
  <si>
    <t>裹膜机</t>
    <phoneticPr fontId="0" type="Hiragana"/>
  </si>
  <si>
    <t>出库站台不动作</t>
    <phoneticPr fontId="0" type="Hiragana"/>
  </si>
  <si>
    <t>调节光电开关位置</t>
    <phoneticPr fontId="0" type="Hiragana"/>
  </si>
  <si>
    <t>正常</t>
    <phoneticPr fontId="0" type="Hiragana"/>
  </si>
  <si>
    <t>光电开关位置不对</t>
    <phoneticPr fontId="0" type="Hiragana"/>
  </si>
  <si>
    <t>马康</t>
    <phoneticPr fontId="0" type="Hiragana"/>
  </si>
  <si>
    <t>L14不动作</t>
    <phoneticPr fontId="0" type="Hiragana"/>
  </si>
  <si>
    <t>调节限位开关的位置</t>
    <phoneticPr fontId="0" type="Hiragana"/>
  </si>
  <si>
    <t>限位开关位置不对</t>
    <phoneticPr fontId="0" type="Hiragana"/>
  </si>
  <si>
    <t>武立波</t>
    <phoneticPr fontId="0" type="Hiragana"/>
  </si>
  <si>
    <t>手工包信息上传不了</t>
    <phoneticPr fontId="0" type="Hiragana"/>
  </si>
  <si>
    <t>重新上传信息</t>
    <phoneticPr fontId="0" type="Hiragana"/>
  </si>
  <si>
    <t>信息错误</t>
    <phoneticPr fontId="0" type="Hiragana"/>
  </si>
  <si>
    <t>邓宗应</t>
    <phoneticPr fontId="0" type="Hiragana"/>
  </si>
  <si>
    <t xml:space="preserve">龙门手爪不动作 </t>
    <phoneticPr fontId="0" type="Hiragana"/>
  </si>
  <si>
    <t>三桥厂家维修开盖机</t>
    <phoneticPr fontId="0" type="Hiragana"/>
  </si>
  <si>
    <t>开盖机位置不对</t>
    <phoneticPr fontId="0" type="Hiragana"/>
  </si>
  <si>
    <t>三桥厂家</t>
    <phoneticPr fontId="0" type="Hiragana"/>
  </si>
  <si>
    <t>三桥厂家调节裹膜机光电位置</t>
    <phoneticPr fontId="0" type="Hiragana"/>
  </si>
  <si>
    <t>开关位置不对</t>
    <phoneticPr fontId="0" type="Hiragana"/>
  </si>
  <si>
    <t>混批抓错</t>
    <phoneticPr fontId="0" type="Hiragana"/>
  </si>
  <si>
    <t>手动下线丝车</t>
    <phoneticPr fontId="0" type="Hiragana"/>
  </si>
  <si>
    <t>总控交互错误</t>
    <phoneticPr fontId="0" type="Hiragana"/>
  </si>
  <si>
    <t>张曙光，李文文，北自所</t>
    <phoneticPr fontId="0" type="Hiragana"/>
  </si>
  <si>
    <t>断膜</t>
    <phoneticPr fontId="0" type="Hiragana"/>
  </si>
  <si>
    <t>调整振荡头位置</t>
    <phoneticPr fontId="0" type="Hiragana"/>
  </si>
  <si>
    <t>振荡头磨损</t>
    <phoneticPr fontId="0" type="Hiragana"/>
  </si>
  <si>
    <t>张曙光</t>
    <phoneticPr fontId="0" type="Hiragana"/>
  </si>
  <si>
    <t>余料丝车和正常丝车取放错误</t>
    <phoneticPr fontId="0" type="Hiragana"/>
  </si>
  <si>
    <t xml:space="preserve">手动下线正常丝车调整余料丝车位置 </t>
    <phoneticPr fontId="0" type="Hiragana"/>
  </si>
  <si>
    <t>张曙光，李文文</t>
    <phoneticPr fontId="0" type="Hiragana"/>
  </si>
  <si>
    <t>余料丝车和正常丝车取放错误</t>
    <phoneticPr fontId="0" type="Hiragana"/>
  </si>
  <si>
    <t xml:space="preserve">手动下线正常丝车调整余料丝车位置 </t>
    <phoneticPr fontId="0" type="Hiragana"/>
  </si>
  <si>
    <t>张曙光，李文文</t>
    <phoneticPr fontId="0" type="Hiragana"/>
  </si>
  <si>
    <t>打开控制柜重新按下开关。将丝车拉回原来位置</t>
    <phoneticPr fontId="0" type="Hiragana"/>
  </si>
  <si>
    <t>暂时不明</t>
    <phoneticPr fontId="0" type="Hiragana"/>
  </si>
  <si>
    <t>张曙光，李文文</t>
    <phoneticPr fontId="0" type="Hiragana"/>
  </si>
  <si>
    <t>2区多次掉丝</t>
    <phoneticPr fontId="0" type="Hiragana"/>
  </si>
  <si>
    <t>降低机器人速率</t>
    <phoneticPr fontId="0" type="Hiragana"/>
  </si>
  <si>
    <t>速度过快</t>
    <phoneticPr fontId="0" type="Hiragana"/>
  </si>
  <si>
    <t>光电开关被丝锭砸中导致读码失败</t>
    <phoneticPr fontId="0" type="Hiragana"/>
  </si>
  <si>
    <t>调节光电开关</t>
    <phoneticPr fontId="0" type="Hiragana"/>
  </si>
  <si>
    <t>手动校准</t>
    <phoneticPr fontId="0" type="Hiragana"/>
  </si>
  <si>
    <t>打开控制柜重新按下开关</t>
    <phoneticPr fontId="0" type="Hiragana"/>
  </si>
  <si>
    <t>不正常</t>
    <phoneticPr fontId="0" type="Hiragana"/>
  </si>
  <si>
    <t>暂时不明</t>
    <phoneticPr fontId="0" type="Hiragana"/>
  </si>
  <si>
    <t>外检3托盘扫码异常</t>
    <phoneticPr fontId="0" type="Hiragana"/>
  </si>
  <si>
    <t>送带多</t>
  </si>
  <si>
    <t>调节罗拉松紧度</t>
  </si>
  <si>
    <t>罗拉间隙较大</t>
  </si>
  <si>
    <t>多次断膜</t>
  </si>
  <si>
    <t>调整震荡头位置</t>
  </si>
  <si>
    <t>震荡头磨损严重</t>
  </si>
  <si>
    <t>不动作</t>
  </si>
  <si>
    <t>手动下线码垛机器人，删除信息，状态复位</t>
  </si>
  <si>
    <t>有误信息</t>
  </si>
  <si>
    <t>裹膜机多次断膜</t>
  </si>
  <si>
    <t>调节震荡头和切刀的位置</t>
  </si>
  <si>
    <t>震荡头和切刀的位置不正</t>
  </si>
  <si>
    <t>手动将空丝车下线后状态复位</t>
  </si>
  <si>
    <t>穿梭车和转台信息出现混乱</t>
  </si>
  <si>
    <t>杨骁</t>
  </si>
  <si>
    <t>打印机打码出现错误</t>
  </si>
  <si>
    <t>调整激光打印机信息</t>
  </si>
  <si>
    <t>二线激光打印机信息错误</t>
  </si>
  <si>
    <t>田阔</t>
  </si>
  <si>
    <t>龙门手爪不动作</t>
  </si>
  <si>
    <t>调整系统信息后正常</t>
  </si>
  <si>
    <t>系统信息发生错误</t>
  </si>
  <si>
    <t>抓丝异常</t>
  </si>
  <si>
    <t>多次调试手爪磁开</t>
  </si>
  <si>
    <t>手爪磁开故障</t>
  </si>
  <si>
    <t>北自所</t>
  </si>
  <si>
    <t>箱体输送异常</t>
  </si>
  <si>
    <t>更换中继</t>
  </si>
  <si>
    <t>中继烧损</t>
  </si>
  <si>
    <t>L17报警</t>
  </si>
  <si>
    <t>手动拉好丝车，并调节光电的位置</t>
  </si>
  <si>
    <t>光电开关的位置不对</t>
  </si>
  <si>
    <t>调节磁性开关的位置</t>
  </si>
  <si>
    <t>规整器未伸到位</t>
  </si>
  <si>
    <t>两个工位相同</t>
  </si>
  <si>
    <t>清除一个</t>
  </si>
  <si>
    <t>系统BUG</t>
  </si>
  <si>
    <t>手动调松</t>
  </si>
  <si>
    <t>链条卡死</t>
  </si>
  <si>
    <t>三桥</t>
  </si>
  <si>
    <t>激光打印机被挪动</t>
  </si>
  <si>
    <t>手动调整位置</t>
  </si>
  <si>
    <t>被人挪动</t>
  </si>
  <si>
    <t>2线</t>
  </si>
  <si>
    <t>转交机拧紧螺丝</t>
  </si>
  <si>
    <t>转交机螺丝松动</t>
  </si>
  <si>
    <t>切刀夹伺服报警</t>
  </si>
  <si>
    <t>断电重启</t>
  </si>
  <si>
    <t>切刀未回到原点</t>
  </si>
  <si>
    <t>G49，G56</t>
  </si>
  <si>
    <t>手动拧紧停止器螺丝</t>
  </si>
  <si>
    <t>停止器螺丝松动</t>
  </si>
  <si>
    <t>G05停止</t>
  </si>
  <si>
    <t>拧紧电机固定支架</t>
  </si>
  <si>
    <t>电机链条松动</t>
  </si>
  <si>
    <t>调整切刀位置</t>
  </si>
  <si>
    <t>切刀与震荡头有磨损</t>
  </si>
  <si>
    <t>手动调节震荡头与切刀位置</t>
  </si>
  <si>
    <t>震荡头与切刀位置不正</t>
  </si>
  <si>
    <t>接完穿梭车之后LI11接送超时</t>
  </si>
  <si>
    <t>调节穿梭车的光电开关</t>
  </si>
  <si>
    <t>光电开关移位</t>
  </si>
  <si>
    <t>调节震荡头与切刀位置</t>
  </si>
  <si>
    <t>卡托盘</t>
  </si>
  <si>
    <t>手动将托盘移至正当位置</t>
  </si>
  <si>
    <t>托盘上下方向未对齐</t>
  </si>
  <si>
    <t>切刀提升马达磨损</t>
  </si>
  <si>
    <t>三桥手动将马达处松紧</t>
  </si>
  <si>
    <t>时间长磨损</t>
  </si>
  <si>
    <t>修改程序</t>
  </si>
  <si>
    <t>优化程序</t>
  </si>
  <si>
    <t>烫头伸展不到位</t>
  </si>
  <si>
    <t>将打包机拆开调整烫头位置</t>
  </si>
  <si>
    <t>暂时不明</t>
  </si>
  <si>
    <t>姚志坚，张曙光，李文文，三桥</t>
  </si>
  <si>
    <t>抓取故障</t>
  </si>
  <si>
    <t>将机器人停止初始化</t>
  </si>
  <si>
    <t>张曙光，北自所</t>
  </si>
  <si>
    <t>调整停止器</t>
  </si>
  <si>
    <t>内部零件损坏</t>
  </si>
  <si>
    <t>姚志坚，三桥</t>
  </si>
  <si>
    <t>抓取纸箱后 停留在原点</t>
  </si>
  <si>
    <t>手动放下</t>
  </si>
  <si>
    <t>信号不到位</t>
  </si>
  <si>
    <t>停止不动作</t>
  </si>
  <si>
    <t>手动操作初始化</t>
  </si>
  <si>
    <t>暂不明确</t>
  </si>
  <si>
    <t>不提升空丝车</t>
  </si>
  <si>
    <t>重新安装接近开关</t>
  </si>
  <si>
    <t>接近开关位置偏移</t>
  </si>
  <si>
    <t>单A 跑双A道</t>
  </si>
  <si>
    <t>手动停止拿下</t>
  </si>
  <si>
    <t>丝车信号绑定错误</t>
  </si>
  <si>
    <t>开箱机没有纸箱但链条一直在转</t>
  </si>
  <si>
    <t>手动调整光电开关</t>
  </si>
  <si>
    <t>检验是否有纸箱的光电开关被遮挡</t>
  </si>
  <si>
    <t>调整震荡头与切刀的位置</t>
  </si>
  <si>
    <t>震荡头与切刀之间夹的太紧</t>
  </si>
  <si>
    <t>单A的丝跑到双A的辊道</t>
  </si>
  <si>
    <t>将有错误信息的丝手动取下</t>
  </si>
  <si>
    <t>制品人员在入库时将丝的信息入错</t>
  </si>
  <si>
    <t>制品人员</t>
  </si>
  <si>
    <t>L14货位报警</t>
  </si>
  <si>
    <t>调节L14货位的限位开关</t>
  </si>
  <si>
    <t>L14的限位开关位置不正</t>
  </si>
  <si>
    <t>半板堆垛机发生故障报警</t>
  </si>
  <si>
    <t>手动调节大托盘上纸箱的位置</t>
  </si>
  <si>
    <t>大托盘上纸箱位置发生偏移</t>
  </si>
  <si>
    <t>半板堆垛机发生货物歪斜报警</t>
  </si>
  <si>
    <t>调节纸箱的位置</t>
  </si>
  <si>
    <t>纸箱位置不正</t>
  </si>
  <si>
    <t>裹膜机切不断膜</t>
  </si>
  <si>
    <t>调节切刀的位置及气压</t>
  </si>
  <si>
    <t>切刀位置不正及气压过低</t>
  </si>
  <si>
    <t>计数错误导致抓丝速度降低</t>
  </si>
  <si>
    <t>修改计数</t>
  </si>
  <si>
    <t>2号打带机打带松动</t>
  </si>
  <si>
    <t>未固定时间保养</t>
  </si>
  <si>
    <t>张曙光，姚志坚</t>
  </si>
  <si>
    <t>装箱处混批</t>
  </si>
  <si>
    <t>手动拿下</t>
  </si>
  <si>
    <t>绑定错误</t>
  </si>
  <si>
    <t>李文文，北自所</t>
  </si>
  <si>
    <t>拆除向后挪动</t>
  </si>
  <si>
    <t>容易卡托盘</t>
  </si>
  <si>
    <t>姚志坚，李文文</t>
  </si>
  <si>
    <t>超限位报警</t>
  </si>
  <si>
    <t>移动光电开关</t>
  </si>
  <si>
    <t>光电开关未到位</t>
  </si>
  <si>
    <t>二线称重区线体停止</t>
  </si>
  <si>
    <t>手动拿下丝锭重新状态确认</t>
  </si>
  <si>
    <t>人员误操作同时登录两调度</t>
  </si>
  <si>
    <t>震荡头 磨损严重</t>
  </si>
  <si>
    <t>出库丝车卡在半空</t>
  </si>
  <si>
    <t>手动维修进行调整</t>
  </si>
  <si>
    <t>货叉未勾住丝车</t>
  </si>
  <si>
    <t>码垛机器人码垛压破纸箱</t>
  </si>
  <si>
    <t>码垛区对应信息.手动放好</t>
  </si>
  <si>
    <t>前一抓位置偏移</t>
  </si>
  <si>
    <t>机器突然停止不工作</t>
  </si>
  <si>
    <t>重启电脑后重新登录</t>
  </si>
  <si>
    <t>现场总调掉线</t>
  </si>
  <si>
    <t>将丝车的位置手动调节</t>
  </si>
  <si>
    <t>丝车停位不正歪斜</t>
  </si>
  <si>
    <t>手动调节丝车位置</t>
  </si>
  <si>
    <t>机器人蹭纸管报警</t>
  </si>
  <si>
    <t>将蹭到的纸管取下</t>
  </si>
  <si>
    <t>丝车锭位偏低</t>
  </si>
  <si>
    <t>调节切刀的位置和气压</t>
  </si>
  <si>
    <t>切刀位置不正及气压偏低</t>
  </si>
  <si>
    <t>过空纸箱</t>
  </si>
  <si>
    <t>手动拿掉</t>
  </si>
  <si>
    <t>张曙光，李文文</t>
  </si>
  <si>
    <t>运行任务失败</t>
  </si>
  <si>
    <t>程序终止初始化</t>
  </si>
  <si>
    <t>姚志坚，张曙光</t>
  </si>
  <si>
    <t>装箱计数错误</t>
  </si>
  <si>
    <t>手动更改计数</t>
  </si>
  <si>
    <t>光电计数错误</t>
  </si>
  <si>
    <t>李文文，姚志坚</t>
  </si>
  <si>
    <t>无</t>
  </si>
  <si>
    <t>调整光电位置更快感应托盘</t>
  </si>
  <si>
    <t>停线保养</t>
  </si>
  <si>
    <t>无法完成码垛动作</t>
  </si>
  <si>
    <t>北自所修改程序</t>
  </si>
  <si>
    <t>程序未启动</t>
  </si>
  <si>
    <t>刮破纸箱</t>
  </si>
  <si>
    <t>调整封箱导向位置</t>
  </si>
  <si>
    <t>封箱导向偏移</t>
  </si>
  <si>
    <t>吴飞飞</t>
  </si>
  <si>
    <t>手动拉回，调整占，位限位开关</t>
  </si>
  <si>
    <t>占位与限位离太近导致丝车超限</t>
  </si>
  <si>
    <t>容易蹭到纸管</t>
  </si>
  <si>
    <t>更换手爪</t>
  </si>
  <si>
    <t>手爪前端不容易插入纸管</t>
  </si>
  <si>
    <t>断膜 切膜效果不好</t>
  </si>
  <si>
    <t>调整震荡头与切刀轮接触面</t>
  </si>
  <si>
    <t>震荡头接触面磨损</t>
  </si>
  <si>
    <t>纸箱线体停止</t>
  </si>
  <si>
    <t>联系北自所修改程序</t>
  </si>
  <si>
    <t>打印机打出未存在箱号</t>
  </si>
  <si>
    <t>切不断膜</t>
  </si>
  <si>
    <t>增大切刀气压</t>
  </si>
  <si>
    <t>切刀气压偏低</t>
  </si>
  <si>
    <t>2号堆垛机不工作</t>
  </si>
  <si>
    <t>将即将入库的丝车重新输入丝车号</t>
  </si>
  <si>
    <t>立库调度掉线</t>
  </si>
  <si>
    <t>半板堆垛机货物歪斜报警</t>
  </si>
  <si>
    <t>将纸箱的位置重新调好</t>
  </si>
  <si>
    <t>托盘上的纸箱位置不正</t>
  </si>
  <si>
    <t>停位不正/货叉伺服报警</t>
  </si>
  <si>
    <t>调整丝车位置</t>
  </si>
  <si>
    <t>丝车停位不正</t>
  </si>
  <si>
    <t xml:space="preserve">1线 </t>
  </si>
  <si>
    <t>胶带滚筒倾斜</t>
  </si>
  <si>
    <t>调节滚筒螺丝</t>
  </si>
  <si>
    <t>长时间运转松动</t>
  </si>
  <si>
    <t>李文文，张曙光</t>
  </si>
  <si>
    <t>状态码错误</t>
  </si>
  <si>
    <t>修改状态码并重新输入箱号</t>
  </si>
  <si>
    <t>1，2线</t>
  </si>
  <si>
    <t>超长限位报警</t>
  </si>
  <si>
    <t>将设备改为维修手动降下重新调整</t>
  </si>
  <si>
    <t>丝车光电开关不到位</t>
  </si>
  <si>
    <t>轻微敲打，改为手动状态下涂抹黄油</t>
  </si>
  <si>
    <t>长时间磨损</t>
  </si>
  <si>
    <t>状态确认</t>
  </si>
  <si>
    <t>系统未完善</t>
  </si>
  <si>
    <t>姚志坚，李文文，张曙光</t>
  </si>
  <si>
    <t>加装操作板地线</t>
  </si>
  <si>
    <t>小托盘不走</t>
  </si>
  <si>
    <t>调整丝饼检测开关对射板及光电</t>
  </si>
  <si>
    <t>对射板被撞歪斜</t>
  </si>
  <si>
    <t>切膜切不断</t>
  </si>
  <si>
    <t>调整震荡头切刀位置</t>
  </si>
  <si>
    <t>震荡头磨损</t>
  </si>
  <si>
    <t>维修阻挡器</t>
  </si>
  <si>
    <t>分流处阻挡器损坏</t>
  </si>
  <si>
    <t>切刀位置偏差</t>
  </si>
  <si>
    <t>断膜</t>
  </si>
  <si>
    <t>重新拉膜调整</t>
  </si>
  <si>
    <t xml:space="preserve">正常 </t>
  </si>
  <si>
    <t>刀头磨损</t>
  </si>
  <si>
    <t>调节震荡头与切片的位置</t>
  </si>
  <si>
    <t>震荡头有磨损</t>
  </si>
  <si>
    <t>现场停线</t>
  </si>
  <si>
    <t>重新登录</t>
  </si>
  <si>
    <t>重新安装螺丝</t>
  </si>
  <si>
    <t>辊筒螺丝松动</t>
  </si>
  <si>
    <t>凌昱涛 瞿继辉  张长龙</t>
    <phoneticPr fontId="0" type="Hiragana"/>
  </si>
  <si>
    <t>张曙光 李文文</t>
  </si>
  <si>
    <t>凌昱涛  瞿继辉  张长龙</t>
    <phoneticPr fontId="0" type="Hiragana"/>
  </si>
  <si>
    <t>马康 武立波</t>
  </si>
  <si>
    <t xml:space="preserve"> 李文文 张曙光  </t>
  </si>
  <si>
    <t>二线停用。因码垛机器人故障，22:50恢复正常使用（取消了电脑远程控制，故触摸屏暂时无法控制码垛机，需要手操器控制）</t>
    <phoneticPr fontId="0" type="Hiragana"/>
  </si>
  <si>
    <t xml:space="preserve">邓宗应 马康 </t>
  </si>
  <si>
    <t xml:space="preserve">姚志坚 张曙光 </t>
  </si>
  <si>
    <t>凌昱涛 张长龙</t>
  </si>
  <si>
    <t>邓宗应 武立波</t>
  </si>
  <si>
    <t>凌昱涛 张长龙</t>
    <phoneticPr fontId="0" type="Hiragana"/>
  </si>
  <si>
    <t xml:space="preserve"> 码垛机器人在AA垛码放最后三箱时会撞到前面一箱，当班期间出现4次，后将机器人打手动，人工将撞歪纸箱码放好，再继续下线，机器人开自动后继续码放下一垛！</t>
    <phoneticPr fontId="0" type="Hiragana"/>
  </si>
  <si>
    <t>现场总调掉线一次</t>
    <phoneticPr fontId="0" type="Hiragana"/>
  </si>
  <si>
    <t xml:space="preserve"> 现场总控掉线一次。</t>
    <phoneticPr fontId="0" type="Hiragana"/>
  </si>
  <si>
    <t xml:space="preserve">凌昱涛 张长龙 瞿继辉 </t>
  </si>
  <si>
    <t>邓宗应 武立波 马康</t>
    <phoneticPr fontId="0" type="Hiragana"/>
  </si>
  <si>
    <t>修复2337和2546两辆丝车。</t>
    <phoneticPr fontId="0" type="Hiragana"/>
  </si>
  <si>
    <t xml:space="preserve"> G07与G08辊道合流处有掉丝现象（连托盘一起）                                                                                                G08停止器不能完全顶到位，导致有托盘走过，与G07出来托盘挤在一起，导致掉落线体</t>
    <phoneticPr fontId="0" type="Hiragana"/>
  </si>
  <si>
    <t>丙</t>
  </si>
  <si>
    <t>甲</t>
  </si>
  <si>
    <t>乙</t>
  </si>
  <si>
    <t>二号打包机打带异常</t>
  </si>
  <si>
    <t>裹膜机断膜</t>
  </si>
  <si>
    <t>停线整改</t>
  </si>
  <si>
    <t>（不正常）裹膜机切刀提升马达磨损</t>
  </si>
  <si>
    <t>开箱机光电开关被遮挡</t>
  </si>
  <si>
    <t>（不正常）2线龙门计数错误</t>
  </si>
  <si>
    <t>（不正常）2线提升机超限位报警</t>
  </si>
  <si>
    <t>（不正常）码垛机运行任务失败</t>
  </si>
  <si>
    <t>（不正常）一线停线</t>
  </si>
  <si>
    <t>2区1#裹膜机异常</t>
  </si>
  <si>
    <t>堆垛机停位不正</t>
  </si>
  <si>
    <t>二线连续走空三个纸箱</t>
  </si>
  <si>
    <t>线体辊筒螺丝掉落</t>
  </si>
  <si>
    <t>打带松动</t>
  </si>
  <si>
    <t>清理烫头</t>
  </si>
  <si>
    <t>时间长未清理</t>
  </si>
  <si>
    <t>蹭纸管</t>
  </si>
  <si>
    <t>锉刀磨合手爪</t>
  </si>
  <si>
    <t>手爪未磨合</t>
  </si>
  <si>
    <t xml:space="preserve">姚志坚，张曙光 </t>
  </si>
  <si>
    <t>调整接近开关</t>
  </si>
  <si>
    <t>螺丝撞歪</t>
  </si>
  <si>
    <t>姚志坚，北自所</t>
  </si>
  <si>
    <t xml:space="preserve">姚志坚 </t>
  </si>
  <si>
    <t>CP201</t>
  </si>
  <si>
    <t>码放中掉丝</t>
  </si>
  <si>
    <t>货物超宽/歪斜</t>
  </si>
  <si>
    <t>货架未放到位</t>
  </si>
  <si>
    <t>卡纸箱</t>
  </si>
  <si>
    <t>手动调整磁簧位置</t>
  </si>
  <si>
    <t>磁簧开关感应不良</t>
  </si>
  <si>
    <t>压纸管</t>
  </si>
  <si>
    <t>手动将纸管取下</t>
  </si>
  <si>
    <t>震荡头与切刀接触面有磨损</t>
  </si>
  <si>
    <t>断胶带</t>
  </si>
  <si>
    <t>调整有无带检测开关位置</t>
  </si>
  <si>
    <t>检测开关位置不正</t>
  </si>
  <si>
    <t>调整托盘上的纸箱位置</t>
  </si>
  <si>
    <t>打带不紧</t>
  </si>
  <si>
    <t>总控交互故障</t>
  </si>
  <si>
    <t>3A经过裹膜机蹭纸管</t>
  </si>
  <si>
    <t>在码垛区人工下线</t>
  </si>
  <si>
    <t>纸管未到位</t>
  </si>
  <si>
    <t>抓到丝不放丝</t>
  </si>
  <si>
    <t>余料上线交互错误</t>
  </si>
  <si>
    <t>ST202</t>
  </si>
  <si>
    <t>清理烫头调高温度后仍打不上带后联系三桥维修</t>
  </si>
  <si>
    <t>带轮有废打包带</t>
  </si>
  <si>
    <t>姚志坚 三桥</t>
  </si>
  <si>
    <t>手动维修定位销</t>
  </si>
  <si>
    <t>由于定位销未闭合</t>
  </si>
  <si>
    <t>震荡头表面打磨光滑</t>
  </si>
  <si>
    <t>震荡头表面与切刀轮接触不好</t>
  </si>
  <si>
    <t>货物歪斜报警</t>
  </si>
  <si>
    <t>调整对射板及框架</t>
  </si>
  <si>
    <t>歪斜报警装置框架松动</t>
  </si>
  <si>
    <t>空盘不送货</t>
  </si>
  <si>
    <t>更换光电开关及支架</t>
  </si>
  <si>
    <t>光电损坏</t>
  </si>
  <si>
    <t>切刀封膜效果不好</t>
  </si>
  <si>
    <t>调整切刀轮及气压</t>
  </si>
  <si>
    <t>气压偏小</t>
  </si>
  <si>
    <t>手动操作送回L11</t>
  </si>
  <si>
    <t>信息错误</t>
  </si>
  <si>
    <t>修改余料丝车信息</t>
  </si>
  <si>
    <t xml:space="preserve">   姚志坚</t>
  </si>
  <si>
    <t>手动调整托盘位置</t>
  </si>
  <si>
    <t>托盘运行异常</t>
  </si>
  <si>
    <t>断膜严重</t>
  </si>
  <si>
    <t>调整震荡头</t>
  </si>
  <si>
    <t>停位不正，货物歪斜</t>
  </si>
  <si>
    <t>调整光电开关及对射板</t>
  </si>
  <si>
    <t>载货台寻址光电偏移</t>
  </si>
  <si>
    <t>调整光电及扫码器</t>
  </si>
  <si>
    <t>光电位置不准</t>
  </si>
  <si>
    <t>断膜，封膜效果不好</t>
  </si>
  <si>
    <t>打磨震荡头表面</t>
  </si>
  <si>
    <t>震荡头表面磨损</t>
  </si>
  <si>
    <t>半板堆垛机不出库</t>
  </si>
  <si>
    <t>货物歪斜</t>
  </si>
  <si>
    <t>丝车号丢失</t>
  </si>
  <si>
    <t>G57辊道不动作</t>
  </si>
  <si>
    <t>调节分流器的磁开位置</t>
  </si>
  <si>
    <t>分流器磁开没有信号</t>
  </si>
  <si>
    <t>调节震荡头与切刀的位置</t>
  </si>
  <si>
    <t xml:space="preserve">  武立波</t>
  </si>
  <si>
    <t>余料丝车不下线</t>
  </si>
  <si>
    <t>修改余料丝车的信息</t>
  </si>
  <si>
    <t>余料丝车信息有误</t>
  </si>
  <si>
    <t>封箱机皮带不转</t>
  </si>
  <si>
    <t>复位变频器</t>
  </si>
  <si>
    <t>变频器报警</t>
  </si>
  <si>
    <t>堆垛机不动作</t>
  </si>
  <si>
    <t>调整丝车的位置</t>
  </si>
  <si>
    <t>更换G43辊道停止器</t>
  </si>
  <si>
    <t>单A跑双A道</t>
  </si>
  <si>
    <t>手动放置正常</t>
  </si>
  <si>
    <t>系统bug或读码失误</t>
  </si>
  <si>
    <t>阻挡器底部打螺纹胶</t>
  </si>
  <si>
    <t>阻挡器螺丝松动</t>
  </si>
  <si>
    <t>不能正常打带</t>
  </si>
  <si>
    <t>更换打带拉紧弹簧</t>
  </si>
  <si>
    <t>打带拉紧弹簧断裂</t>
  </si>
  <si>
    <t>手动维修</t>
  </si>
  <si>
    <t>规整器螺母松动</t>
  </si>
  <si>
    <t>三箱只吸取两箱</t>
  </si>
  <si>
    <t>手动码上修改码垛箱数</t>
  </si>
  <si>
    <t>吸盘故障</t>
  </si>
  <si>
    <t>手动送丝车</t>
  </si>
  <si>
    <t>转台链式机导轨宽度不够</t>
  </si>
  <si>
    <t>频繁断膜</t>
  </si>
  <si>
    <t>手动调整拿砂纸打磨</t>
  </si>
  <si>
    <t>切刀轮磨损</t>
  </si>
  <si>
    <t>手动调节震荡头有切刀的接触面</t>
  </si>
  <si>
    <t>震荡头有切刀位置不正</t>
  </si>
  <si>
    <t>一线码垛机器人不工作</t>
  </si>
  <si>
    <t>将丝车送至二楼重新校库</t>
  </si>
  <si>
    <t>丝车信息不符合包装计划</t>
  </si>
  <si>
    <t>二区提升机不工作并报警</t>
  </si>
  <si>
    <t>调节提升机光电开关的位置</t>
  </si>
  <si>
    <t>提升机光电开关位置偏移</t>
  </si>
  <si>
    <t>一线的丝蹭纸管</t>
  </si>
  <si>
    <t>停线处理</t>
  </si>
  <si>
    <t>纸管偏轻</t>
  </si>
  <si>
    <t xml:space="preserve">手动操作下线 </t>
  </si>
  <si>
    <t>程序未优化好</t>
  </si>
  <si>
    <t>抓丝异常出现托盘号重复</t>
  </si>
  <si>
    <t>手动输入更改</t>
  </si>
  <si>
    <t>光电或读码错误</t>
  </si>
  <si>
    <t>网络故障</t>
  </si>
  <si>
    <t>调整光电开关位置</t>
  </si>
  <si>
    <t>检测托盘的光电信号不到位</t>
  </si>
  <si>
    <t>重新输入任务号</t>
  </si>
  <si>
    <t>有误信号</t>
  </si>
  <si>
    <t xml:space="preserve">凌昱涛  </t>
  </si>
  <si>
    <t>断膜多次，报警灯异常</t>
  </si>
  <si>
    <t>切刀轮与震荡头接触不好</t>
  </si>
  <si>
    <t>拆盘机不送托盘</t>
  </si>
  <si>
    <t>调节光电开关的位置</t>
  </si>
  <si>
    <t>光电开关位置有误</t>
  </si>
  <si>
    <t>穿梭车不接一线托盘</t>
  </si>
  <si>
    <t>手动将L151上的托盘打下去</t>
  </si>
  <si>
    <t>换批后信息有误</t>
  </si>
  <si>
    <t>调节磁开的位置</t>
  </si>
  <si>
    <t>磁开信号有误</t>
  </si>
  <si>
    <t>提升机报警</t>
  </si>
  <si>
    <t>调节丝车的位置</t>
  </si>
  <si>
    <t>丝车位置不对</t>
  </si>
  <si>
    <t>调为手动拿掉托盘修改计数</t>
  </si>
  <si>
    <t>计数错误</t>
  </si>
  <si>
    <t>姚志坚 张曙光</t>
  </si>
  <si>
    <t>丝车碰撞光电开关导致报警</t>
  </si>
  <si>
    <t xml:space="preserve">姚志坚  </t>
  </si>
  <si>
    <t>二线G56辊道阻挡器磨损</t>
  </si>
  <si>
    <t>更换垫片</t>
  </si>
  <si>
    <t>垫片磨损</t>
  </si>
  <si>
    <t>系统故障</t>
  </si>
  <si>
    <t>周震方</t>
  </si>
  <si>
    <t xml:space="preserve">码垛机器人不动作 </t>
  </si>
  <si>
    <t>将L151上的托盘打下去重新上托盘</t>
  </si>
  <si>
    <t>码垛信息有误</t>
  </si>
  <si>
    <t xml:space="preserve">  马康</t>
  </si>
  <si>
    <t>不抓余料</t>
  </si>
  <si>
    <t>修改余料信息</t>
  </si>
  <si>
    <t>余料信息有误</t>
  </si>
  <si>
    <t>将信息有误的纸箱手动取下</t>
  </si>
  <si>
    <t>装箱信息有误</t>
  </si>
  <si>
    <t>联系北自所人员处理</t>
  </si>
  <si>
    <t>北自所人员</t>
  </si>
  <si>
    <t>更换气管</t>
  </si>
  <si>
    <t>气管坏</t>
  </si>
  <si>
    <t>拧紧螺丝</t>
  </si>
  <si>
    <t xml:space="preserve">    磨损严重</t>
  </si>
  <si>
    <t xml:space="preserve">  瞿继辉</t>
  </si>
  <si>
    <t>CS301</t>
  </si>
  <si>
    <t>空丝车卡住</t>
  </si>
  <si>
    <t>丝车没停准</t>
  </si>
  <si>
    <t>移走坏托盘</t>
  </si>
  <si>
    <t>托盘损坏严重</t>
  </si>
  <si>
    <t>动力不够</t>
  </si>
  <si>
    <t>厂家更换动力滚</t>
  </si>
  <si>
    <t>辊筒动力不够</t>
  </si>
  <si>
    <t>三桥厂家</t>
  </si>
  <si>
    <t>重新安装</t>
  </si>
  <si>
    <t>螺丝掉</t>
  </si>
  <si>
    <t>厂家更换震荡头</t>
  </si>
  <si>
    <t>震荡头坏</t>
  </si>
  <si>
    <t>手动操作</t>
  </si>
  <si>
    <t>货叉没叉到位</t>
  </si>
  <si>
    <t>压纸箱</t>
  </si>
  <si>
    <t>纸箱没走到位</t>
  </si>
  <si>
    <t>码垛机不动作</t>
  </si>
  <si>
    <t>强制下线</t>
  </si>
  <si>
    <t>未满版不下板</t>
  </si>
  <si>
    <t>调节读码器的位置</t>
  </si>
  <si>
    <t>位置不合适</t>
  </si>
  <si>
    <t>调节震荡头</t>
  </si>
  <si>
    <t>更换超音波头</t>
  </si>
  <si>
    <t>超音波损坏</t>
  </si>
  <si>
    <t>读码错误</t>
  </si>
  <si>
    <t>手动推动再次读码</t>
  </si>
  <si>
    <t>光电开关未感应到此托盘</t>
  </si>
  <si>
    <t>切膜异常</t>
  </si>
  <si>
    <t>调节气压</t>
  </si>
  <si>
    <t>气压过大</t>
  </si>
  <si>
    <t>手动拉出，调整位置</t>
  </si>
  <si>
    <t xml:space="preserve">  货叉未叉到位</t>
  </si>
  <si>
    <t>大托盘不下线</t>
  </si>
  <si>
    <t>手动输入去向号</t>
  </si>
  <si>
    <t>光电和读码器未感应到/读到</t>
  </si>
  <si>
    <t>停位不正</t>
  </si>
  <si>
    <t>货叉没插到位</t>
  </si>
  <si>
    <t>L153占位超时</t>
  </si>
  <si>
    <t>调节光电开关</t>
  </si>
  <si>
    <t>光电开关有误信息</t>
  </si>
  <si>
    <t xml:space="preserve">  凌昱涛</t>
  </si>
  <si>
    <t>手动将余料取下</t>
  </si>
  <si>
    <t>丝车定位偏低</t>
  </si>
  <si>
    <t>调节震荡头与切刀接触面</t>
  </si>
  <si>
    <t>震荡头切面不平</t>
  </si>
  <si>
    <t>厂家调试</t>
  </si>
  <si>
    <t>调试之后正常</t>
  </si>
  <si>
    <t>增加膜接触面的粘合度</t>
  </si>
  <si>
    <t>三桥人员</t>
  </si>
  <si>
    <t>调整纸箱位置</t>
  </si>
  <si>
    <t>报警灯不报警</t>
  </si>
  <si>
    <t>换成新的报警灯</t>
  </si>
  <si>
    <t>报警灯坏掉</t>
  </si>
  <si>
    <t>制品盘库</t>
  </si>
  <si>
    <t>姚志坚 张曙光 李文文</t>
    <phoneticPr fontId="0" type="Hiragana"/>
  </si>
  <si>
    <t>邓宗应  武立波</t>
    <phoneticPr fontId="0" type="Hiragana"/>
  </si>
  <si>
    <t>手工包与自动包的分流处卡托盘</t>
    <phoneticPr fontId="0" type="Hiragana"/>
  </si>
  <si>
    <t>凌昱涛 张长龙 瞿继辉</t>
    <phoneticPr fontId="0" type="Hiragana"/>
  </si>
  <si>
    <t>姚志坚 李文文</t>
    <phoneticPr fontId="0" type="Hiragana"/>
  </si>
  <si>
    <t>瞿继辉 张长龙</t>
  </si>
  <si>
    <t>马康  武立波</t>
  </si>
  <si>
    <t xml:space="preserve">立库堆垛机多次因货叉叉不到位而报警      外检台LI35辊道出现卡托盘现象  抓丝机器人还会出现掉丝现象             </t>
    <phoneticPr fontId="0" type="Hiragana"/>
  </si>
  <si>
    <t xml:space="preserve">二线手自动包装分流处多次出现卡托盘现象 </t>
  </si>
  <si>
    <t>二线G19辊道卡掉托盘三次    二线一号外检台缺少灯管一个，从三线一号外检台拆卸一个。</t>
    <phoneticPr fontId="0" type="Hiragana"/>
  </si>
  <si>
    <t>瞿继辉  凌昱涛  张长龙</t>
  </si>
  <si>
    <t xml:space="preserve">换批时大托盘线体无法正常下线/入库，需手动下线
    </t>
    <phoneticPr fontId="0" type="Hiragana"/>
  </si>
  <si>
    <t xml:space="preserve">瞿继辉  凌昱涛  </t>
  </si>
  <si>
    <t>大约接班十分钟后，二线码垛区域每一个满垛托盘都会出现状态码错误需手动校正为1后正常下线。当出现换批时无论有没有满垛都会出现状态码错误需手动校正为1后，AA.A.B才会下线/入库。</t>
    <phoneticPr fontId="0" type="Hiragana"/>
  </si>
  <si>
    <t>姚志坚张曙光</t>
  </si>
  <si>
    <t>0：40一线小卷无等级跑入双A道，导致停一线处理所有异常托盘。</t>
  </si>
  <si>
    <t>凌昱涛  瞿继辉</t>
  </si>
  <si>
    <t>邓宗应  马康 武立波</t>
  </si>
  <si>
    <t>清理一线一号打包机</t>
  </si>
  <si>
    <t>一线二号裹膜机断膜</t>
  </si>
  <si>
    <t>二线二号裹膜机断膜</t>
  </si>
  <si>
    <t>一线封箱机断胶带</t>
  </si>
  <si>
    <t>清理一线二号打包机</t>
  </si>
  <si>
    <t>外检台不放丝</t>
  </si>
  <si>
    <t>二线H01转台异常</t>
  </si>
  <si>
    <t>半板库异常</t>
  </si>
  <si>
    <t>二区一号裹膜机断膜</t>
  </si>
  <si>
    <t>二区提升机光电开关位置不正</t>
  </si>
  <si>
    <t>小托盘线体合流处卡掉托盘</t>
  </si>
  <si>
    <t>丝车链式机超长限位报警</t>
  </si>
  <si>
    <t>裹膜机断膜异常</t>
  </si>
  <si>
    <t>3#外检台系统故障</t>
  </si>
  <si>
    <t>G59停止器气管漏气</t>
  </si>
  <si>
    <t>未满板不换版</t>
  </si>
  <si>
    <t>满多托盘无法下线/入库（状态码错误）</t>
  </si>
  <si>
    <t>一线2#裹膜机异常</t>
  </si>
  <si>
    <t>小卷无等级跑双A道</t>
  </si>
  <si>
    <t>1#1号裹膜机厂家维修</t>
  </si>
  <si>
    <t>甲</t>
    <phoneticPr fontId="0" type="Hiragana"/>
  </si>
  <si>
    <t>手工包装程序不能够正常包装</t>
    <phoneticPr fontId="0" type="Hiragana"/>
  </si>
  <si>
    <t>L17链式机变频器故障(跳闸)，超长限位报警</t>
    <phoneticPr fontId="0" type="Hiragana"/>
  </si>
  <si>
    <t/>
    <phoneticPr fontId="0" type="Hiragana"/>
  </si>
  <si>
    <t xml:space="preserve">L05链式机变频器故障 </t>
    <phoneticPr fontId="0" type="Hiragana"/>
  </si>
  <si>
    <t>H02转台空丝车不下线</t>
    <phoneticPr fontId="0" type="Hiragana"/>
  </si>
  <si>
    <t>LP202</t>
  </si>
  <si>
    <t>Y202链条卡死导致箱体不动</t>
    <phoneticPr fontId="0" type="Hiragana"/>
  </si>
  <si>
    <t>B06L124纸箱停止</t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</si>
  <si>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</si>
  <si>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</si>
  <si>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</si>
  <si>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</si>
  <si>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>G16辊道</t>
    <phoneticPr fontId="0" type="Hiragana"/>
  </si>
  <si>
    <t>L17链式机空丝车不提升</t>
    <phoneticPr fontId="0" type="Hiragana"/>
  </si>
  <si>
    <t>LP102</t>
  </si>
  <si>
    <t>转台H01 定位销异常</t>
    <phoneticPr fontId="0" type="Hiragana"/>
  </si>
  <si>
    <t>箱体称重处 三个纸箱重量无效（无丝卷）</t>
    <phoneticPr fontId="0" type="Hiragana"/>
  </si>
  <si>
    <t>手工包 小托盘不走</t>
    <phoneticPr fontId="0" type="Hiragana"/>
  </si>
  <si>
    <t/>
    <phoneticPr fontId="0" type="Hiragana"/>
  </si>
  <si>
    <t>小托盘线体</t>
    <phoneticPr fontId="0" type="Hiragana"/>
  </si>
  <si>
    <t/>
    <phoneticPr fontId="0" type="Hiragana"/>
  </si>
  <si>
    <t/>
    <phoneticPr fontId="0" type="Hiragana"/>
  </si>
  <si>
    <t>一线外检台不放丝</t>
    <phoneticPr fontId="0" type="Hiragana"/>
  </si>
  <si>
    <t>H01转台停止转动</t>
    <phoneticPr fontId="0" type="Hiragana"/>
  </si>
  <si>
    <t>H01 余料抓取完成丝车未送回</t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</si>
  <si>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</si>
  <si>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</si>
  <si>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</si>
  <si>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</si>
  <si>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</si>
  <si>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</si>
  <si>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</si>
  <si>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</si>
  <si>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/>
    <phoneticPr fontId="0" type="Hiragana"/>
  </si>
  <si>
    <t>卡死</t>
    <phoneticPr fontId="0" type="Hiragana"/>
  </si>
  <si>
    <t/>
    <phoneticPr fontId="0" type="Hiragana"/>
  </si>
  <si>
    <t/>
    <phoneticPr fontId="0" type="Hiragana"/>
  </si>
  <si>
    <t>L17 超长限位报警</t>
    <phoneticPr fontId="0" type="Hiragana"/>
  </si>
  <si>
    <t>外检3 无法登录</t>
    <phoneticPr fontId="0" type="Hiragana"/>
  </si>
  <si>
    <t xml:space="preserve">K239-B线体不动作 </t>
    <phoneticPr fontId="0" type="Hiragana"/>
  </si>
  <si>
    <t>G59停止器气管漏气</t>
    <phoneticPr fontId="0" type="Hiragana"/>
  </si>
  <si>
    <t/>
    <phoneticPr fontId="0" type="Hiragana"/>
  </si>
  <si>
    <t>L28辊道掉落</t>
    <phoneticPr fontId="0" type="Hiragana"/>
  </si>
  <si>
    <t>L26读码器读不上码</t>
    <phoneticPr fontId="0" type="Hiragana"/>
  </si>
  <si>
    <t/>
    <phoneticPr fontId="0" type="Hiragana"/>
  </si>
  <si>
    <t>余料丝车20001丝车压丝</t>
    <phoneticPr fontId="0" type="Hiragana"/>
  </si>
  <si>
    <t>故障名称</t>
    <phoneticPr fontId="0" type="Hiragana"/>
  </si>
  <si>
    <t>时间</t>
    <phoneticPr fontId="0" type="Hiragana"/>
  </si>
  <si>
    <t>时间</t>
    <phoneticPr fontId="0" type="Hiragana"/>
  </si>
  <si>
    <t>故障名称</t>
    <phoneticPr fontId="0" type="Hiragana"/>
  </si>
  <si>
    <t>故障名称</t>
    <phoneticPr fontId="0" type="Hiragana"/>
  </si>
  <si>
    <t>时间</t>
    <phoneticPr fontId="0" type="Hiragana"/>
  </si>
  <si>
    <t>时间</t>
    <phoneticPr fontId="0" type="Hiragana"/>
  </si>
  <si>
    <t>统计类型</t>
    <phoneticPr fontId="0" type="Hiragana"/>
  </si>
  <si>
    <t>统计结果</t>
    <phoneticPr fontId="0" type="Hiragana"/>
  </si>
  <si>
    <t>请勿删除</t>
    <phoneticPr fontId="0" type="Hiragana"/>
  </si>
  <si>
    <t>单锭用电量</t>
    <phoneticPr fontId="0" type="Hiragana"/>
  </si>
  <si>
    <t>一区</t>
    <phoneticPr fontId="0" type="Hiragana"/>
  </si>
  <si>
    <t>二区</t>
    <phoneticPr fontId="0" type="Hiragana"/>
  </si>
  <si>
    <t>总计</t>
    <phoneticPr fontId="0" type="Hiragana"/>
  </si>
  <si>
    <t>项目</t>
    <phoneticPr fontId="0" type="Hiragana"/>
  </si>
  <si>
    <t>一区</t>
    <phoneticPr fontId="0" type="Hiragana"/>
  </si>
  <si>
    <t>二区</t>
    <phoneticPr fontId="0" type="Hiragana"/>
  </si>
  <si>
    <t>总计</t>
    <phoneticPr fontId="0" type="Hiragana"/>
  </si>
  <si>
    <t>单锭用气量</t>
    <phoneticPr fontId="0" type="Hiragana"/>
  </si>
  <si>
    <t>一区</t>
    <phoneticPr fontId="0" type="Hiragana"/>
  </si>
  <si>
    <t>二区</t>
    <phoneticPr fontId="0" type="Hiragana"/>
  </si>
  <si>
    <t>总计</t>
    <phoneticPr fontId="0" type="Hiragana"/>
  </si>
  <si>
    <t>时间常量1</t>
    <phoneticPr fontId="0" type="Hiragana"/>
  </si>
  <si>
    <t>单机台故障次数</t>
    <phoneticPr fontId="0" type="Hiragana"/>
  </si>
  <si>
    <t>一区</t>
    <phoneticPr fontId="0" type="Hiragana"/>
  </si>
  <si>
    <t>二区</t>
    <phoneticPr fontId="0" type="Hiragana"/>
  </si>
  <si>
    <t>时间常量2</t>
    <phoneticPr fontId="0" type="Hiragana"/>
  </si>
  <si>
    <t>单机台故障时间</t>
    <phoneticPr fontId="0" type="Hiragana"/>
  </si>
  <si>
    <t>总计</t>
    <phoneticPr fontId="0" type="Hiragana"/>
  </si>
  <si>
    <t>停线时间</t>
    <phoneticPr fontId="0" type="Hiragana"/>
  </si>
  <si>
    <t>单机台运行效率</t>
    <phoneticPr fontId="0" type="Hiragana"/>
  </si>
  <si>
    <t xml:space="preserve">   </t>
    <phoneticPr fontId="0" type="Hiragana"/>
  </si>
  <si>
    <t xml:space="preserve">   </t>
    <phoneticPr fontId="0" type="Hiragana"/>
  </si>
  <si>
    <t xml:space="preserve">    </t>
    <phoneticPr fontId="0" type="Hiragana"/>
  </si>
  <si>
    <t>总保养时间</t>
    <phoneticPr fontId="0" type="Hiragana"/>
  </si>
  <si>
    <t>单机台综合运行效率</t>
    <phoneticPr fontId="0" type="Hiragana"/>
  </si>
  <si>
    <t>五个单机故障总时间</t>
    <phoneticPr fontId="0" type="Hiragana"/>
  </si>
  <si>
    <t>袜机故障次数</t>
    <phoneticPr fontId="0" type="Hiragana"/>
  </si>
  <si>
    <t>二区</t>
    <phoneticPr fontId="0" type="Hiragana"/>
  </si>
  <si>
    <t>每日平均总故障时间</t>
    <phoneticPr fontId="0" type="Hiragana"/>
  </si>
  <si>
    <t>袜机故障时间</t>
    <phoneticPr fontId="0" type="Hiragana"/>
  </si>
  <si>
    <t>总计</t>
    <phoneticPr fontId="0" type="Hiragana"/>
  </si>
  <si>
    <t>每日平均停线时间</t>
    <phoneticPr fontId="0" type="Hiragana"/>
  </si>
  <si>
    <t>袜机故障率</t>
    <phoneticPr fontId="0" type="Hiragana"/>
  </si>
  <si>
    <t>每日平均保养时间</t>
    <phoneticPr fontId="0" type="Hiragana"/>
  </si>
  <si>
    <t>总包装故障次数
不含单机台</t>
    <phoneticPr fontId="0" type="Hiragana"/>
  </si>
  <si>
    <t>本月总天数</t>
    <phoneticPr fontId="0" type="Hiragana"/>
  </si>
  <si>
    <t>天</t>
    <phoneticPr fontId="0" type="Hiragana"/>
  </si>
  <si>
    <t>包装线综合运行效率</t>
    <phoneticPr fontId="0" type="Hiragana"/>
  </si>
  <si>
    <t>总用电量</t>
    <phoneticPr fontId="0" type="Hiragana"/>
  </si>
  <si>
    <t>二区</t>
    <phoneticPr fontId="0" type="Hiragana"/>
  </si>
  <si>
    <t>自动包装单产</t>
    <phoneticPr fontId="0" type="Hiragana"/>
  </si>
  <si>
    <t>锭</t>
    <phoneticPr fontId="0" type="Hiragana"/>
  </si>
  <si>
    <t>总用气量</t>
    <phoneticPr fontId="0" type="Hiragana"/>
  </si>
  <si>
    <t>距第二目标差</t>
    <phoneticPr fontId="0" type="Hiragana"/>
  </si>
  <si>
    <t>锭</t>
    <phoneticPr fontId="0" type="Hiragana"/>
  </si>
  <si>
    <t>总产量</t>
    <phoneticPr fontId="0" type="Hiragana"/>
  </si>
  <si>
    <t>二区</t>
    <phoneticPr fontId="0" type="Hiragana"/>
  </si>
  <si>
    <t>总故障时间：</t>
    <phoneticPr fontId="0" type="Hiragana"/>
  </si>
  <si>
    <t>单机台运行效率平均值（裹膜、打包、封箱、开箱、贴标）</t>
  </si>
  <si>
    <t>一区</t>
    <phoneticPr fontId="0" type="Hiragana"/>
  </si>
  <si>
    <t>二区</t>
    <phoneticPr fontId="0" type="Hiragana"/>
  </si>
  <si>
    <t>总计</t>
    <phoneticPr fontId="0" type="Hiragana"/>
  </si>
  <si>
    <t>综合运行效率
(班长评分项)</t>
    <phoneticPr fontId="0" type="Hiragana"/>
  </si>
  <si>
    <t>二区</t>
    <phoneticPr fontId="0" type="Hiragana"/>
  </si>
  <si>
    <t>总计</t>
    <phoneticPr fontId="0" type="Hiragana"/>
  </si>
  <si>
    <t>单机故障以及时间</t>
    <phoneticPr fontId="0" type="Hiragana"/>
  </si>
  <si>
    <t>裹膜机</t>
    <phoneticPr fontId="0" type="Hiragana"/>
  </si>
  <si>
    <t>次数</t>
    <phoneticPr fontId="0" type="Hiragana"/>
  </si>
  <si>
    <t>二区</t>
    <phoneticPr fontId="0" type="Hiragana"/>
  </si>
  <si>
    <t>时间</t>
    <phoneticPr fontId="0" type="Hiragana"/>
  </si>
  <si>
    <t>一区</t>
    <phoneticPr fontId="0" type="Hiragana"/>
  </si>
  <si>
    <t>打包机</t>
    <phoneticPr fontId="0" type="Hiragana"/>
  </si>
  <si>
    <t>次数</t>
    <phoneticPr fontId="0" type="Hiragana"/>
  </si>
  <si>
    <t>时间</t>
    <phoneticPr fontId="0" type="Hiragana"/>
  </si>
  <si>
    <t>二区</t>
    <phoneticPr fontId="0" type="Hiragana"/>
  </si>
  <si>
    <t>总计</t>
    <phoneticPr fontId="0" type="Hiragana"/>
  </si>
  <si>
    <t>封箱机</t>
    <phoneticPr fontId="0" type="Hiragana"/>
  </si>
  <si>
    <t>时间</t>
    <phoneticPr fontId="0" type="Hiragana"/>
  </si>
  <si>
    <t>开箱机</t>
    <phoneticPr fontId="0" type="Hiragana"/>
  </si>
  <si>
    <t>时间</t>
    <phoneticPr fontId="0" type="Hiragana"/>
  </si>
  <si>
    <t>一区</t>
    <phoneticPr fontId="0" type="Hiragana"/>
  </si>
  <si>
    <t>总计</t>
    <phoneticPr fontId="0" type="Hiragana"/>
  </si>
  <si>
    <t>贴标机</t>
    <phoneticPr fontId="0" type="Hiragana"/>
  </si>
  <si>
    <t>次数</t>
    <phoneticPr fontId="0" type="Hiragana"/>
  </si>
  <si>
    <t>丝车堆垛机</t>
    <phoneticPr fontId="0" type="Hiragana"/>
  </si>
  <si>
    <t>单机故障时间及次数（总计）</t>
    <phoneticPr fontId="0" type="Hiragana"/>
  </si>
  <si>
    <t>单机名称</t>
  </si>
  <si>
    <t>激光机</t>
    <phoneticPr fontId="0" type="Hiragana"/>
  </si>
  <si>
    <t>袜机</t>
    <phoneticPr fontId="0" type="Hiragana"/>
  </si>
  <si>
    <t>故障时间</t>
  </si>
  <si>
    <t>故障次数</t>
  </si>
  <si>
    <t>区域</t>
    <phoneticPr fontId="0" type="Hiragana"/>
  </si>
  <si>
    <t xml:space="preserve">日期    </t>
    <phoneticPr fontId="0" type="Hiragana"/>
  </si>
  <si>
    <t>用电量</t>
    <phoneticPr fontId="0" type="Hiragana"/>
  </si>
  <si>
    <t>用气量</t>
  </si>
  <si>
    <t>出库产量</t>
  </si>
  <si>
    <t>故障时间统计</t>
    <phoneticPr fontId="0" type="Hiragana"/>
  </si>
  <si>
    <t>一区</t>
  </si>
  <si>
    <t>丝车堆垛机SA101</t>
    <phoneticPr fontId="0" type="Hiragana"/>
  </si>
  <si>
    <t>抓丝机器人RB101</t>
    <phoneticPr fontId="0" type="Hiragana"/>
  </si>
  <si>
    <t>空丝车提升机VE101</t>
    <phoneticPr fontId="0" type="Hiragana"/>
  </si>
  <si>
    <t>裹膜机FB101</t>
    <phoneticPr fontId="0" type="Hiragana"/>
  </si>
  <si>
    <t>裹膜机FB102</t>
    <phoneticPr fontId="0" type="Hiragana"/>
  </si>
  <si>
    <t>开箱机CN101</t>
    <phoneticPr fontId="0" type="Hiragana"/>
  </si>
  <si>
    <t>开箱机CN102</t>
    <phoneticPr fontId="0" type="Hiragana"/>
  </si>
  <si>
    <t>装箱机器人EN101</t>
    <phoneticPr fontId="0" type="Hiragana"/>
  </si>
  <si>
    <t>封箱机CT101</t>
    <phoneticPr fontId="0" type="Hiragana"/>
  </si>
  <si>
    <t>打包机ST101</t>
    <phoneticPr fontId="0" type="Hiragana"/>
  </si>
  <si>
    <t>打包机ST102</t>
    <phoneticPr fontId="0" type="Hiragana"/>
  </si>
  <si>
    <t>贴标机TL101</t>
    <phoneticPr fontId="0" type="Hiragana"/>
  </si>
  <si>
    <t>贴标机TL102</t>
    <phoneticPr fontId="0" type="Hiragana"/>
  </si>
  <si>
    <t>贴标机TL103</t>
    <phoneticPr fontId="0" type="Hiragana"/>
  </si>
  <si>
    <t>托盘堆垛机SA201</t>
    <phoneticPr fontId="0" type="Hiragana"/>
  </si>
  <si>
    <t>拆盘机PF101</t>
    <phoneticPr fontId="0" type="Hiragana"/>
  </si>
  <si>
    <t>丝车链式机TC1</t>
    <phoneticPr fontId="0" type="Hiragana"/>
  </si>
  <si>
    <t>小托盘线体</t>
    <phoneticPr fontId="0" type="Hiragana"/>
  </si>
  <si>
    <t>纸箱线体TR3</t>
    <phoneticPr fontId="0" type="Hiragana"/>
  </si>
  <si>
    <t>大托盘链式机</t>
    <phoneticPr fontId="0" type="Hiragana"/>
  </si>
  <si>
    <t>码垛机器人CP101</t>
    <phoneticPr fontId="0" type="Hiragana"/>
  </si>
  <si>
    <t>其他</t>
  </si>
  <si>
    <t>故障总次数</t>
  </si>
  <si>
    <t>故障总时间</t>
  </si>
  <si>
    <t>总产量</t>
  </si>
  <si>
    <t xml:space="preserve"> </t>
    <phoneticPr fontId="0" type="Hiragana"/>
  </si>
  <si>
    <t>时间</t>
  </si>
  <si>
    <t>次数</t>
  </si>
  <si>
    <t>一区</t>
    <phoneticPr fontId="0" type="Hiragana"/>
  </si>
  <si>
    <t>一区</t>
    <phoneticPr fontId="0" type="Hiragana"/>
  </si>
  <si>
    <t>一区</t>
    <phoneticPr fontId="0" type="Hiragana"/>
  </si>
  <si>
    <t>一区</t>
    <phoneticPr fontId="0" type="Hiragana"/>
  </si>
  <si>
    <t>一区</t>
    <phoneticPr fontId="0" type="Hiragana"/>
  </si>
  <si>
    <t>一区</t>
    <phoneticPr fontId="0" type="Hiragana"/>
  </si>
  <si>
    <t>二区</t>
    <phoneticPr fontId="0" type="Hiragana"/>
  </si>
  <si>
    <t>二区</t>
  </si>
  <si>
    <t>出库产量</t>
    <phoneticPr fontId="0" type="Hiragana"/>
  </si>
  <si>
    <t>丝车堆垛机SA102</t>
    <phoneticPr fontId="0" type="Hiragana"/>
  </si>
  <si>
    <t>抓丝机器人RB201</t>
    <phoneticPr fontId="0" type="Hiragana"/>
  </si>
  <si>
    <t>空丝车提升机VE201</t>
    <phoneticPr fontId="0" type="Hiragana"/>
  </si>
  <si>
    <t>裹膜机FB201</t>
    <phoneticPr fontId="0" type="Hiragana"/>
  </si>
  <si>
    <t>裹膜机FB202</t>
    <phoneticPr fontId="0" type="Hiragana"/>
  </si>
  <si>
    <t>开箱机CN201</t>
    <phoneticPr fontId="0" type="Hiragana"/>
  </si>
  <si>
    <t>开箱机CN202</t>
    <phoneticPr fontId="0" type="Hiragana"/>
  </si>
  <si>
    <t>装箱机器人EN201</t>
    <phoneticPr fontId="0" type="Hiragana"/>
  </si>
  <si>
    <t>封箱机CT201</t>
    <phoneticPr fontId="0" type="Hiragana"/>
  </si>
  <si>
    <t>打包机ST201</t>
    <phoneticPr fontId="0" type="Hiragana"/>
  </si>
  <si>
    <t>打包机ST202</t>
    <phoneticPr fontId="0" type="Hiragana"/>
  </si>
  <si>
    <t>贴标机TL201</t>
    <phoneticPr fontId="0" type="Hiragana"/>
  </si>
  <si>
    <t>贴标机TL202</t>
    <phoneticPr fontId="0" type="Hiragana"/>
  </si>
  <si>
    <t>贴标机TL203</t>
    <phoneticPr fontId="0" type="Hiragana"/>
  </si>
  <si>
    <t>托盘堆垛机SA202</t>
    <phoneticPr fontId="0" type="Hiragana"/>
  </si>
  <si>
    <t>拆盘机PF201</t>
    <phoneticPr fontId="0" type="Hiragana"/>
  </si>
  <si>
    <t>丝车链式机TC2</t>
    <phoneticPr fontId="0" type="Hiragana"/>
  </si>
  <si>
    <t>小托盘线体</t>
    <phoneticPr fontId="0" type="Hiragana"/>
  </si>
  <si>
    <t>纸箱线体TR4</t>
    <phoneticPr fontId="0" type="Hiragana"/>
  </si>
  <si>
    <t>大托盘链式机</t>
    <phoneticPr fontId="0" type="Hiragana"/>
  </si>
  <si>
    <t>码垛机器人CP201</t>
    <phoneticPr fontId="0" type="Hiragana"/>
  </si>
  <si>
    <t>二区</t>
    <phoneticPr fontId="0" type="Hiragana"/>
  </si>
  <si>
    <t>二区</t>
    <phoneticPr fontId="0" type="Hiragana"/>
  </si>
  <si>
    <t>二区</t>
    <phoneticPr fontId="0" type="Hiragana"/>
  </si>
  <si>
    <t>二区</t>
    <phoneticPr fontId="0" type="Hiragana"/>
  </si>
  <si>
    <t>二区</t>
    <phoneticPr fontId="0" type="Hiragana"/>
  </si>
  <si>
    <t>总计：</t>
  </si>
  <si>
    <t xml:space="preserve"> </t>
  </si>
  <si>
    <t xml:space="preserve">              </t>
    <phoneticPr fontId="0" type="Hiragana"/>
  </si>
  <si>
    <t>='[(假二)自动化日报2017年8月31日.xlsx]4'!AW7</t>
    <phoneticPr fontId="0" type="Hiragana"/>
  </si>
  <si>
    <t>小托盘线体DC1</t>
  </si>
  <si>
    <t>丝车堆垛机SA101</t>
  </si>
  <si>
    <t>裹膜机FB101</t>
  </si>
  <si>
    <t>拆盘机PF101</t>
  </si>
  <si>
    <t>托盘堆垛机SA201</t>
  </si>
  <si>
    <t>丝车链式机TC1</t>
  </si>
  <si>
    <t>裹膜机FB102</t>
  </si>
  <si>
    <t>抓丝机器人RB201</t>
  </si>
  <si>
    <t>裹膜机FB201</t>
  </si>
  <si>
    <t>丝车堆垛机SA102</t>
  </si>
  <si>
    <t>裹膜机FB202</t>
  </si>
  <si>
    <t>开箱机CN202</t>
  </si>
  <si>
    <t>码垛机器人CP201</t>
  </si>
  <si>
    <t>小托盘线体DC2</t>
  </si>
  <si>
    <t>托盘堆垛机SA202</t>
  </si>
  <si>
    <t>丝车链式机TC2</t>
  </si>
  <si>
    <t>空丝车提升机VE201</t>
  </si>
  <si>
    <t>纸箱线体TR4</t>
  </si>
  <si>
    <t>封箱机CT201</t>
  </si>
  <si>
    <t>开箱机CN201</t>
  </si>
  <si>
    <t>打包机ST101</t>
  </si>
  <si>
    <t>封箱机CT101</t>
  </si>
  <si>
    <t>开箱机CN102</t>
  </si>
  <si>
    <t>抓丝机器人RB101</t>
  </si>
  <si>
    <t>开箱机CN101</t>
  </si>
  <si>
    <t>装箱机器人EN101</t>
  </si>
  <si>
    <t>打包机ST102</t>
  </si>
  <si>
    <t>纸箱线体TR3</t>
  </si>
  <si>
    <t>装箱机器人EN201</t>
  </si>
  <si>
    <t>贴标机TL201</t>
  </si>
  <si>
    <t>贴标机TL202</t>
  </si>
  <si>
    <t>码垛机器人CP101</t>
  </si>
  <si>
    <t>拆盘机PF201</t>
  </si>
  <si>
    <t>贴标机TL203</t>
  </si>
  <si>
    <t>打包机ST202</t>
  </si>
  <si>
    <t>打包机ST201</t>
  </si>
  <si>
    <t>贴标机TL101</t>
  </si>
  <si>
    <t>2017年8月份月末数据汇总</t>
  </si>
  <si>
    <t>2017年8月份自动化每日数据汇总表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</si>
</sst>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[h]:mm"/>
    <numFmt numFmtId="178" formatCode="0_);[Red]\(0\)"/>
    <numFmt numFmtId="179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trike/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indexed="44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15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/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176" fontId="4" fillId="0" borderId="0" xfId="0" applyNumberFormat="1" applyFont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6" fontId="5" fillId="0" borderId="9" xfId="1" applyNumberFormat="1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 vertical="center"/>
    </xf>
    <xf numFmtId="176" fontId="5" fillId="0" borderId="11" xfId="1" applyNumberFormat="1" applyFont="1" applyBorder="1" applyAlignment="1">
      <alignment horizontal="center" vertical="center"/>
    </xf>
    <xf numFmtId="49" fontId="5" fillId="0" borderId="11" xfId="1" applyNumberFormat="1" applyFont="1" applyBorder="1" applyAlignment="1">
      <alignment horizontal="center" vertical="center"/>
    </xf>
    <xf numFmtId="176" fontId="5" fillId="0" borderId="12" xfId="1" applyNumberFormat="1" applyFont="1" applyBorder="1" applyAlignment="1">
      <alignment horizontal="center" vertical="center"/>
    </xf>
    <xf numFmtId="1" fontId="5" fillId="0" borderId="10" xfId="1" applyNumberFormat="1" applyFont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/>
    </xf>
    <xf numFmtId="176" fontId="5" fillId="0" borderId="14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176" fontId="5" fillId="0" borderId="15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49" fontId="10" fillId="0" borderId="4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177" fontId="11" fillId="0" borderId="0" xfId="1" applyNumberFormat="1" applyFont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3" fillId="0" borderId="11" xfId="1" applyFont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2" borderId="11" xfId="1" applyNumberFormat="1" applyFill="1" applyBorder="1" applyAlignment="1">
      <alignment horizontal="center" vertical="center"/>
    </xf>
    <xf numFmtId="0" fontId="1" fillId="0" borderId="11" xfId="1" applyNumberFormat="1" applyBorder="1" applyAlignment="1">
      <alignment horizontal="center" vertical="center"/>
    </xf>
    <xf numFmtId="0" fontId="14" fillId="0" borderId="11" xfId="1" applyFont="1" applyBorder="1" applyAlignment="1">
      <alignment vertical="center"/>
    </xf>
    <xf numFmtId="177" fontId="14" fillId="0" borderId="11" xfId="1" applyNumberFormat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20" fontId="1" fillId="0" borderId="0" xfId="1" applyNumberFormat="1" applyAlignment="1">
      <alignment vertical="center"/>
    </xf>
    <xf numFmtId="10" fontId="1" fillId="0" borderId="11" xfId="1" applyNumberFormat="1" applyBorder="1" applyAlignment="1">
      <alignment horizontal="center" vertical="center"/>
    </xf>
    <xf numFmtId="0" fontId="1" fillId="0" borderId="0" xfId="1" applyNumberFormat="1" applyAlignment="1">
      <alignment vertical="center"/>
    </xf>
    <xf numFmtId="177" fontId="13" fillId="0" borderId="11" xfId="1" applyNumberFormat="1" applyFont="1" applyBorder="1" applyAlignment="1">
      <alignment horizontal="center" vertical="center"/>
    </xf>
    <xf numFmtId="46" fontId="1" fillId="0" borderId="0" xfId="1" applyNumberFormat="1" applyAlignment="1">
      <alignment vertical="center"/>
    </xf>
    <xf numFmtId="0" fontId="13" fillId="0" borderId="11" xfId="1" applyFont="1" applyBorder="1" applyAlignment="1">
      <alignment horizontal="center" vertical="center"/>
    </xf>
    <xf numFmtId="10" fontId="13" fillId="0" borderId="11" xfId="1" applyNumberFormat="1" applyFont="1" applyBorder="1" applyAlignment="1">
      <alignment horizontal="center" vertical="center"/>
    </xf>
    <xf numFmtId="0" fontId="15" fillId="0" borderId="11" xfId="1" applyFont="1" applyBorder="1" applyAlignment="1">
      <alignment vertical="center"/>
    </xf>
    <xf numFmtId="0" fontId="16" fillId="0" borderId="11" xfId="1" applyFont="1" applyBorder="1" applyAlignment="1">
      <alignment vertical="center" wrapText="1"/>
    </xf>
    <xf numFmtId="0" fontId="1" fillId="0" borderId="11" xfId="1" applyBorder="1" applyAlignment="1">
      <alignment vertical="center" wrapText="1"/>
    </xf>
    <xf numFmtId="0" fontId="1" fillId="0" borderId="11" xfId="1" applyNumberFormat="1" applyBorder="1" applyAlignment="1">
      <alignment vertical="center"/>
    </xf>
    <xf numFmtId="177" fontId="1" fillId="0" borderId="0" xfId="1" applyNumberFormat="1" applyAlignment="1">
      <alignment vertical="center"/>
    </xf>
    <xf numFmtId="0" fontId="1" fillId="0" borderId="0" xfId="1" applyAlignment="1">
      <alignment vertical="center" wrapText="1"/>
    </xf>
    <xf numFmtId="10" fontId="1" fillId="0" borderId="11" xfId="1" applyNumberFormat="1" applyBorder="1" applyAlignment="1">
      <alignment vertical="center"/>
    </xf>
    <xf numFmtId="178" fontId="1" fillId="0" borderId="11" xfId="1" applyNumberFormat="1" applyBorder="1" applyAlignment="1">
      <alignment horizontal="center" vertical="center"/>
    </xf>
    <xf numFmtId="0" fontId="1" fillId="0" borderId="11" xfId="1" applyFont="1" applyBorder="1" applyAlignment="1">
      <alignment vertical="center"/>
    </xf>
    <xf numFmtId="0" fontId="17" fillId="0" borderId="11" xfId="2" applyFont="1" applyBorder="1" applyAlignment="1">
      <alignment horizontal="center" vertical="center" wrapText="1"/>
    </xf>
    <xf numFmtId="10" fontId="1" fillId="0" borderId="11" xfId="1" applyNumberFormat="1" applyBorder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20" fontId="13" fillId="0" borderId="0" xfId="1" applyNumberFormat="1" applyFont="1" applyAlignment="1">
      <alignment vertical="center"/>
    </xf>
    <xf numFmtId="0" fontId="18" fillId="0" borderId="11" xfId="2" applyFont="1" applyBorder="1" applyAlignment="1">
      <alignment horizontal="left" vertical="center" wrapText="1"/>
    </xf>
    <xf numFmtId="10" fontId="1" fillId="0" borderId="17" xfId="1" applyNumberFormat="1" applyBorder="1" applyAlignment="1">
      <alignment horizontal="center" vertical="center"/>
    </xf>
    <xf numFmtId="10" fontId="1" fillId="0" borderId="19" xfId="1" applyNumberFormat="1" applyBorder="1" applyAlignment="1">
      <alignment horizontal="center" vertical="center"/>
    </xf>
    <xf numFmtId="0" fontId="1" fillId="0" borderId="11" xfId="1" applyNumberFormat="1" applyFill="1" applyBorder="1" applyAlignment="1">
      <alignment horizontal="center" vertical="center" wrapText="1"/>
    </xf>
    <xf numFmtId="0" fontId="1" fillId="0" borderId="11" xfId="1" applyNumberFormat="1" applyFill="1" applyBorder="1" applyAlignment="1">
      <alignment horizontal="center" vertical="center"/>
    </xf>
    <xf numFmtId="176" fontId="1" fillId="0" borderId="11" xfId="1" applyNumberFormat="1" applyBorder="1" applyAlignment="1">
      <alignment horizontal="center" vertical="center"/>
    </xf>
    <xf numFmtId="0" fontId="19" fillId="0" borderId="20" xfId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20" fillId="0" borderId="0" xfId="1" applyFont="1" applyBorder="1" applyAlignment="1" applyProtection="1">
      <alignment horizontal="center" vertical="center"/>
    </xf>
    <xf numFmtId="0" fontId="21" fillId="0" borderId="11" xfId="1" applyFont="1" applyBorder="1" applyAlignment="1" applyProtection="1">
      <alignment horizontal="center" vertical="center" wrapText="1"/>
    </xf>
    <xf numFmtId="0" fontId="20" fillId="0" borderId="11" xfId="1" applyFont="1" applyBorder="1" applyAlignment="1" applyProtection="1">
      <alignment horizontal="center" vertical="center" wrapText="1"/>
    </xf>
    <xf numFmtId="0" fontId="20" fillId="3" borderId="11" xfId="1" applyFont="1" applyFill="1" applyBorder="1" applyAlignment="1" applyProtection="1">
      <alignment horizontal="center" vertical="center" wrapText="1"/>
    </xf>
    <xf numFmtId="0" fontId="20" fillId="4" borderId="11" xfId="1" applyFont="1" applyFill="1" applyBorder="1" applyAlignment="1" applyProtection="1">
      <alignment horizontal="center" vertical="center" wrapText="1"/>
    </xf>
    <xf numFmtId="0" fontId="20" fillId="5" borderId="11" xfId="1" applyFont="1" applyFill="1" applyBorder="1" applyAlignment="1" applyProtection="1">
      <alignment horizontal="center" vertical="center" wrapText="1"/>
    </xf>
    <xf numFmtId="0" fontId="22" fillId="6" borderId="11" xfId="1" applyFont="1" applyFill="1" applyBorder="1" applyAlignment="1" applyProtection="1">
      <alignment horizontal="center" vertical="center" wrapText="1"/>
    </xf>
    <xf numFmtId="0" fontId="20" fillId="6" borderId="11" xfId="1" applyFont="1" applyFill="1" applyBorder="1" applyAlignment="1" applyProtection="1">
      <alignment horizontal="center" vertical="center" wrapText="1"/>
    </xf>
    <xf numFmtId="0" fontId="20" fillId="0" borderId="0" xfId="1" applyFont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20" fillId="3" borderId="11" xfId="1" applyFont="1" applyFill="1" applyBorder="1" applyAlignment="1" applyProtection="1">
      <alignment horizontal="center" vertical="center" wrapText="1"/>
    </xf>
    <xf numFmtId="0" fontId="20" fillId="5" borderId="14" xfId="1" applyFont="1" applyFill="1" applyBorder="1" applyAlignment="1" applyProtection="1">
      <alignment horizontal="center" vertical="center" wrapText="1"/>
    </xf>
    <xf numFmtId="0" fontId="20" fillId="5" borderId="8" xfId="1" applyFont="1" applyFill="1" applyBorder="1" applyAlignment="1" applyProtection="1">
      <alignment horizontal="center" vertical="center" wrapText="1"/>
    </xf>
    <xf numFmtId="20" fontId="20" fillId="6" borderId="11" xfId="1" applyNumberFormat="1" applyFont="1" applyFill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 vertical="center"/>
    </xf>
    <xf numFmtId="0" fontId="16" fillId="0" borderId="11" xfId="1" applyFont="1" applyBorder="1" applyAlignment="1" applyProtection="1">
      <alignment horizontal="center" vertical="center"/>
    </xf>
    <xf numFmtId="0" fontId="16" fillId="3" borderId="11" xfId="1" applyFont="1" applyFill="1" applyBorder="1" applyAlignment="1" applyProtection="1">
      <alignment horizontal="center" vertical="center"/>
      <protection locked="0"/>
    </xf>
    <xf numFmtId="0" fontId="16" fillId="5" borderId="11" xfId="1" applyFont="1" applyFill="1" applyBorder="1" applyAlignment="1" applyProtection="1">
      <alignment horizontal="center" vertical="center"/>
    </xf>
    <xf numFmtId="177" fontId="16" fillId="6" borderId="11" xfId="1" applyNumberFormat="1" applyFont="1" applyFill="1" applyBorder="1" applyAlignment="1" applyProtection="1">
      <alignment horizontal="center" vertical="center"/>
    </xf>
    <xf numFmtId="0" fontId="16" fillId="6" borderId="11" xfId="1" applyNumberFormat="1" applyFont="1" applyFill="1" applyBorder="1" applyAlignment="1" applyProtection="1">
      <alignment horizontal="center" vertical="center"/>
    </xf>
    <xf numFmtId="179" fontId="16" fillId="6" borderId="11" xfId="1" applyNumberFormat="1" applyFont="1" applyFill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</xf>
    <xf numFmtId="0" fontId="16" fillId="0" borderId="0" xfId="1" applyFont="1" applyAlignment="1" applyProtection="1">
      <alignment horizontal="center" vertical="center"/>
    </xf>
    <xf numFmtId="46" fontId="16" fillId="0" borderId="0" xfId="1" applyNumberFormat="1" applyFont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 vertical="center"/>
    </xf>
    <xf numFmtId="0" fontId="20" fillId="5" borderId="17" xfId="1" applyFont="1" applyFill="1" applyBorder="1" applyAlignment="1" applyProtection="1">
      <alignment horizontal="center" vertical="center" wrapText="1"/>
    </xf>
    <xf numFmtId="0" fontId="20" fillId="5" borderId="18" xfId="1" applyFont="1" applyFill="1" applyBorder="1" applyAlignment="1" applyProtection="1">
      <alignment horizontal="center" vertical="center" wrapText="1"/>
    </xf>
    <xf numFmtId="0" fontId="20" fillId="5" borderId="19" xfId="1" applyFont="1" applyFill="1" applyBorder="1" applyAlignment="1" applyProtection="1">
      <alignment horizontal="center" vertical="center" wrapText="1"/>
    </xf>
    <xf numFmtId="0" fontId="20" fillId="6" borderId="11" xfId="1" applyFont="1" applyFill="1" applyBorder="1" applyAlignment="1" applyProtection="1">
      <alignment horizontal="center" vertical="center" wrapText="1"/>
    </xf>
    <xf numFmtId="177" fontId="20" fillId="6" borderId="11" xfId="1" applyNumberFormat="1" applyFont="1" applyFill="1" applyBorder="1" applyAlignment="1" applyProtection="1">
      <alignment horizontal="center" vertical="center" wrapText="1"/>
    </xf>
    <xf numFmtId="0" fontId="20" fillId="5" borderId="11" xfId="1" applyFont="1" applyFill="1" applyBorder="1" applyAlignment="1" applyProtection="1">
      <alignment horizontal="center" vertical="center" wrapText="1"/>
    </xf>
    <xf numFmtId="0" fontId="16" fillId="4" borderId="11" xfId="1" applyFont="1" applyFill="1" applyBorder="1" applyAlignment="1" applyProtection="1">
      <alignment horizontal="center" vertical="center"/>
      <protection locked="0"/>
    </xf>
    <xf numFmtId="0" fontId="16" fillId="7" borderId="11" xfId="1" applyFont="1" applyFill="1" applyBorder="1" applyAlignment="1" applyProtection="1">
      <alignment horizontal="center" vertical="center"/>
    </xf>
    <xf numFmtId="177" fontId="16" fillId="7" borderId="11" xfId="1" applyNumberFormat="1" applyFont="1" applyFill="1" applyBorder="1" applyAlignment="1" applyProtection="1">
      <alignment horizontal="center" vertical="center"/>
    </xf>
    <xf numFmtId="0" fontId="16" fillId="7" borderId="11" xfId="1" applyNumberFormat="1" applyFont="1" applyFill="1" applyBorder="1" applyAlignment="1" applyProtection="1">
      <alignment horizontal="center" vertical="center"/>
    </xf>
    <xf numFmtId="20" fontId="16" fillId="7" borderId="11" xfId="1" applyNumberFormat="1" applyFont="1" applyFill="1" applyBorder="1" applyAlignment="1" applyProtection="1">
      <alignment horizontal="center" vertical="center"/>
    </xf>
  </cellXfs>
  <cellStyles count="3">
    <cellStyle name="常规" xfId="0" builtinId="0"/>
    <cellStyle name="常规 11_2015年1月假捻一部管理人员绩效考核（1.1-1.31）" xfId="2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tabSelected="1" topLeftCell="A636" workbookViewId="0">
      <selection activeCell="F659" sqref="F659"/>
    </sheetView>
  </sheetViews>
  <sheetFormatPr defaultRowHeight="13.5"/>
  <cols>
    <col min="1" max="1" width="5.75" bestFit="1" customWidth="1"/>
    <col min="2" max="2" width="11.625" bestFit="1" customWidth="1"/>
    <col min="3" max="3" width="13.875" bestFit="1" customWidth="1"/>
    <col min="4" max="4" width="14.125" bestFit="1" customWidth="1"/>
    <col min="5" max="5" width="13.875" bestFit="1" customWidth="1"/>
    <col min="6" max="6" width="11.625" bestFit="1" customWidth="1"/>
    <col min="7" max="7" width="15" bestFit="1" customWidth="1"/>
    <col min="8" max="8" width="17.25" bestFit="1" customWidth="1"/>
    <col min="9" max="9" width="76" bestFit="1" customWidth="1"/>
    <col min="10" max="10" width="46.375" bestFit="1" customWidth="1"/>
    <col min="11" max="11" width="10.5" bestFit="1" customWidth="1"/>
    <col min="12" max="12" width="40.125" bestFit="1" customWidth="1"/>
    <col min="13" max="13" width="29.625" bestFit="1" customWidth="1"/>
    <col min="14" max="14" width="8.5" bestFit="1" customWidth="1"/>
  </cols>
  <sheetData>
    <row r="1" spans="1:14">
      <c r="A1" s="21" t="s">
        <v>0</v>
      </c>
      <c r="B1" s="18" t="s">
        <v>28</v>
      </c>
      <c r="C1" s="18" t="s">
        <v>26</v>
      </c>
      <c r="D1" s="18" t="s">
        <v>48</v>
      </c>
      <c r="E1" s="28" t="s">
        <v>1</v>
      </c>
      <c r="F1" s="28" t="s">
        <v>2</v>
      </c>
      <c r="G1" s="18" t="s">
        <v>1589</v>
      </c>
      <c r="H1" s="18" t="s">
        <v>1588</v>
      </c>
      <c r="I1" s="18" t="s">
        <v>3</v>
      </c>
      <c r="J1" s="18" t="s">
        <v>1699</v>
      </c>
      <c r="K1" s="18" t="s">
        <v>4</v>
      </c>
      <c r="L1" s="18" t="s">
        <v>5</v>
      </c>
      <c r="M1" s="18" t="s">
        <v>6</v>
      </c>
      <c r="N1" s="7" t="s">
        <v>69</v>
      </c>
    </row>
    <row r="2" spans="1:14">
      <c r="A2" s="22" t="s">
        <v>1778</v>
      </c>
      <c r="B2" s="8" t="s">
        <v>44</v>
      </c>
      <c r="C2" s="8" t="s">
        <v>43</v>
      </c>
      <c r="D2" s="8" t="s">
        <v>47</v>
      </c>
      <c r="E2" s="12" t="s">
        <v>45</v>
      </c>
      <c r="F2" s="12" t="s">
        <v>46</v>
      </c>
      <c r="G2" s="16" t="s">
        <v>1590</v>
      </c>
      <c r="H2" s="8" t="s">
        <v>49</v>
      </c>
      <c r="I2" s="8" t="s">
        <v>51</v>
      </c>
      <c r="J2" s="8" t="s">
        <v>52</v>
      </c>
      <c r="K2" s="8" t="s">
        <v>54</v>
      </c>
      <c r="L2" s="8" t="s">
        <v>53</v>
      </c>
      <c r="M2" s="8" t="s">
        <v>55</v>
      </c>
      <c r="N2" s="7" t="s">
        <v>70</v>
      </c>
    </row>
    <row r="3" spans="1:14">
      <c r="A3" s="23">
        <v>1</v>
      </c>
      <c r="B3" s="9" t="s">
        <v>75</v>
      </c>
      <c r="C3" s="10">
        <v>43132</v>
      </c>
      <c r="D3" s="12">
        <v>2.430555555555558E-2</v>
      </c>
      <c r="E3" s="12">
        <v>0.36458333333333331</v>
      </c>
      <c r="F3" s="12">
        <v>0.3888888888888889</v>
      </c>
      <c r="G3" s="8" t="s">
        <v>1718</v>
      </c>
      <c r="H3" s="9" t="s">
        <v>1721</v>
      </c>
      <c r="I3" s="8" t="s">
        <v>9</v>
      </c>
      <c r="J3" s="8" t="s">
        <v>10</v>
      </c>
      <c r="K3" s="8" t="s">
        <v>11</v>
      </c>
      <c r="L3" s="8" t="s">
        <v>12</v>
      </c>
      <c r="M3" s="16" t="s">
        <v>1773</v>
      </c>
    </row>
    <row r="4" spans="1:14">
      <c r="A4" s="23">
        <v>2</v>
      </c>
      <c r="B4" s="9" t="s">
        <v>75</v>
      </c>
      <c r="C4" s="10">
        <v>43132</v>
      </c>
      <c r="D4" s="12">
        <v>4.8611111111111105E-2</v>
      </c>
      <c r="E4" s="12">
        <v>0.39583333333333331</v>
      </c>
      <c r="F4" s="12">
        <v>0.44444444444444442</v>
      </c>
      <c r="G4" s="8" t="s">
        <v>1504</v>
      </c>
      <c r="H4" s="9" t="s">
        <v>1503</v>
      </c>
      <c r="I4" s="8" t="s">
        <v>13</v>
      </c>
      <c r="J4" s="8" t="s">
        <v>14</v>
      </c>
      <c r="K4" s="16" t="s">
        <v>1777</v>
      </c>
      <c r="L4" s="8" t="s">
        <v>15</v>
      </c>
      <c r="M4" s="16" t="s">
        <v>1772</v>
      </c>
    </row>
    <row r="5" spans="1:14">
      <c r="A5" s="23">
        <v>3</v>
      </c>
      <c r="B5" s="9" t="s">
        <v>75</v>
      </c>
      <c r="C5" s="10">
        <v>43132</v>
      </c>
      <c r="D5" s="12">
        <v>3.472222222222221E-2</v>
      </c>
      <c r="E5" s="12">
        <v>0.50694444444444442</v>
      </c>
      <c r="F5" s="12">
        <v>0.54166666666666663</v>
      </c>
      <c r="G5" s="8" t="s">
        <v>1490</v>
      </c>
      <c r="H5" s="9" t="s">
        <v>1489</v>
      </c>
      <c r="I5" s="8" t="s">
        <v>16</v>
      </c>
      <c r="J5" s="8" t="s">
        <v>17</v>
      </c>
      <c r="K5" s="8" t="s">
        <v>11</v>
      </c>
      <c r="L5" s="8" t="s">
        <v>18</v>
      </c>
      <c r="M5" s="16" t="s">
        <v>1773</v>
      </c>
    </row>
    <row r="6" spans="1:14">
      <c r="A6" s="23">
        <v>4</v>
      </c>
      <c r="B6" s="9" t="s">
        <v>75</v>
      </c>
      <c r="C6" s="10">
        <v>43132</v>
      </c>
      <c r="D6" s="12">
        <v>4.861111111111116E-2</v>
      </c>
      <c r="E6" s="12">
        <v>0.54861111111111105</v>
      </c>
      <c r="F6" s="12">
        <v>0.59722222222222221</v>
      </c>
      <c r="G6" s="8" t="s">
        <v>1171</v>
      </c>
      <c r="H6" s="9" t="s">
        <v>1484</v>
      </c>
      <c r="I6" s="8" t="s">
        <v>19</v>
      </c>
      <c r="J6" s="8" t="s">
        <v>20</v>
      </c>
      <c r="K6" s="8" t="s">
        <v>11</v>
      </c>
      <c r="L6" s="8" t="s">
        <v>21</v>
      </c>
      <c r="M6" s="16" t="s">
        <v>1770</v>
      </c>
    </row>
    <row r="7" spans="1:14">
      <c r="A7" s="23">
        <v>5</v>
      </c>
      <c r="B7" s="8" t="s">
        <v>76</v>
      </c>
      <c r="C7" s="10">
        <v>43132</v>
      </c>
      <c r="D7" s="12">
        <v>2.083333333333337E-2</v>
      </c>
      <c r="E7" s="12">
        <v>0.73263888888888884</v>
      </c>
      <c r="F7" s="12">
        <v>0.75347222222222221</v>
      </c>
      <c r="G7" s="8" t="s">
        <v>1490</v>
      </c>
      <c r="H7" s="9" t="s">
        <v>1489</v>
      </c>
      <c r="I7" s="8" t="s">
        <v>81</v>
      </c>
      <c r="J7" s="8" t="s">
        <v>82</v>
      </c>
      <c r="K7" s="8" t="s">
        <v>7</v>
      </c>
      <c r="L7" s="8" t="s">
        <v>83</v>
      </c>
      <c r="M7" s="16" t="s">
        <v>1776</v>
      </c>
    </row>
    <row r="8" spans="1:14">
      <c r="A8" s="23">
        <v>6</v>
      </c>
      <c r="B8" s="8" t="s">
        <v>76</v>
      </c>
      <c r="C8" s="10">
        <v>43132</v>
      </c>
      <c r="D8" s="12">
        <v>0.125</v>
      </c>
      <c r="E8" s="12">
        <v>0.75</v>
      </c>
      <c r="F8" s="12">
        <v>0.875</v>
      </c>
      <c r="G8" s="8" t="s">
        <v>1504</v>
      </c>
      <c r="H8" s="9" t="s">
        <v>1503</v>
      </c>
      <c r="I8" s="19" t="s">
        <v>84</v>
      </c>
      <c r="J8" s="8" t="s">
        <v>85</v>
      </c>
      <c r="K8" s="8" t="s">
        <v>7</v>
      </c>
      <c r="L8" s="8" t="s">
        <v>86</v>
      </c>
      <c r="M8" s="16" t="s">
        <v>1771</v>
      </c>
    </row>
    <row r="9" spans="1:14">
      <c r="A9" s="23">
        <v>7</v>
      </c>
      <c r="B9" s="8" t="s">
        <v>76</v>
      </c>
      <c r="C9" s="10">
        <v>43132</v>
      </c>
      <c r="D9" s="12">
        <v>3.4722222222220989E-3</v>
      </c>
      <c r="E9" s="12">
        <v>0.88194444444444453</v>
      </c>
      <c r="F9" s="12">
        <v>0.88541666666666663</v>
      </c>
      <c r="G9" s="8" t="s">
        <v>1171</v>
      </c>
      <c r="H9" s="9" t="s">
        <v>1483</v>
      </c>
      <c r="I9" s="8" t="s">
        <v>87</v>
      </c>
      <c r="J9" s="8" t="s">
        <v>88</v>
      </c>
      <c r="K9" s="8" t="s">
        <v>7</v>
      </c>
      <c r="L9" s="8" t="s">
        <v>89</v>
      </c>
      <c r="M9" s="8" t="s">
        <v>90</v>
      </c>
    </row>
    <row r="10" spans="1:14">
      <c r="A10" s="23">
        <v>8</v>
      </c>
      <c r="B10" s="8" t="s">
        <v>75</v>
      </c>
      <c r="C10" s="10">
        <v>43133</v>
      </c>
      <c r="D10" s="12">
        <v>1.041666666666663E-2</v>
      </c>
      <c r="E10" s="12">
        <v>0.44791666666666669</v>
      </c>
      <c r="F10" s="12">
        <v>0.45833333333333331</v>
      </c>
      <c r="G10" s="8" t="s">
        <v>1496</v>
      </c>
      <c r="H10" s="9" t="s">
        <v>1495</v>
      </c>
      <c r="I10" s="8" t="s">
        <v>91</v>
      </c>
      <c r="J10" s="8" t="s">
        <v>92</v>
      </c>
      <c r="K10" s="8" t="s">
        <v>7</v>
      </c>
      <c r="L10" s="8" t="s">
        <v>93</v>
      </c>
      <c r="M10" s="8" t="s">
        <v>94</v>
      </c>
    </row>
    <row r="11" spans="1:14">
      <c r="A11" s="23">
        <v>9</v>
      </c>
      <c r="B11" s="8" t="s">
        <v>75</v>
      </c>
      <c r="C11" s="10">
        <v>43133</v>
      </c>
      <c r="D11" s="12">
        <v>3.4722222222222321E-2</v>
      </c>
      <c r="E11" s="12">
        <v>0.54861111111111105</v>
      </c>
      <c r="F11" s="12">
        <v>0.58333333333333337</v>
      </c>
      <c r="G11" s="8" t="s">
        <v>1171</v>
      </c>
      <c r="H11" s="9" t="s">
        <v>1484</v>
      </c>
      <c r="I11" s="8" t="s">
        <v>95</v>
      </c>
      <c r="J11" s="8" t="s">
        <v>96</v>
      </c>
      <c r="K11" s="16" t="s">
        <v>1777</v>
      </c>
      <c r="L11" s="8" t="s">
        <v>8</v>
      </c>
      <c r="M11" s="16" t="s">
        <v>1770</v>
      </c>
    </row>
    <row r="12" spans="1:14">
      <c r="A12" s="23">
        <v>10</v>
      </c>
      <c r="B12" s="8" t="s">
        <v>75</v>
      </c>
      <c r="C12" s="10">
        <v>43133</v>
      </c>
      <c r="D12" s="12">
        <v>2.430555555555558E-2</v>
      </c>
      <c r="E12" s="12">
        <v>0.58333333333333337</v>
      </c>
      <c r="F12" s="12">
        <v>0.60763888888888895</v>
      </c>
      <c r="G12" s="8" t="s">
        <v>1504</v>
      </c>
      <c r="H12" s="9" t="s">
        <v>1503</v>
      </c>
      <c r="I12" s="8" t="s">
        <v>97</v>
      </c>
      <c r="J12" s="8" t="s">
        <v>96</v>
      </c>
      <c r="K12" s="16" t="s">
        <v>1777</v>
      </c>
      <c r="L12" s="8" t="s">
        <v>98</v>
      </c>
      <c r="M12" s="16" t="s">
        <v>1771</v>
      </c>
    </row>
    <row r="13" spans="1:14">
      <c r="A13" s="23">
        <v>11</v>
      </c>
      <c r="B13" s="16" t="s">
        <v>75</v>
      </c>
      <c r="C13" s="10">
        <v>43134</v>
      </c>
      <c r="D13" s="12">
        <v>6.9444444444444198E-3</v>
      </c>
      <c r="E13" s="12">
        <v>0.33680555555555558</v>
      </c>
      <c r="F13" s="12">
        <v>0.34375</v>
      </c>
      <c r="G13" s="8" t="s">
        <v>1496</v>
      </c>
      <c r="H13" s="9" t="s">
        <v>1495</v>
      </c>
      <c r="I13" s="8" t="s">
        <v>101</v>
      </c>
      <c r="J13" s="8" t="s">
        <v>102</v>
      </c>
      <c r="K13" s="8" t="s">
        <v>103</v>
      </c>
      <c r="L13" s="8" t="s">
        <v>104</v>
      </c>
      <c r="M13" s="8" t="s">
        <v>105</v>
      </c>
    </row>
    <row r="14" spans="1:14">
      <c r="A14" s="23">
        <v>12</v>
      </c>
      <c r="B14" s="16" t="s">
        <v>75</v>
      </c>
      <c r="C14" s="10">
        <v>43134</v>
      </c>
      <c r="D14" s="12">
        <v>6.9444444444444753E-3</v>
      </c>
      <c r="E14" s="12">
        <v>0.35069444444444442</v>
      </c>
      <c r="F14" s="12">
        <v>0.3576388888888889</v>
      </c>
      <c r="G14" s="8" t="s">
        <v>1496</v>
      </c>
      <c r="H14" s="9" t="s">
        <v>1495</v>
      </c>
      <c r="I14" s="8" t="s">
        <v>106</v>
      </c>
      <c r="J14" s="8" t="s">
        <v>102</v>
      </c>
      <c r="K14" s="8" t="s">
        <v>103</v>
      </c>
      <c r="L14" s="8" t="s">
        <v>107</v>
      </c>
      <c r="M14" s="8" t="s">
        <v>105</v>
      </c>
    </row>
    <row r="15" spans="1:14">
      <c r="A15" s="23">
        <v>13</v>
      </c>
      <c r="B15" s="16" t="s">
        <v>75</v>
      </c>
      <c r="C15" s="10">
        <v>43134</v>
      </c>
      <c r="D15" s="12">
        <v>3.4722222222222099E-3</v>
      </c>
      <c r="E15" s="12">
        <v>0.59027777777777779</v>
      </c>
      <c r="F15" s="12">
        <v>0.59375</v>
      </c>
      <c r="G15" s="8" t="s">
        <v>1171</v>
      </c>
      <c r="H15" s="9" t="s">
        <v>1483</v>
      </c>
      <c r="I15" s="8" t="s">
        <v>108</v>
      </c>
      <c r="J15" s="8" t="s">
        <v>102</v>
      </c>
      <c r="K15" s="8" t="s">
        <v>103</v>
      </c>
      <c r="L15" s="8" t="s">
        <v>109</v>
      </c>
      <c r="M15" s="8" t="s">
        <v>110</v>
      </c>
    </row>
    <row r="16" spans="1:14">
      <c r="A16" s="23">
        <v>14</v>
      </c>
      <c r="B16" s="16" t="s">
        <v>75</v>
      </c>
      <c r="C16" s="10">
        <v>43134</v>
      </c>
      <c r="D16" s="12">
        <v>1.0416666666666741E-2</v>
      </c>
      <c r="E16" s="12">
        <v>0.60416666666666663</v>
      </c>
      <c r="F16" s="12">
        <v>0.61458333333333337</v>
      </c>
      <c r="G16" s="8" t="s">
        <v>1490</v>
      </c>
      <c r="H16" s="9" t="s">
        <v>1489</v>
      </c>
      <c r="I16" s="8" t="s">
        <v>111</v>
      </c>
      <c r="J16" s="8" t="s">
        <v>112</v>
      </c>
      <c r="K16" s="16" t="s">
        <v>1777</v>
      </c>
      <c r="L16" s="8" t="s">
        <v>113</v>
      </c>
      <c r="M16" s="16" t="s">
        <v>1774</v>
      </c>
    </row>
    <row r="17" spans="1:13">
      <c r="A17" s="23">
        <v>15</v>
      </c>
      <c r="B17" s="16" t="s">
        <v>75</v>
      </c>
      <c r="C17" s="10">
        <v>43135</v>
      </c>
      <c r="D17" s="12">
        <v>6.9444444444444198E-3</v>
      </c>
      <c r="E17" s="12">
        <v>0.35416666666666669</v>
      </c>
      <c r="F17" s="12">
        <v>0.3611111111111111</v>
      </c>
      <c r="G17" s="8" t="s">
        <v>1674</v>
      </c>
      <c r="H17" s="9" t="s">
        <v>1677</v>
      </c>
      <c r="I17" s="8" t="s">
        <v>115</v>
      </c>
      <c r="J17" s="8" t="s">
        <v>116</v>
      </c>
      <c r="K17" s="8" t="s">
        <v>117</v>
      </c>
      <c r="L17" s="8" t="s">
        <v>118</v>
      </c>
      <c r="M17" s="16" t="s">
        <v>1774</v>
      </c>
    </row>
    <row r="18" spans="1:13">
      <c r="A18" s="23">
        <v>16</v>
      </c>
      <c r="B18" s="16" t="s">
        <v>75</v>
      </c>
      <c r="C18" s="10">
        <v>43135</v>
      </c>
      <c r="D18" s="12">
        <v>6.9444444444444198E-3</v>
      </c>
      <c r="E18" s="12">
        <v>0.375</v>
      </c>
      <c r="F18" s="12">
        <v>0.38194444444444442</v>
      </c>
      <c r="G18" s="8" t="s">
        <v>1496</v>
      </c>
      <c r="H18" s="9" t="s">
        <v>1495</v>
      </c>
      <c r="I18" s="8" t="s">
        <v>119</v>
      </c>
      <c r="J18" s="8" t="s">
        <v>120</v>
      </c>
      <c r="K18" s="8" t="s">
        <v>117</v>
      </c>
      <c r="L18" s="8" t="s">
        <v>121</v>
      </c>
      <c r="M18" s="8" t="s">
        <v>122</v>
      </c>
    </row>
    <row r="19" spans="1:13">
      <c r="A19" s="23">
        <v>17</v>
      </c>
      <c r="B19" s="16" t="s">
        <v>75</v>
      </c>
      <c r="C19" s="10">
        <v>43135</v>
      </c>
      <c r="D19" s="12">
        <v>2.0833333333333814E-3</v>
      </c>
      <c r="E19" s="12">
        <v>0.42708333333333331</v>
      </c>
      <c r="F19" s="12">
        <v>0.4291666666666667</v>
      </c>
      <c r="G19" s="8" t="s">
        <v>1171</v>
      </c>
      <c r="H19" s="9" t="s">
        <v>1483</v>
      </c>
      <c r="I19" s="8" t="s">
        <v>123</v>
      </c>
      <c r="J19" s="8" t="s">
        <v>124</v>
      </c>
      <c r="K19" s="8" t="s">
        <v>117</v>
      </c>
      <c r="L19" s="8" t="s">
        <v>125</v>
      </c>
      <c r="M19" s="8" t="s">
        <v>90</v>
      </c>
    </row>
    <row r="20" spans="1:13">
      <c r="A20" s="23">
        <v>18</v>
      </c>
      <c r="B20" s="16" t="s">
        <v>76</v>
      </c>
      <c r="C20" s="10">
        <v>43135</v>
      </c>
      <c r="D20" s="12">
        <v>6.9444444444445308E-3</v>
      </c>
      <c r="E20" s="12">
        <v>0.71875</v>
      </c>
      <c r="F20" s="12">
        <v>0.72569444444444453</v>
      </c>
      <c r="G20" s="8" t="s">
        <v>1171</v>
      </c>
      <c r="H20" s="9" t="s">
        <v>1483</v>
      </c>
      <c r="I20" s="8" t="s">
        <v>126</v>
      </c>
      <c r="J20" s="8" t="s">
        <v>127</v>
      </c>
      <c r="K20" s="8" t="s">
        <v>117</v>
      </c>
      <c r="L20" s="8" t="s">
        <v>128</v>
      </c>
      <c r="M20" s="8" t="s">
        <v>94</v>
      </c>
    </row>
    <row r="21" spans="1:13">
      <c r="A21" s="23">
        <v>19</v>
      </c>
      <c r="B21" s="16" t="s">
        <v>76</v>
      </c>
      <c r="C21" s="10">
        <v>43135</v>
      </c>
      <c r="D21" s="12">
        <v>3.4722222222222099E-3</v>
      </c>
      <c r="E21" s="12">
        <v>0.75208333333333333</v>
      </c>
      <c r="F21" s="12">
        <v>0.75555555555555554</v>
      </c>
      <c r="G21" s="8" t="s">
        <v>1496</v>
      </c>
      <c r="H21" s="9" t="s">
        <v>1495</v>
      </c>
      <c r="I21" s="8" t="s">
        <v>129</v>
      </c>
      <c r="J21" s="8" t="s">
        <v>120</v>
      </c>
      <c r="K21" s="8" t="s">
        <v>117</v>
      </c>
      <c r="L21" s="8" t="s">
        <v>130</v>
      </c>
      <c r="M21" s="8" t="s">
        <v>94</v>
      </c>
    </row>
    <row r="22" spans="1:13">
      <c r="A22" s="23">
        <v>20</v>
      </c>
      <c r="B22" s="16" t="s">
        <v>76</v>
      </c>
      <c r="C22" s="10">
        <v>43135</v>
      </c>
      <c r="D22" s="12">
        <v>3.4722222222222099E-3</v>
      </c>
      <c r="E22" s="12">
        <v>0.96527777777777779</v>
      </c>
      <c r="F22" s="12">
        <v>0.96875</v>
      </c>
      <c r="G22" s="8" t="s">
        <v>1171</v>
      </c>
      <c r="H22" s="9" t="s">
        <v>1483</v>
      </c>
      <c r="I22" s="8" t="s">
        <v>131</v>
      </c>
      <c r="J22" s="8" t="s">
        <v>132</v>
      </c>
      <c r="K22" s="8" t="s">
        <v>117</v>
      </c>
      <c r="L22" s="8" t="s">
        <v>133</v>
      </c>
      <c r="M22" s="8" t="s">
        <v>94</v>
      </c>
    </row>
    <row r="23" spans="1:13">
      <c r="A23" s="23">
        <v>21</v>
      </c>
      <c r="B23" s="16" t="s">
        <v>75</v>
      </c>
      <c r="C23" s="10">
        <v>43136</v>
      </c>
      <c r="D23" s="12">
        <v>1.0416666666666685E-2</v>
      </c>
      <c r="E23" s="12">
        <v>0.33333333333333331</v>
      </c>
      <c r="F23" s="12">
        <v>0.34375</v>
      </c>
      <c r="G23" s="8" t="s">
        <v>1480</v>
      </c>
      <c r="H23" s="9" t="s">
        <v>1479</v>
      </c>
      <c r="I23" s="8" t="s">
        <v>135</v>
      </c>
      <c r="J23" s="8" t="s">
        <v>136</v>
      </c>
      <c r="K23" s="8" t="s">
        <v>103</v>
      </c>
      <c r="L23" s="8" t="s">
        <v>137</v>
      </c>
      <c r="M23" s="16" t="s">
        <v>1771</v>
      </c>
    </row>
    <row r="24" spans="1:13">
      <c r="A24" s="23">
        <v>22</v>
      </c>
      <c r="B24" s="16" t="s">
        <v>75</v>
      </c>
      <c r="C24" s="10">
        <v>43136</v>
      </c>
      <c r="D24" s="12">
        <v>3.4722222222221544E-3</v>
      </c>
      <c r="E24" s="12">
        <v>0.34722222222222227</v>
      </c>
      <c r="F24" s="12">
        <v>0.35069444444444442</v>
      </c>
      <c r="G24" s="8" t="s">
        <v>1500</v>
      </c>
      <c r="H24" s="12" t="s">
        <v>1499</v>
      </c>
      <c r="I24" s="8" t="s">
        <v>138</v>
      </c>
      <c r="J24" s="8" t="s">
        <v>139</v>
      </c>
      <c r="K24" s="8" t="s">
        <v>103</v>
      </c>
      <c r="L24" s="8" t="s">
        <v>140</v>
      </c>
      <c r="M24" s="8" t="s">
        <v>105</v>
      </c>
    </row>
    <row r="25" spans="1:13">
      <c r="A25" s="23">
        <v>23</v>
      </c>
      <c r="B25" s="16" t="s">
        <v>75</v>
      </c>
      <c r="C25" s="10">
        <v>43136</v>
      </c>
      <c r="D25" s="12">
        <v>3.4722222222223209E-3</v>
      </c>
      <c r="E25" s="12">
        <v>0.54999999999999993</v>
      </c>
      <c r="F25" s="12">
        <v>0.55347222222222225</v>
      </c>
      <c r="G25" s="8" t="s">
        <v>1496</v>
      </c>
      <c r="H25" s="9" t="s">
        <v>1495</v>
      </c>
      <c r="I25" s="8" t="s">
        <v>141</v>
      </c>
      <c r="J25" s="8" t="s">
        <v>139</v>
      </c>
      <c r="K25" s="8" t="s">
        <v>103</v>
      </c>
      <c r="L25" s="8" t="s">
        <v>142</v>
      </c>
      <c r="M25" s="8" t="s">
        <v>122</v>
      </c>
    </row>
    <row r="26" spans="1:13">
      <c r="A26" s="23">
        <v>24</v>
      </c>
      <c r="B26" s="16" t="s">
        <v>75</v>
      </c>
      <c r="C26" s="10">
        <v>43136</v>
      </c>
      <c r="D26" s="12">
        <v>3.4722222222222099E-3</v>
      </c>
      <c r="E26" s="12">
        <v>0.55694444444444446</v>
      </c>
      <c r="F26" s="12">
        <v>0.56041666666666667</v>
      </c>
      <c r="G26" s="8" t="s">
        <v>1496</v>
      </c>
      <c r="H26" s="9" t="s">
        <v>1495</v>
      </c>
      <c r="I26" s="8" t="s">
        <v>143</v>
      </c>
      <c r="J26" s="8" t="s">
        <v>139</v>
      </c>
      <c r="K26" s="8" t="s">
        <v>103</v>
      </c>
      <c r="L26" s="8" t="s">
        <v>144</v>
      </c>
      <c r="M26" s="8" t="s">
        <v>122</v>
      </c>
    </row>
    <row r="27" spans="1:13">
      <c r="A27" s="23">
        <v>25</v>
      </c>
      <c r="B27" s="16" t="s">
        <v>75</v>
      </c>
      <c r="C27" s="10">
        <v>43136</v>
      </c>
      <c r="D27" s="12">
        <v>5.5555555555555358E-3</v>
      </c>
      <c r="E27" s="12">
        <v>0.59861111111111109</v>
      </c>
      <c r="F27" s="12">
        <v>0.60416666666666663</v>
      </c>
      <c r="G27" s="8" t="s">
        <v>1534</v>
      </c>
      <c r="H27" s="9" t="s">
        <v>1549</v>
      </c>
      <c r="I27" s="8" t="s">
        <v>145</v>
      </c>
      <c r="J27" s="8" t="s">
        <v>146</v>
      </c>
      <c r="K27" s="8" t="s">
        <v>103</v>
      </c>
      <c r="L27" s="8" t="s">
        <v>107</v>
      </c>
      <c r="M27" s="8" t="s">
        <v>105</v>
      </c>
    </row>
    <row r="28" spans="1:13">
      <c r="A28" s="23">
        <v>26</v>
      </c>
      <c r="B28" s="16" t="s">
        <v>76</v>
      </c>
      <c r="C28" s="10">
        <v>43136</v>
      </c>
      <c r="D28" s="12">
        <v>2.083333333333337E-2</v>
      </c>
      <c r="E28" s="12">
        <v>0.875</v>
      </c>
      <c r="F28" s="12">
        <v>0.89583333333333337</v>
      </c>
      <c r="G28" s="8" t="s">
        <v>1171</v>
      </c>
      <c r="H28" s="9" t="s">
        <v>1483</v>
      </c>
      <c r="I28" s="8" t="s">
        <v>147</v>
      </c>
      <c r="J28" s="8" t="s">
        <v>132</v>
      </c>
      <c r="K28" s="8" t="s">
        <v>117</v>
      </c>
      <c r="L28" s="8" t="s">
        <v>133</v>
      </c>
      <c r="M28" s="8" t="s">
        <v>148</v>
      </c>
    </row>
    <row r="29" spans="1:13">
      <c r="A29" s="23">
        <v>27</v>
      </c>
      <c r="B29" s="16" t="s">
        <v>76</v>
      </c>
      <c r="C29" s="10">
        <v>43136</v>
      </c>
      <c r="D29" s="12">
        <v>6.9444444444445308E-3</v>
      </c>
      <c r="E29" s="12">
        <v>0.91666666666666663</v>
      </c>
      <c r="F29" s="12">
        <v>0.92361111111111116</v>
      </c>
      <c r="G29" s="8" t="s">
        <v>1476</v>
      </c>
      <c r="H29" s="9" t="s">
        <v>1475</v>
      </c>
      <c r="I29" s="8" t="s">
        <v>149</v>
      </c>
      <c r="J29" s="8" t="s">
        <v>120</v>
      </c>
      <c r="K29" s="8" t="s">
        <v>117</v>
      </c>
      <c r="L29" s="8" t="s">
        <v>150</v>
      </c>
      <c r="M29" s="8" t="s">
        <v>148</v>
      </c>
    </row>
    <row r="30" spans="1:13">
      <c r="A30" s="23">
        <v>28</v>
      </c>
      <c r="B30" s="16" t="s">
        <v>76</v>
      </c>
      <c r="C30" s="10">
        <v>43136</v>
      </c>
      <c r="D30" s="12">
        <v>3.4722222222220989E-3</v>
      </c>
      <c r="E30" s="12">
        <v>0.95833333333333337</v>
      </c>
      <c r="F30" s="12">
        <v>0.96180555555555547</v>
      </c>
      <c r="G30" s="8" t="s">
        <v>1171</v>
      </c>
      <c r="H30" s="9" t="s">
        <v>1483</v>
      </c>
      <c r="I30" s="8" t="s">
        <v>151</v>
      </c>
      <c r="J30" s="8" t="s">
        <v>152</v>
      </c>
      <c r="K30" s="8" t="s">
        <v>117</v>
      </c>
      <c r="L30" s="8" t="s">
        <v>118</v>
      </c>
      <c r="M30" s="8" t="s">
        <v>148</v>
      </c>
    </row>
    <row r="31" spans="1:13">
      <c r="A31" s="23">
        <v>29</v>
      </c>
      <c r="B31" s="16" t="s">
        <v>75</v>
      </c>
      <c r="C31" s="10">
        <v>43137</v>
      </c>
      <c r="D31" s="12">
        <v>2.0833333333332704E-3</v>
      </c>
      <c r="E31" s="12">
        <v>0.36805555555555558</v>
      </c>
      <c r="F31" s="12">
        <v>0.37013888888888885</v>
      </c>
      <c r="G31" s="8" t="s">
        <v>1171</v>
      </c>
      <c r="H31" s="9" t="s">
        <v>1484</v>
      </c>
      <c r="I31" s="8" t="s">
        <v>154</v>
      </c>
      <c r="J31" s="8" t="s">
        <v>155</v>
      </c>
      <c r="K31" s="8" t="s">
        <v>103</v>
      </c>
      <c r="L31" s="8" t="s">
        <v>156</v>
      </c>
      <c r="M31" s="16" t="s">
        <v>1773</v>
      </c>
    </row>
    <row r="32" spans="1:13">
      <c r="A32" s="23">
        <v>30</v>
      </c>
      <c r="B32" s="16" t="s">
        <v>75</v>
      </c>
      <c r="C32" s="10">
        <v>43137</v>
      </c>
      <c r="D32" s="12">
        <v>1.388888888888884E-2</v>
      </c>
      <c r="E32" s="12">
        <v>0.40972222222222227</v>
      </c>
      <c r="F32" s="12">
        <v>0.4236111111111111</v>
      </c>
      <c r="G32" s="8" t="s">
        <v>1478</v>
      </c>
      <c r="H32" s="9" t="s">
        <v>1477</v>
      </c>
      <c r="I32" s="8" t="s">
        <v>157</v>
      </c>
      <c r="J32" s="8" t="s">
        <v>158</v>
      </c>
      <c r="K32" s="8" t="s">
        <v>103</v>
      </c>
      <c r="L32" s="8" t="s">
        <v>159</v>
      </c>
      <c r="M32" s="8" t="s">
        <v>160</v>
      </c>
    </row>
    <row r="33" spans="1:13">
      <c r="A33" s="23">
        <v>31</v>
      </c>
      <c r="B33" s="16" t="s">
        <v>75</v>
      </c>
      <c r="C33" s="10">
        <v>43137</v>
      </c>
      <c r="D33" s="12">
        <v>3.4722222222222654E-3</v>
      </c>
      <c r="E33" s="12">
        <v>0.48958333333333331</v>
      </c>
      <c r="F33" s="12">
        <v>0.49305555555555558</v>
      </c>
      <c r="G33" s="8" t="s">
        <v>1502</v>
      </c>
      <c r="H33" s="9" t="s">
        <v>1501</v>
      </c>
      <c r="I33" s="8" t="s">
        <v>161</v>
      </c>
      <c r="J33" s="8" t="s">
        <v>162</v>
      </c>
      <c r="K33" s="8" t="s">
        <v>103</v>
      </c>
      <c r="L33" s="8" t="s">
        <v>163</v>
      </c>
      <c r="M33" s="8" t="s">
        <v>164</v>
      </c>
    </row>
    <row r="34" spans="1:13">
      <c r="A34" s="23">
        <v>32</v>
      </c>
      <c r="B34" s="16" t="s">
        <v>75</v>
      </c>
      <c r="C34" s="10">
        <v>43137</v>
      </c>
      <c r="D34" s="12">
        <v>3.4722222222222099E-3</v>
      </c>
      <c r="E34" s="12">
        <v>0.62847222222222221</v>
      </c>
      <c r="F34" s="12">
        <v>0.63194444444444442</v>
      </c>
      <c r="G34" s="8" t="s">
        <v>1664</v>
      </c>
      <c r="H34" s="9" t="s">
        <v>1673</v>
      </c>
      <c r="I34" s="8" t="s">
        <v>165</v>
      </c>
      <c r="J34" s="8" t="s">
        <v>166</v>
      </c>
      <c r="K34" s="8" t="s">
        <v>103</v>
      </c>
      <c r="L34" s="8" t="s">
        <v>167</v>
      </c>
      <c r="M34" s="16" t="s">
        <v>1773</v>
      </c>
    </row>
    <row r="35" spans="1:13">
      <c r="A35" s="23">
        <v>33</v>
      </c>
      <c r="B35" s="16" t="s">
        <v>76</v>
      </c>
      <c r="C35" s="10">
        <v>43137</v>
      </c>
      <c r="D35" s="12">
        <v>2.083333333333337E-2</v>
      </c>
      <c r="E35" s="12">
        <v>0.8125</v>
      </c>
      <c r="F35" s="12">
        <v>0.83333333333333337</v>
      </c>
      <c r="G35" s="8" t="s">
        <v>1534</v>
      </c>
      <c r="H35" s="9" t="s">
        <v>1540</v>
      </c>
      <c r="I35" s="8" t="s">
        <v>168</v>
      </c>
      <c r="J35" s="8" t="s">
        <v>169</v>
      </c>
      <c r="K35" s="8" t="s">
        <v>103</v>
      </c>
      <c r="L35" s="8" t="s">
        <v>170</v>
      </c>
      <c r="M35" s="8" t="s">
        <v>171</v>
      </c>
    </row>
    <row r="36" spans="1:13">
      <c r="A36" s="23">
        <v>34</v>
      </c>
      <c r="B36" s="16" t="s">
        <v>76</v>
      </c>
      <c r="C36" s="10">
        <v>43137</v>
      </c>
      <c r="D36" s="12">
        <v>6.9444444444444198E-3</v>
      </c>
      <c r="E36" s="12">
        <v>0.83333333333333337</v>
      </c>
      <c r="F36" s="12">
        <v>0.84027777777777779</v>
      </c>
      <c r="G36" s="8" t="s">
        <v>1534</v>
      </c>
      <c r="H36" s="9" t="s">
        <v>1539</v>
      </c>
      <c r="I36" s="8" t="s">
        <v>172</v>
      </c>
      <c r="J36" s="8" t="s">
        <v>173</v>
      </c>
      <c r="K36" s="8" t="s">
        <v>103</v>
      </c>
      <c r="L36" s="8" t="s">
        <v>174</v>
      </c>
      <c r="M36" s="8" t="s">
        <v>171</v>
      </c>
    </row>
    <row r="37" spans="1:13">
      <c r="A37" s="23">
        <v>35</v>
      </c>
      <c r="B37" s="16" t="s">
        <v>76</v>
      </c>
      <c r="C37" s="10">
        <v>43137</v>
      </c>
      <c r="D37" s="12">
        <v>1.0416666666666741E-2</v>
      </c>
      <c r="E37" s="12">
        <v>0.85416666666666663</v>
      </c>
      <c r="F37" s="12">
        <v>0.86458333333333337</v>
      </c>
      <c r="G37" s="8" t="s">
        <v>1171</v>
      </c>
      <c r="H37" s="9" t="s">
        <v>1484</v>
      </c>
      <c r="I37" s="8" t="s">
        <v>154</v>
      </c>
      <c r="J37" s="8" t="s">
        <v>175</v>
      </c>
      <c r="K37" s="8" t="s">
        <v>103</v>
      </c>
      <c r="L37" s="8" t="s">
        <v>176</v>
      </c>
      <c r="M37" s="8" t="s">
        <v>177</v>
      </c>
    </row>
    <row r="38" spans="1:13">
      <c r="A38" s="23">
        <v>36</v>
      </c>
      <c r="B38" s="16" t="s">
        <v>74</v>
      </c>
      <c r="C38" s="10">
        <v>43138</v>
      </c>
      <c r="D38" s="12">
        <v>5.5555555555555566E-3</v>
      </c>
      <c r="E38" s="12">
        <v>2.7777777777777776E-2</v>
      </c>
      <c r="F38" s="12">
        <v>3.3333333333333333E-2</v>
      </c>
      <c r="G38" s="8" t="s">
        <v>1171</v>
      </c>
      <c r="H38" s="9" t="s">
        <v>1484</v>
      </c>
      <c r="I38" s="8" t="s">
        <v>181</v>
      </c>
      <c r="J38" s="8" t="s">
        <v>182</v>
      </c>
      <c r="K38" s="8" t="s">
        <v>103</v>
      </c>
      <c r="L38" s="8" t="s">
        <v>183</v>
      </c>
      <c r="M38" s="8" t="s">
        <v>164</v>
      </c>
    </row>
    <row r="39" spans="1:13">
      <c r="A39" s="23">
        <v>37</v>
      </c>
      <c r="B39" s="16" t="s">
        <v>74</v>
      </c>
      <c r="C39" s="10">
        <v>43138</v>
      </c>
      <c r="D39" s="12">
        <v>3.4722222222222307E-3</v>
      </c>
      <c r="E39" s="12">
        <v>5.5555555555555552E-2</v>
      </c>
      <c r="F39" s="12">
        <v>5.9027777777777783E-2</v>
      </c>
      <c r="G39" s="8" t="s">
        <v>1478</v>
      </c>
      <c r="H39" s="9" t="s">
        <v>1477</v>
      </c>
      <c r="I39" s="8" t="s">
        <v>184</v>
      </c>
      <c r="J39" s="8" t="s">
        <v>185</v>
      </c>
      <c r="K39" s="8" t="s">
        <v>103</v>
      </c>
      <c r="L39" s="8" t="s">
        <v>186</v>
      </c>
      <c r="M39" s="8" t="s">
        <v>164</v>
      </c>
    </row>
    <row r="40" spans="1:13">
      <c r="A40" s="23">
        <v>38</v>
      </c>
      <c r="B40" s="16" t="s">
        <v>74</v>
      </c>
      <c r="C40" s="10">
        <v>43138</v>
      </c>
      <c r="D40" s="12">
        <v>6.9444444444444753E-3</v>
      </c>
      <c r="E40" s="12">
        <v>0.15277777777777776</v>
      </c>
      <c r="F40" s="12">
        <v>0.15972222222222224</v>
      </c>
      <c r="G40" s="8" t="s">
        <v>1664</v>
      </c>
      <c r="H40" s="9" t="s">
        <v>1673</v>
      </c>
      <c r="I40" s="8" t="s">
        <v>187</v>
      </c>
      <c r="J40" s="8" t="s">
        <v>188</v>
      </c>
      <c r="K40" s="8" t="s">
        <v>103</v>
      </c>
      <c r="L40" s="8" t="s">
        <v>189</v>
      </c>
      <c r="M40" s="8" t="s">
        <v>164</v>
      </c>
    </row>
    <row r="41" spans="1:13">
      <c r="A41" s="23">
        <v>39</v>
      </c>
      <c r="B41" s="16" t="s">
        <v>74</v>
      </c>
      <c r="C41" s="10">
        <v>43138</v>
      </c>
      <c r="D41" s="12">
        <v>6.2499999999999778E-3</v>
      </c>
      <c r="E41" s="12">
        <v>0.17361111111111113</v>
      </c>
      <c r="F41" s="12">
        <v>0.17986111111111111</v>
      </c>
      <c r="G41" s="8" t="s">
        <v>1494</v>
      </c>
      <c r="H41" s="12" t="s">
        <v>1493</v>
      </c>
      <c r="I41" s="8" t="s">
        <v>190</v>
      </c>
      <c r="J41" s="8" t="s">
        <v>191</v>
      </c>
      <c r="K41" s="8" t="s">
        <v>103</v>
      </c>
      <c r="L41" s="8" t="s">
        <v>192</v>
      </c>
      <c r="M41" s="8" t="s">
        <v>164</v>
      </c>
    </row>
    <row r="42" spans="1:13">
      <c r="A42" s="23">
        <v>40</v>
      </c>
      <c r="B42" s="16" t="s">
        <v>74</v>
      </c>
      <c r="C42" s="10">
        <v>43138</v>
      </c>
      <c r="D42" s="12">
        <v>2.9861111111111116E-2</v>
      </c>
      <c r="E42" s="12">
        <v>0.21666666666666667</v>
      </c>
      <c r="F42" s="12">
        <v>0.24652777777777779</v>
      </c>
      <c r="G42" s="8" t="s">
        <v>1476</v>
      </c>
      <c r="H42" s="9" t="s">
        <v>1475</v>
      </c>
      <c r="I42" s="8" t="s">
        <v>193</v>
      </c>
      <c r="J42" s="8" t="s">
        <v>194</v>
      </c>
      <c r="K42" s="8" t="s">
        <v>103</v>
      </c>
      <c r="L42" s="8" t="s">
        <v>195</v>
      </c>
      <c r="M42" s="8" t="s">
        <v>164</v>
      </c>
    </row>
    <row r="43" spans="1:13">
      <c r="A43" s="23">
        <v>41</v>
      </c>
      <c r="B43" s="16" t="s">
        <v>74</v>
      </c>
      <c r="C43" s="10">
        <v>43138</v>
      </c>
      <c r="D43" s="12">
        <v>5.5555555555555358E-3</v>
      </c>
      <c r="E43" s="12">
        <v>0.2638888888888889</v>
      </c>
      <c r="F43" s="12">
        <v>0.26944444444444443</v>
      </c>
      <c r="G43" s="8" t="s">
        <v>1171</v>
      </c>
      <c r="H43" s="9" t="s">
        <v>1483</v>
      </c>
      <c r="I43" s="8" t="s">
        <v>196</v>
      </c>
      <c r="J43" s="8" t="s">
        <v>197</v>
      </c>
      <c r="K43" s="8" t="s">
        <v>103</v>
      </c>
      <c r="L43" s="8" t="s">
        <v>198</v>
      </c>
      <c r="M43" s="8" t="s">
        <v>199</v>
      </c>
    </row>
    <row r="44" spans="1:13">
      <c r="A44" s="23">
        <v>42</v>
      </c>
      <c r="B44" s="16" t="s">
        <v>75</v>
      </c>
      <c r="C44" s="10">
        <v>43138</v>
      </c>
      <c r="D44" s="12">
        <v>3.125E-2</v>
      </c>
      <c r="E44" s="12">
        <v>0.32291666666666669</v>
      </c>
      <c r="F44" s="12">
        <v>0.35416666666666669</v>
      </c>
      <c r="G44" s="8" t="s">
        <v>1171</v>
      </c>
      <c r="H44" s="9" t="s">
        <v>1483</v>
      </c>
      <c r="I44" s="8" t="s">
        <v>200</v>
      </c>
      <c r="J44" s="8" t="s">
        <v>201</v>
      </c>
      <c r="K44" s="8" t="s">
        <v>202</v>
      </c>
      <c r="L44" s="8" t="s">
        <v>203</v>
      </c>
      <c r="M44" s="16" t="s">
        <v>1774</v>
      </c>
    </row>
    <row r="45" spans="1:13">
      <c r="A45" s="23">
        <v>43</v>
      </c>
      <c r="B45" s="16" t="s">
        <v>75</v>
      </c>
      <c r="C45" s="10">
        <v>43138</v>
      </c>
      <c r="D45" s="12">
        <v>3.4722222222222099E-3</v>
      </c>
      <c r="E45" s="12">
        <v>0.48402777777777778</v>
      </c>
      <c r="F45" s="12">
        <v>0.48749999999999999</v>
      </c>
      <c r="G45" s="8" t="s">
        <v>1664</v>
      </c>
      <c r="H45" s="9" t="s">
        <v>1673</v>
      </c>
      <c r="I45" s="8" t="s">
        <v>204</v>
      </c>
      <c r="J45" s="8" t="s">
        <v>205</v>
      </c>
      <c r="K45" s="8" t="s">
        <v>202</v>
      </c>
      <c r="L45" s="8" t="s">
        <v>206</v>
      </c>
      <c r="M45" s="8" t="s">
        <v>207</v>
      </c>
    </row>
    <row r="46" spans="1:13">
      <c r="A46" s="23">
        <v>44</v>
      </c>
      <c r="B46" s="16" t="s">
        <v>75</v>
      </c>
      <c r="C46" s="10">
        <v>43138</v>
      </c>
      <c r="D46" s="12">
        <v>2.7777777777777679E-3</v>
      </c>
      <c r="E46" s="12">
        <v>0.58472222222222225</v>
      </c>
      <c r="F46" s="12">
        <v>0.58750000000000002</v>
      </c>
      <c r="G46" s="8" t="s">
        <v>1718</v>
      </c>
      <c r="H46" s="9" t="s">
        <v>1721</v>
      </c>
      <c r="I46" s="8" t="s">
        <v>208</v>
      </c>
      <c r="J46" s="8" t="s">
        <v>209</v>
      </c>
      <c r="K46" s="8" t="s">
        <v>202</v>
      </c>
      <c r="L46" s="8" t="s">
        <v>210</v>
      </c>
      <c r="M46" s="8" t="s">
        <v>211</v>
      </c>
    </row>
    <row r="47" spans="1:13">
      <c r="A47" s="23">
        <v>45</v>
      </c>
      <c r="B47" s="16" t="s">
        <v>75</v>
      </c>
      <c r="C47" s="10">
        <v>43138</v>
      </c>
      <c r="D47" s="12">
        <v>6.9444444444445308E-3</v>
      </c>
      <c r="E47" s="12">
        <v>0.80555555555555547</v>
      </c>
      <c r="F47" s="12">
        <v>0.8125</v>
      </c>
      <c r="G47" s="8" t="s">
        <v>1171</v>
      </c>
      <c r="H47" s="9" t="s">
        <v>1484</v>
      </c>
      <c r="I47" s="8" t="s">
        <v>212</v>
      </c>
      <c r="J47" s="8" t="s">
        <v>213</v>
      </c>
      <c r="K47" s="8" t="s">
        <v>202</v>
      </c>
      <c r="L47" s="8" t="s">
        <v>214</v>
      </c>
      <c r="M47" s="8" t="s">
        <v>215</v>
      </c>
    </row>
    <row r="48" spans="1:13">
      <c r="A48" s="23">
        <v>46</v>
      </c>
      <c r="B48" s="16" t="s">
        <v>76</v>
      </c>
      <c r="C48" s="10">
        <v>43138</v>
      </c>
      <c r="D48" s="12">
        <v>1.2499999999999845E-2</v>
      </c>
      <c r="E48" s="12">
        <v>0.92361111111111116</v>
      </c>
      <c r="F48" s="12">
        <v>0.93611111111111101</v>
      </c>
      <c r="G48" s="8" t="s">
        <v>1496</v>
      </c>
      <c r="H48" s="9" t="s">
        <v>1495</v>
      </c>
      <c r="I48" s="8" t="s">
        <v>216</v>
      </c>
      <c r="J48" s="8" t="s">
        <v>217</v>
      </c>
      <c r="K48" s="8" t="s">
        <v>218</v>
      </c>
      <c r="L48" s="8" t="s">
        <v>219</v>
      </c>
      <c r="M48" s="8" t="s">
        <v>220</v>
      </c>
    </row>
    <row r="49" spans="1:13">
      <c r="A49" s="23">
        <v>47</v>
      </c>
      <c r="B49" s="16" t="s">
        <v>74</v>
      </c>
      <c r="C49" s="10">
        <v>43139</v>
      </c>
      <c r="D49" s="12">
        <v>3.4722222222222099E-3</v>
      </c>
      <c r="E49" s="12">
        <v>6.5972222222222224E-2</v>
      </c>
      <c r="F49" s="12">
        <v>6.9444444444444434E-2</v>
      </c>
      <c r="G49" s="8" t="s">
        <v>1480</v>
      </c>
      <c r="H49" s="9" t="s">
        <v>1479</v>
      </c>
      <c r="I49" s="8" t="s">
        <v>222</v>
      </c>
      <c r="J49" s="8" t="s">
        <v>223</v>
      </c>
      <c r="K49" s="8" t="s">
        <v>103</v>
      </c>
      <c r="L49" s="8" t="s">
        <v>224</v>
      </c>
      <c r="M49" s="8" t="s">
        <v>164</v>
      </c>
    </row>
    <row r="50" spans="1:13">
      <c r="A50" s="23">
        <v>48</v>
      </c>
      <c r="B50" s="16" t="s">
        <v>74</v>
      </c>
      <c r="C50" s="10">
        <v>43139</v>
      </c>
      <c r="D50" s="12">
        <v>9.7222222222222154E-3</v>
      </c>
      <c r="E50" s="12">
        <v>0.11180555555555556</v>
      </c>
      <c r="F50" s="12">
        <v>0.12152777777777778</v>
      </c>
      <c r="G50" s="8" t="s">
        <v>1689</v>
      </c>
      <c r="H50" s="9" t="s">
        <v>1683</v>
      </c>
      <c r="I50" s="8" t="s">
        <v>225</v>
      </c>
      <c r="J50" s="8" t="s">
        <v>226</v>
      </c>
      <c r="K50" s="8" t="s">
        <v>103</v>
      </c>
      <c r="L50" s="8" t="s">
        <v>227</v>
      </c>
      <c r="M50" s="8" t="s">
        <v>164</v>
      </c>
    </row>
    <row r="51" spans="1:13">
      <c r="A51" s="23">
        <v>49</v>
      </c>
      <c r="B51" s="16" t="s">
        <v>74</v>
      </c>
      <c r="C51" s="10">
        <v>43139</v>
      </c>
      <c r="D51" s="12">
        <v>5.5555555555555358E-3</v>
      </c>
      <c r="E51" s="12">
        <v>0.17500000000000002</v>
      </c>
      <c r="F51" s="12">
        <v>0.18055555555555555</v>
      </c>
      <c r="G51" s="8" t="s">
        <v>1502</v>
      </c>
      <c r="H51" s="9" t="s">
        <v>1501</v>
      </c>
      <c r="I51" s="8" t="s">
        <v>228</v>
      </c>
      <c r="J51" s="8" t="s">
        <v>229</v>
      </c>
      <c r="K51" s="8" t="s">
        <v>103</v>
      </c>
      <c r="L51" s="8" t="s">
        <v>230</v>
      </c>
      <c r="M51" s="8" t="s">
        <v>164</v>
      </c>
    </row>
    <row r="52" spans="1:13">
      <c r="A52" s="23">
        <v>50</v>
      </c>
      <c r="B52" s="16" t="s">
        <v>74</v>
      </c>
      <c r="C52" s="10">
        <v>43139</v>
      </c>
      <c r="D52" s="12">
        <v>4.1666666666666519E-3</v>
      </c>
      <c r="E52" s="12">
        <v>0.22916666666666666</v>
      </c>
      <c r="F52" s="12">
        <v>0.23333333333333331</v>
      </c>
      <c r="G52" s="8" t="s">
        <v>1171</v>
      </c>
      <c r="H52" s="9" t="s">
        <v>1484</v>
      </c>
      <c r="I52" s="8" t="s">
        <v>154</v>
      </c>
      <c r="J52" s="8" t="s">
        <v>231</v>
      </c>
      <c r="K52" s="8" t="s">
        <v>103</v>
      </c>
      <c r="L52" s="8" t="s">
        <v>198</v>
      </c>
      <c r="M52" s="8" t="s">
        <v>199</v>
      </c>
    </row>
    <row r="53" spans="1:13">
      <c r="A53" s="23">
        <v>51</v>
      </c>
      <c r="B53" s="16" t="s">
        <v>75</v>
      </c>
      <c r="C53" s="10">
        <v>43139</v>
      </c>
      <c r="D53" s="12">
        <v>1.0416666666666685E-2</v>
      </c>
      <c r="E53" s="12">
        <v>0.33333333333333331</v>
      </c>
      <c r="F53" s="12">
        <v>0.34375</v>
      </c>
      <c r="G53" s="8" t="s">
        <v>1500</v>
      </c>
      <c r="H53" s="12" t="s">
        <v>1499</v>
      </c>
      <c r="I53" s="8" t="s">
        <v>232</v>
      </c>
      <c r="J53" s="8" t="s">
        <v>233</v>
      </c>
      <c r="K53" s="8" t="s">
        <v>117</v>
      </c>
      <c r="L53" s="8" t="s">
        <v>118</v>
      </c>
      <c r="M53" s="8" t="s">
        <v>234</v>
      </c>
    </row>
    <row r="54" spans="1:13">
      <c r="A54" s="23">
        <v>52</v>
      </c>
      <c r="B54" s="16" t="s">
        <v>75</v>
      </c>
      <c r="C54" s="10">
        <v>43139</v>
      </c>
      <c r="D54" s="12">
        <v>6.9444444444444198E-3</v>
      </c>
      <c r="E54" s="12">
        <v>0.34375</v>
      </c>
      <c r="F54" s="12">
        <v>0.35069444444444442</v>
      </c>
      <c r="G54" s="8" t="s">
        <v>1500</v>
      </c>
      <c r="H54" s="12" t="s">
        <v>1499</v>
      </c>
      <c r="I54" s="8" t="s">
        <v>235</v>
      </c>
      <c r="J54" s="8" t="s">
        <v>233</v>
      </c>
      <c r="K54" s="8" t="s">
        <v>117</v>
      </c>
      <c r="L54" s="8" t="s">
        <v>236</v>
      </c>
      <c r="M54" s="8" t="s">
        <v>237</v>
      </c>
    </row>
    <row r="55" spans="1:13">
      <c r="A55" s="23">
        <v>53</v>
      </c>
      <c r="B55" s="16" t="s">
        <v>75</v>
      </c>
      <c r="C55" s="10">
        <v>43139</v>
      </c>
      <c r="D55" s="12">
        <v>4.1666666666666519E-3</v>
      </c>
      <c r="E55" s="12">
        <v>0.34513888888888888</v>
      </c>
      <c r="F55" s="12">
        <v>0.34930555555555554</v>
      </c>
      <c r="G55" s="8" t="s">
        <v>1480</v>
      </c>
      <c r="H55" s="9" t="s">
        <v>1479</v>
      </c>
      <c r="I55" s="8" t="s">
        <v>238</v>
      </c>
      <c r="J55" s="8" t="s">
        <v>239</v>
      </c>
      <c r="K55" s="8" t="s">
        <v>117</v>
      </c>
      <c r="L55" s="8" t="s">
        <v>240</v>
      </c>
      <c r="M55" s="8" t="s">
        <v>241</v>
      </c>
    </row>
    <row r="56" spans="1:13">
      <c r="A56" s="23">
        <v>54</v>
      </c>
      <c r="B56" s="16" t="s">
        <v>75</v>
      </c>
      <c r="C56" s="10">
        <v>43139</v>
      </c>
      <c r="D56" s="12">
        <v>4.1666666666667629E-3</v>
      </c>
      <c r="E56" s="12">
        <v>0.55138888888888882</v>
      </c>
      <c r="F56" s="12">
        <v>0.55555555555555558</v>
      </c>
      <c r="G56" s="8" t="s">
        <v>1496</v>
      </c>
      <c r="H56" s="9" t="s">
        <v>1495</v>
      </c>
      <c r="I56" s="8" t="s">
        <v>242</v>
      </c>
      <c r="J56" s="8" t="s">
        <v>243</v>
      </c>
      <c r="K56" s="8" t="s">
        <v>117</v>
      </c>
      <c r="L56" s="8" t="s">
        <v>244</v>
      </c>
      <c r="M56" s="8" t="s">
        <v>245</v>
      </c>
    </row>
    <row r="57" spans="1:13">
      <c r="A57" s="23">
        <v>55</v>
      </c>
      <c r="B57" s="16" t="s">
        <v>76</v>
      </c>
      <c r="C57" s="10">
        <v>43139</v>
      </c>
      <c r="D57" s="12">
        <v>1.736111111111116E-2</v>
      </c>
      <c r="E57" s="12">
        <v>0.80555555555555547</v>
      </c>
      <c r="F57" s="12">
        <v>0.82291666666666663</v>
      </c>
      <c r="G57" s="8" t="s">
        <v>1076</v>
      </c>
      <c r="H57" s="9" t="s">
        <v>1489</v>
      </c>
      <c r="I57" s="8" t="s">
        <v>246</v>
      </c>
      <c r="J57" s="8" t="s">
        <v>247</v>
      </c>
      <c r="K57" s="8" t="s">
        <v>117</v>
      </c>
      <c r="L57" s="8" t="s">
        <v>248</v>
      </c>
      <c r="M57" s="8" t="s">
        <v>249</v>
      </c>
    </row>
    <row r="58" spans="1:13">
      <c r="A58" s="23">
        <v>56</v>
      </c>
      <c r="B58" s="16" t="s">
        <v>76</v>
      </c>
      <c r="C58" s="10">
        <v>43139</v>
      </c>
      <c r="D58" s="12">
        <v>6.9444444444445308E-3</v>
      </c>
      <c r="E58" s="12">
        <v>0.92013888888888884</v>
      </c>
      <c r="F58" s="12">
        <v>0.92708333333333337</v>
      </c>
      <c r="G58" s="8" t="s">
        <v>1496</v>
      </c>
      <c r="H58" s="9" t="s">
        <v>1495</v>
      </c>
      <c r="I58" s="8" t="s">
        <v>250</v>
      </c>
      <c r="J58" s="8" t="s">
        <v>251</v>
      </c>
      <c r="K58" s="8" t="s">
        <v>117</v>
      </c>
      <c r="L58" s="8" t="s">
        <v>252</v>
      </c>
      <c r="M58" s="8" t="s">
        <v>253</v>
      </c>
    </row>
    <row r="59" spans="1:13">
      <c r="A59" s="23">
        <v>57</v>
      </c>
      <c r="B59" s="16" t="s">
        <v>74</v>
      </c>
      <c r="C59" s="10">
        <v>43140</v>
      </c>
      <c r="D59" s="12">
        <v>2.7777777777777679E-3</v>
      </c>
      <c r="E59" s="12">
        <v>9.7222222222222224E-2</v>
      </c>
      <c r="F59" s="12">
        <v>9.9999999999999992E-2</v>
      </c>
      <c r="G59" s="8" t="s">
        <v>1492</v>
      </c>
      <c r="H59" s="9" t="s">
        <v>1491</v>
      </c>
      <c r="I59" s="8" t="s">
        <v>254</v>
      </c>
      <c r="J59" s="8" t="s">
        <v>255</v>
      </c>
      <c r="K59" s="8" t="s">
        <v>117</v>
      </c>
      <c r="L59" s="8" t="s">
        <v>256</v>
      </c>
      <c r="M59" s="8" t="s">
        <v>257</v>
      </c>
    </row>
    <row r="60" spans="1:13">
      <c r="A60" s="23">
        <v>58</v>
      </c>
      <c r="B60" s="16" t="s">
        <v>74</v>
      </c>
      <c r="C60" s="10">
        <v>43140</v>
      </c>
      <c r="D60" s="12">
        <v>5.5555555555555358E-3</v>
      </c>
      <c r="E60" s="12">
        <v>0.17361111111111113</v>
      </c>
      <c r="F60" s="12">
        <v>0.17916666666666667</v>
      </c>
      <c r="G60" s="8" t="s">
        <v>1504</v>
      </c>
      <c r="H60" s="9" t="s">
        <v>1503</v>
      </c>
      <c r="I60" s="8" t="s">
        <v>258</v>
      </c>
      <c r="J60" s="8" t="s">
        <v>259</v>
      </c>
      <c r="K60" s="8" t="s">
        <v>117</v>
      </c>
      <c r="L60" s="8" t="s">
        <v>260</v>
      </c>
      <c r="M60" s="8" t="s">
        <v>257</v>
      </c>
    </row>
    <row r="61" spans="1:13">
      <c r="A61" s="23">
        <v>59</v>
      </c>
      <c r="B61" s="16" t="s">
        <v>74</v>
      </c>
      <c r="C61" s="10">
        <v>43140</v>
      </c>
      <c r="D61" s="12">
        <v>4.1666666666666796E-3</v>
      </c>
      <c r="E61" s="12">
        <v>0.17986111111111111</v>
      </c>
      <c r="F61" s="12">
        <v>0.18402777777777779</v>
      </c>
      <c r="G61" s="8" t="s">
        <v>1171</v>
      </c>
      <c r="H61" s="9" t="s">
        <v>1483</v>
      </c>
      <c r="I61" s="8" t="s">
        <v>261</v>
      </c>
      <c r="J61" s="8" t="s">
        <v>262</v>
      </c>
      <c r="K61" s="8" t="s">
        <v>117</v>
      </c>
      <c r="L61" s="8" t="s">
        <v>263</v>
      </c>
      <c r="M61" s="8" t="s">
        <v>264</v>
      </c>
    </row>
    <row r="62" spans="1:13">
      <c r="A62" s="23">
        <v>60</v>
      </c>
      <c r="B62" s="16" t="s">
        <v>74</v>
      </c>
      <c r="C62" s="10">
        <v>43140</v>
      </c>
      <c r="D62" s="12">
        <v>2.0833333333333537E-3</v>
      </c>
      <c r="E62" s="12">
        <v>0.19305555555555554</v>
      </c>
      <c r="F62" s="12">
        <v>0.19513888888888889</v>
      </c>
      <c r="G62" s="8" t="s">
        <v>1496</v>
      </c>
      <c r="H62" s="9" t="s">
        <v>1495</v>
      </c>
      <c r="I62" s="8" t="s">
        <v>265</v>
      </c>
      <c r="J62" s="8" t="s">
        <v>266</v>
      </c>
      <c r="K62" s="8" t="s">
        <v>117</v>
      </c>
      <c r="L62" s="8" t="s">
        <v>267</v>
      </c>
      <c r="M62" s="8" t="s">
        <v>257</v>
      </c>
    </row>
    <row r="63" spans="1:13">
      <c r="A63" s="23">
        <v>61</v>
      </c>
      <c r="B63" s="16" t="s">
        <v>75</v>
      </c>
      <c r="C63" s="10">
        <v>43140</v>
      </c>
      <c r="D63" s="12">
        <v>6.9444444444444198E-3</v>
      </c>
      <c r="E63" s="12">
        <v>0.35416666666666669</v>
      </c>
      <c r="F63" s="12">
        <v>0.3611111111111111</v>
      </c>
      <c r="G63" s="8" t="s">
        <v>1473</v>
      </c>
      <c r="H63" s="9" t="s">
        <v>1730</v>
      </c>
      <c r="I63" s="16" t="s">
        <v>1707</v>
      </c>
      <c r="J63" s="8" t="s">
        <v>269</v>
      </c>
      <c r="K63" s="8" t="s">
        <v>117</v>
      </c>
      <c r="L63" s="8" t="s">
        <v>270</v>
      </c>
      <c r="M63" s="8" t="s">
        <v>237</v>
      </c>
    </row>
    <row r="64" spans="1:13">
      <c r="A64" s="23">
        <v>62</v>
      </c>
      <c r="B64" s="16" t="s">
        <v>75</v>
      </c>
      <c r="C64" s="10">
        <v>43140</v>
      </c>
      <c r="D64" s="12">
        <v>6.9444444444444198E-3</v>
      </c>
      <c r="E64" s="12">
        <v>0.36805555555555558</v>
      </c>
      <c r="F64" s="12">
        <v>0.375</v>
      </c>
      <c r="G64" s="8" t="s">
        <v>1473</v>
      </c>
      <c r="H64" s="9" t="s">
        <v>1474</v>
      </c>
      <c r="I64" s="8" t="s">
        <v>268</v>
      </c>
      <c r="J64" s="8" t="s">
        <v>269</v>
      </c>
      <c r="K64" s="8" t="s">
        <v>117</v>
      </c>
      <c r="L64" s="8" t="s">
        <v>270</v>
      </c>
      <c r="M64" s="8" t="s">
        <v>271</v>
      </c>
    </row>
    <row r="65" spans="1:13">
      <c r="A65" s="23">
        <v>63</v>
      </c>
      <c r="B65" s="16" t="s">
        <v>75</v>
      </c>
      <c r="C65" s="10">
        <v>43140</v>
      </c>
      <c r="D65" s="12">
        <v>6.9444444444444753E-3</v>
      </c>
      <c r="E65" s="12">
        <v>0.4236111111111111</v>
      </c>
      <c r="F65" s="12">
        <v>0.43055555555555558</v>
      </c>
      <c r="G65" s="8" t="s">
        <v>1478</v>
      </c>
      <c r="H65" s="9" t="s">
        <v>1477</v>
      </c>
      <c r="I65" s="8" t="s">
        <v>272</v>
      </c>
      <c r="J65" s="8" t="s">
        <v>273</v>
      </c>
      <c r="K65" s="8" t="s">
        <v>117</v>
      </c>
      <c r="L65" s="8" t="s">
        <v>274</v>
      </c>
      <c r="M65" s="16" t="s">
        <v>1770</v>
      </c>
    </row>
    <row r="66" spans="1:13">
      <c r="A66" s="23">
        <v>64</v>
      </c>
      <c r="B66" s="16" t="s">
        <v>75</v>
      </c>
      <c r="C66" s="10">
        <v>43140</v>
      </c>
      <c r="D66" s="12">
        <v>2.0833333333333259E-3</v>
      </c>
      <c r="E66" s="12">
        <v>0.52986111111111112</v>
      </c>
      <c r="F66" s="12">
        <v>0.53194444444444444</v>
      </c>
      <c r="G66" s="8" t="s">
        <v>1496</v>
      </c>
      <c r="H66" s="9" t="s">
        <v>1495</v>
      </c>
      <c r="I66" s="8" t="s">
        <v>275</v>
      </c>
      <c r="J66" s="8" t="s">
        <v>120</v>
      </c>
      <c r="K66" s="8" t="s">
        <v>117</v>
      </c>
      <c r="L66" s="8" t="s">
        <v>276</v>
      </c>
      <c r="M66" s="8" t="s">
        <v>234</v>
      </c>
    </row>
    <row r="67" spans="1:13">
      <c r="A67" s="23">
        <v>65</v>
      </c>
      <c r="B67" s="16" t="s">
        <v>76</v>
      </c>
      <c r="C67" s="10">
        <v>43140</v>
      </c>
      <c r="D67" s="12">
        <v>1.041666666666663E-2</v>
      </c>
      <c r="E67" s="12">
        <v>0.82986111111111116</v>
      </c>
      <c r="F67" s="12">
        <v>0.84027777777777779</v>
      </c>
      <c r="G67" s="8" t="s">
        <v>1473</v>
      </c>
      <c r="H67" s="9" t="s">
        <v>1474</v>
      </c>
      <c r="I67" s="8" t="s">
        <v>277</v>
      </c>
      <c r="J67" s="8" t="s">
        <v>278</v>
      </c>
      <c r="K67" s="8" t="s">
        <v>103</v>
      </c>
      <c r="L67" s="8" t="s">
        <v>279</v>
      </c>
      <c r="M67" s="8" t="s">
        <v>280</v>
      </c>
    </row>
    <row r="68" spans="1:13">
      <c r="A68" s="23">
        <v>66</v>
      </c>
      <c r="B68" s="16" t="s">
        <v>76</v>
      </c>
      <c r="C68" s="10">
        <v>43140</v>
      </c>
      <c r="D68" s="12">
        <v>1.388888888888884E-2</v>
      </c>
      <c r="E68" s="12">
        <v>0.9375</v>
      </c>
      <c r="F68" s="12">
        <v>0.95138888888888884</v>
      </c>
      <c r="G68" s="8" t="s">
        <v>1496</v>
      </c>
      <c r="H68" s="9" t="s">
        <v>1495</v>
      </c>
      <c r="I68" s="8" t="s">
        <v>281</v>
      </c>
      <c r="J68" s="8" t="s">
        <v>139</v>
      </c>
      <c r="K68" s="8" t="s">
        <v>103</v>
      </c>
      <c r="L68" s="8" t="s">
        <v>282</v>
      </c>
      <c r="M68" s="8" t="s">
        <v>283</v>
      </c>
    </row>
    <row r="69" spans="1:13">
      <c r="A69" s="23">
        <v>67</v>
      </c>
      <c r="B69" s="16" t="s">
        <v>74</v>
      </c>
      <c r="C69" s="10">
        <v>43141</v>
      </c>
      <c r="D69" s="12">
        <v>8.3333333333333315E-3</v>
      </c>
      <c r="E69" s="12">
        <v>8.1944444444444445E-2</v>
      </c>
      <c r="F69" s="12">
        <v>9.0277777777777776E-2</v>
      </c>
      <c r="G69" s="8" t="s">
        <v>1664</v>
      </c>
      <c r="H69" s="9" t="s">
        <v>1673</v>
      </c>
      <c r="I69" s="8" t="s">
        <v>286</v>
      </c>
      <c r="J69" s="8" t="s">
        <v>287</v>
      </c>
      <c r="K69" s="8" t="s">
        <v>103</v>
      </c>
      <c r="L69" s="8" t="s">
        <v>288</v>
      </c>
      <c r="M69" s="8" t="s">
        <v>164</v>
      </c>
    </row>
    <row r="70" spans="1:13">
      <c r="A70" s="23">
        <v>68</v>
      </c>
      <c r="B70" s="16" t="s">
        <v>74</v>
      </c>
      <c r="C70" s="10">
        <v>43141</v>
      </c>
      <c r="D70" s="12">
        <v>5.5555555555555497E-3</v>
      </c>
      <c r="E70" s="12">
        <v>0.1111111111111111</v>
      </c>
      <c r="F70" s="12">
        <v>0.11666666666666665</v>
      </c>
      <c r="G70" s="8" t="s">
        <v>1502</v>
      </c>
      <c r="H70" s="9" t="s">
        <v>1501</v>
      </c>
      <c r="I70" s="8" t="s">
        <v>289</v>
      </c>
      <c r="J70" s="8" t="s">
        <v>290</v>
      </c>
      <c r="K70" s="8" t="s">
        <v>103</v>
      </c>
      <c r="L70" s="8" t="s">
        <v>291</v>
      </c>
      <c r="M70" s="8" t="s">
        <v>164</v>
      </c>
    </row>
    <row r="71" spans="1:13">
      <c r="A71" s="23">
        <v>69</v>
      </c>
      <c r="B71" s="16" t="s">
        <v>74</v>
      </c>
      <c r="C71" s="10">
        <v>43141</v>
      </c>
      <c r="D71" s="12">
        <v>4.8611111111111216E-3</v>
      </c>
      <c r="E71" s="12">
        <v>0.12361111111111112</v>
      </c>
      <c r="F71" s="12">
        <v>0.12847222222222224</v>
      </c>
      <c r="G71" s="8" t="s">
        <v>1496</v>
      </c>
      <c r="H71" s="9" t="s">
        <v>1495</v>
      </c>
      <c r="I71" s="8" t="s">
        <v>292</v>
      </c>
      <c r="J71" s="8" t="s">
        <v>293</v>
      </c>
      <c r="K71" s="8" t="s">
        <v>103</v>
      </c>
      <c r="L71" s="8" t="s">
        <v>294</v>
      </c>
      <c r="M71" s="8" t="s">
        <v>164</v>
      </c>
    </row>
    <row r="72" spans="1:13">
      <c r="A72" s="23">
        <v>70</v>
      </c>
      <c r="B72" s="16" t="s">
        <v>74</v>
      </c>
      <c r="C72" s="10">
        <v>43141</v>
      </c>
      <c r="D72" s="12">
        <v>2.4999999999999994E-2</v>
      </c>
      <c r="E72" s="12">
        <v>0.16805555555555554</v>
      </c>
      <c r="F72" s="12">
        <v>0.19305555555555554</v>
      </c>
      <c r="G72" s="8" t="s">
        <v>1502</v>
      </c>
      <c r="H72" s="9" t="s">
        <v>1501</v>
      </c>
      <c r="I72" s="8" t="s">
        <v>295</v>
      </c>
      <c r="J72" s="8" t="s">
        <v>296</v>
      </c>
      <c r="K72" s="8" t="s">
        <v>103</v>
      </c>
      <c r="L72" s="8" t="s">
        <v>297</v>
      </c>
      <c r="M72" s="8" t="s">
        <v>164</v>
      </c>
    </row>
    <row r="73" spans="1:13">
      <c r="A73" s="23">
        <v>71</v>
      </c>
      <c r="B73" s="16" t="s">
        <v>74</v>
      </c>
      <c r="C73" s="10">
        <v>43141</v>
      </c>
      <c r="D73" s="12">
        <v>1.4583333333333365E-2</v>
      </c>
      <c r="E73" s="12">
        <v>0.22222222222222221</v>
      </c>
      <c r="F73" s="12">
        <v>0.23680555555555557</v>
      </c>
      <c r="G73" s="8" t="s">
        <v>1171</v>
      </c>
      <c r="H73" s="9" t="s">
        <v>1483</v>
      </c>
      <c r="I73" s="8" t="s">
        <v>196</v>
      </c>
      <c r="J73" s="8" t="s">
        <v>298</v>
      </c>
      <c r="K73" s="8" t="s">
        <v>103</v>
      </c>
      <c r="L73" s="8" t="s">
        <v>198</v>
      </c>
      <c r="M73" s="8" t="s">
        <v>299</v>
      </c>
    </row>
    <row r="74" spans="1:13">
      <c r="A74" s="23">
        <v>72</v>
      </c>
      <c r="B74" s="16" t="s">
        <v>75</v>
      </c>
      <c r="C74" s="10">
        <v>43141</v>
      </c>
      <c r="D74" s="12">
        <v>6.9444444444444198E-3</v>
      </c>
      <c r="E74" s="12">
        <v>0.34722222222222227</v>
      </c>
      <c r="F74" s="12">
        <v>0.35416666666666669</v>
      </c>
      <c r="G74" s="8" t="s">
        <v>1480</v>
      </c>
      <c r="H74" s="9" t="s">
        <v>1479</v>
      </c>
      <c r="I74" s="16" t="s">
        <v>300</v>
      </c>
      <c r="J74" s="8" t="s">
        <v>301</v>
      </c>
      <c r="K74" s="8" t="s">
        <v>103</v>
      </c>
      <c r="L74" s="8" t="s">
        <v>302</v>
      </c>
      <c r="M74" s="11" t="s">
        <v>303</v>
      </c>
    </row>
    <row r="75" spans="1:13">
      <c r="A75" s="23">
        <v>73</v>
      </c>
      <c r="B75" s="16" t="s">
        <v>75</v>
      </c>
      <c r="C75" s="10">
        <v>43141</v>
      </c>
      <c r="D75" s="12">
        <v>5.5555555555555913E-3</v>
      </c>
      <c r="E75" s="12">
        <v>0.4458333333333333</v>
      </c>
      <c r="F75" s="12">
        <v>0.4513888888888889</v>
      </c>
      <c r="G75" s="8" t="s">
        <v>1496</v>
      </c>
      <c r="H75" s="9" t="s">
        <v>1495</v>
      </c>
      <c r="I75" s="8" t="s">
        <v>281</v>
      </c>
      <c r="J75" s="8" t="s">
        <v>139</v>
      </c>
      <c r="K75" s="8" t="s">
        <v>103</v>
      </c>
      <c r="L75" s="8" t="s">
        <v>282</v>
      </c>
      <c r="M75" s="8" t="s">
        <v>304</v>
      </c>
    </row>
    <row r="76" spans="1:13">
      <c r="A76" s="23">
        <v>74</v>
      </c>
      <c r="B76" s="16" t="s">
        <v>75</v>
      </c>
      <c r="C76" s="10">
        <v>43141</v>
      </c>
      <c r="D76" s="12">
        <v>2.083333333333337E-2</v>
      </c>
      <c r="E76" s="12">
        <v>0.68055555555555547</v>
      </c>
      <c r="F76" s="12">
        <v>0.70138888888888884</v>
      </c>
      <c r="G76" s="8" t="s">
        <v>1480</v>
      </c>
      <c r="H76" s="9" t="s">
        <v>1479</v>
      </c>
      <c r="I76" s="8" t="s">
        <v>305</v>
      </c>
      <c r="J76" s="8" t="s">
        <v>306</v>
      </c>
      <c r="K76" s="8" t="s">
        <v>103</v>
      </c>
      <c r="L76" s="8" t="s">
        <v>307</v>
      </c>
      <c r="M76" s="8" t="s">
        <v>171</v>
      </c>
    </row>
    <row r="77" spans="1:13">
      <c r="A77" s="23">
        <v>75</v>
      </c>
      <c r="B77" s="16" t="s">
        <v>76</v>
      </c>
      <c r="C77" s="10">
        <v>43141</v>
      </c>
      <c r="D77" s="12">
        <v>3.4722222222222099E-3</v>
      </c>
      <c r="E77" s="12">
        <v>0.84027777777777779</v>
      </c>
      <c r="F77" s="12">
        <v>0.84375</v>
      </c>
      <c r="G77" s="8" t="s">
        <v>1478</v>
      </c>
      <c r="H77" s="9" t="s">
        <v>1477</v>
      </c>
      <c r="I77" s="8" t="s">
        <v>308</v>
      </c>
      <c r="J77" s="8" t="s">
        <v>309</v>
      </c>
      <c r="K77" s="8" t="s">
        <v>310</v>
      </c>
      <c r="L77" s="8" t="s">
        <v>311</v>
      </c>
      <c r="M77" s="8" t="s">
        <v>312</v>
      </c>
    </row>
    <row r="78" spans="1:13">
      <c r="A78" s="23">
        <v>76</v>
      </c>
      <c r="B78" s="16" t="s">
        <v>74</v>
      </c>
      <c r="C78" s="10">
        <v>43142</v>
      </c>
      <c r="D78" s="12">
        <v>2.0833333333333363E-3</v>
      </c>
      <c r="E78" s="12">
        <v>2.0833333333333332E-2</v>
      </c>
      <c r="F78" s="12">
        <v>2.2916666666666669E-2</v>
      </c>
      <c r="G78" s="8" t="s">
        <v>1171</v>
      </c>
      <c r="H78" s="9" t="s">
        <v>1483</v>
      </c>
      <c r="I78" s="8" t="s">
        <v>315</v>
      </c>
      <c r="J78" s="8" t="s">
        <v>298</v>
      </c>
      <c r="K78" s="8" t="s">
        <v>103</v>
      </c>
      <c r="L78" s="8" t="s">
        <v>198</v>
      </c>
      <c r="M78" s="11" t="s">
        <v>316</v>
      </c>
    </row>
    <row r="79" spans="1:13">
      <c r="A79" s="23">
        <v>77</v>
      </c>
      <c r="B79" s="16" t="s">
        <v>74</v>
      </c>
      <c r="C79" s="10">
        <v>43142</v>
      </c>
      <c r="D79" s="12">
        <v>4.1666666666666657E-3</v>
      </c>
      <c r="E79" s="12">
        <v>4.8611111111111112E-2</v>
      </c>
      <c r="F79" s="12">
        <v>5.2777777777777778E-2</v>
      </c>
      <c r="G79" s="8" t="s">
        <v>1504</v>
      </c>
      <c r="H79" s="9" t="s">
        <v>1503</v>
      </c>
      <c r="I79" s="8" t="s">
        <v>317</v>
      </c>
      <c r="J79" s="8" t="s">
        <v>318</v>
      </c>
      <c r="K79" s="8" t="s">
        <v>103</v>
      </c>
      <c r="L79" s="8" t="s">
        <v>319</v>
      </c>
      <c r="M79" s="8" t="s">
        <v>320</v>
      </c>
    </row>
    <row r="80" spans="1:13">
      <c r="A80" s="23">
        <v>78</v>
      </c>
      <c r="B80" s="16" t="s">
        <v>75</v>
      </c>
      <c r="C80" s="10">
        <v>43142</v>
      </c>
      <c r="D80" s="12">
        <v>5.555555555555558E-2</v>
      </c>
      <c r="E80" s="12">
        <v>0.3611111111111111</v>
      </c>
      <c r="F80" s="12">
        <v>0.41666666666666669</v>
      </c>
      <c r="G80" s="8" t="s">
        <v>1500</v>
      </c>
      <c r="H80" s="12" t="s">
        <v>1499</v>
      </c>
      <c r="I80" s="8" t="s">
        <v>321</v>
      </c>
      <c r="J80" s="8" t="s">
        <v>322</v>
      </c>
      <c r="K80" s="8" t="s">
        <v>117</v>
      </c>
      <c r="L80" s="8" t="s">
        <v>323</v>
      </c>
      <c r="M80" s="8" t="s">
        <v>249</v>
      </c>
    </row>
    <row r="81" spans="1:13">
      <c r="A81" s="23">
        <v>79</v>
      </c>
      <c r="B81" s="16" t="s">
        <v>75</v>
      </c>
      <c r="C81" s="10">
        <v>43142</v>
      </c>
      <c r="D81" s="12">
        <v>2.083333333333337E-2</v>
      </c>
      <c r="E81" s="12">
        <v>0.5625</v>
      </c>
      <c r="F81" s="12">
        <v>0.58333333333333337</v>
      </c>
      <c r="G81" s="8" t="s">
        <v>1674</v>
      </c>
      <c r="H81" s="9" t="s">
        <v>1677</v>
      </c>
      <c r="I81" s="8" t="s">
        <v>324</v>
      </c>
      <c r="J81" s="8" t="s">
        <v>325</v>
      </c>
      <c r="K81" s="8" t="s">
        <v>117</v>
      </c>
      <c r="L81" s="8" t="s">
        <v>326</v>
      </c>
      <c r="M81" s="8" t="s">
        <v>249</v>
      </c>
    </row>
    <row r="82" spans="1:13">
      <c r="A82" s="23">
        <v>80</v>
      </c>
      <c r="B82" s="16" t="s">
        <v>75</v>
      </c>
      <c r="C82" s="10">
        <v>43142</v>
      </c>
      <c r="D82" s="12">
        <v>9.7222222222221877E-3</v>
      </c>
      <c r="E82" s="12">
        <v>0.59861111111111109</v>
      </c>
      <c r="F82" s="12">
        <v>0.60833333333333328</v>
      </c>
      <c r="G82" s="8" t="s">
        <v>1480</v>
      </c>
      <c r="H82" s="9" t="s">
        <v>1479</v>
      </c>
      <c r="I82" s="8" t="s">
        <v>327</v>
      </c>
      <c r="J82" s="8" t="s">
        <v>328</v>
      </c>
      <c r="K82" s="8" t="s">
        <v>117</v>
      </c>
      <c r="L82" s="8" t="s">
        <v>329</v>
      </c>
      <c r="M82" s="8" t="s">
        <v>330</v>
      </c>
    </row>
    <row r="83" spans="1:13">
      <c r="A83" s="23">
        <v>81</v>
      </c>
      <c r="B83" s="16" t="s">
        <v>74</v>
      </c>
      <c r="C83" s="10">
        <v>43143</v>
      </c>
      <c r="D83" s="12">
        <v>0.16250000000000003</v>
      </c>
      <c r="E83" s="12">
        <v>1.1111111111111112E-2</v>
      </c>
      <c r="F83" s="12">
        <v>0.17361111111111113</v>
      </c>
      <c r="G83" s="8" t="s">
        <v>1171</v>
      </c>
      <c r="H83" s="9" t="s">
        <v>1483</v>
      </c>
      <c r="I83" s="8" t="s">
        <v>331</v>
      </c>
      <c r="J83" s="8" t="s">
        <v>332</v>
      </c>
      <c r="K83" s="8" t="s">
        <v>202</v>
      </c>
      <c r="L83" s="8" t="s">
        <v>333</v>
      </c>
      <c r="M83" s="8" t="s">
        <v>334</v>
      </c>
    </row>
    <row r="84" spans="1:13">
      <c r="A84" s="23">
        <v>82</v>
      </c>
      <c r="B84" s="16" t="s">
        <v>74</v>
      </c>
      <c r="C84" s="10">
        <v>43143</v>
      </c>
      <c r="D84" s="12">
        <v>1.0416666666666685E-2</v>
      </c>
      <c r="E84" s="12">
        <v>0.16666666666666666</v>
      </c>
      <c r="F84" s="12">
        <v>0.17708333333333334</v>
      </c>
      <c r="G84" s="8" t="s">
        <v>1504</v>
      </c>
      <c r="H84" s="9" t="s">
        <v>1503</v>
      </c>
      <c r="I84" s="8" t="s">
        <v>335</v>
      </c>
      <c r="J84" s="8" t="s">
        <v>336</v>
      </c>
      <c r="K84" s="8" t="s">
        <v>202</v>
      </c>
      <c r="L84" s="16" t="s">
        <v>1768</v>
      </c>
      <c r="M84" s="8" t="s">
        <v>211</v>
      </c>
    </row>
    <row r="85" spans="1:13">
      <c r="A85" s="23">
        <v>83</v>
      </c>
      <c r="B85" s="16" t="s">
        <v>74</v>
      </c>
      <c r="C85" s="10">
        <v>43143</v>
      </c>
      <c r="D85" s="12">
        <v>3.4722222222222099E-3</v>
      </c>
      <c r="E85" s="12">
        <v>0.1875</v>
      </c>
      <c r="F85" s="12">
        <v>0.19097222222222221</v>
      </c>
      <c r="G85" s="8" t="s">
        <v>1504</v>
      </c>
      <c r="H85" s="9" t="s">
        <v>1503</v>
      </c>
      <c r="I85" s="8" t="s">
        <v>335</v>
      </c>
      <c r="J85" s="8" t="s">
        <v>336</v>
      </c>
      <c r="K85" s="8" t="s">
        <v>202</v>
      </c>
      <c r="L85" s="16" t="s">
        <v>1766</v>
      </c>
      <c r="M85" s="8" t="s">
        <v>207</v>
      </c>
    </row>
    <row r="86" spans="1:13">
      <c r="A86" s="23">
        <v>84</v>
      </c>
      <c r="B86" s="16" t="s">
        <v>74</v>
      </c>
      <c r="C86" s="10">
        <v>43143</v>
      </c>
      <c r="D86" s="12">
        <v>2.0833333333333259E-3</v>
      </c>
      <c r="E86" s="12">
        <v>0.19722222222222222</v>
      </c>
      <c r="F86" s="12">
        <v>0.19930555555555554</v>
      </c>
      <c r="G86" s="8" t="s">
        <v>1480</v>
      </c>
      <c r="H86" s="9" t="s">
        <v>1479</v>
      </c>
      <c r="I86" s="8" t="s">
        <v>337</v>
      </c>
      <c r="J86" s="8" t="s">
        <v>338</v>
      </c>
      <c r="K86" s="8" t="s">
        <v>202</v>
      </c>
      <c r="L86" s="8" t="s">
        <v>339</v>
      </c>
      <c r="M86" s="8" t="s">
        <v>207</v>
      </c>
    </row>
    <row r="87" spans="1:13">
      <c r="A87" s="23">
        <v>85</v>
      </c>
      <c r="B87" s="16" t="s">
        <v>75</v>
      </c>
      <c r="C87" s="10">
        <v>43143</v>
      </c>
      <c r="D87" s="12">
        <v>3.125E-2</v>
      </c>
      <c r="E87" s="12">
        <v>0.33333333333333331</v>
      </c>
      <c r="F87" s="12">
        <v>0.36458333333333331</v>
      </c>
      <c r="G87" s="8" t="s">
        <v>1478</v>
      </c>
      <c r="H87" s="9" t="s">
        <v>1477</v>
      </c>
      <c r="I87" s="8" t="s">
        <v>340</v>
      </c>
      <c r="J87" s="8" t="s">
        <v>341</v>
      </c>
      <c r="K87" s="8" t="s">
        <v>103</v>
      </c>
      <c r="L87" s="8" t="s">
        <v>342</v>
      </c>
      <c r="M87" s="8" t="s">
        <v>280</v>
      </c>
    </row>
    <row r="88" spans="1:13">
      <c r="A88" s="23">
        <v>86</v>
      </c>
      <c r="B88" s="16" t="s">
        <v>75</v>
      </c>
      <c r="C88" s="10">
        <v>43143</v>
      </c>
      <c r="D88" s="12">
        <v>1.7361111111111105E-2</v>
      </c>
      <c r="E88" s="12">
        <v>0.3888888888888889</v>
      </c>
      <c r="F88" s="12">
        <v>0.40625</v>
      </c>
      <c r="G88" s="8" t="s">
        <v>1171</v>
      </c>
      <c r="H88" s="9" t="s">
        <v>1483</v>
      </c>
      <c r="I88" s="8" t="s">
        <v>343</v>
      </c>
      <c r="J88" s="8" t="s">
        <v>344</v>
      </c>
      <c r="K88" s="8" t="s">
        <v>103</v>
      </c>
      <c r="L88" s="8" t="s">
        <v>345</v>
      </c>
      <c r="M88" s="8" t="s">
        <v>171</v>
      </c>
    </row>
    <row r="89" spans="1:13">
      <c r="A89" s="23">
        <v>87</v>
      </c>
      <c r="B89" s="16" t="s">
        <v>75</v>
      </c>
      <c r="C89" s="10">
        <v>43143</v>
      </c>
      <c r="D89" s="12">
        <v>1.3888888888888951E-2</v>
      </c>
      <c r="E89" s="12">
        <v>0.54861111111111105</v>
      </c>
      <c r="F89" s="12">
        <v>0.5625</v>
      </c>
      <c r="G89" s="8" t="s">
        <v>1534</v>
      </c>
      <c r="H89" s="9" t="s">
        <v>1541</v>
      </c>
      <c r="I89" s="8" t="s">
        <v>346</v>
      </c>
      <c r="J89" s="8" t="s">
        <v>347</v>
      </c>
      <c r="K89" s="8" t="s">
        <v>103</v>
      </c>
      <c r="L89" s="8" t="s">
        <v>348</v>
      </c>
      <c r="M89" s="8" t="s">
        <v>171</v>
      </c>
    </row>
    <row r="90" spans="1:13">
      <c r="A90" s="23">
        <v>88</v>
      </c>
      <c r="B90" s="16" t="s">
        <v>76</v>
      </c>
      <c r="C90" s="10">
        <v>43143</v>
      </c>
      <c r="D90" s="12">
        <v>3.472222222222221E-2</v>
      </c>
      <c r="E90" s="12">
        <v>0.83750000000000002</v>
      </c>
      <c r="F90" s="12">
        <v>0.87222222222222223</v>
      </c>
      <c r="G90" s="8" t="s">
        <v>1502</v>
      </c>
      <c r="H90" s="9" t="s">
        <v>1501</v>
      </c>
      <c r="I90" s="8" t="s">
        <v>349</v>
      </c>
      <c r="J90" s="8" t="s">
        <v>350</v>
      </c>
      <c r="K90" s="8" t="s">
        <v>117</v>
      </c>
      <c r="L90" s="8" t="s">
        <v>351</v>
      </c>
      <c r="M90" s="8" t="s">
        <v>257</v>
      </c>
    </row>
    <row r="91" spans="1:13">
      <c r="A91" s="23">
        <v>89</v>
      </c>
      <c r="B91" s="16" t="s">
        <v>76</v>
      </c>
      <c r="C91" s="10">
        <v>43143</v>
      </c>
      <c r="D91" s="12">
        <v>1.041666666666663E-2</v>
      </c>
      <c r="E91" s="12">
        <v>0.88888888888888884</v>
      </c>
      <c r="F91" s="12">
        <v>0.89930555555555547</v>
      </c>
      <c r="G91" s="8" t="s">
        <v>1171</v>
      </c>
      <c r="H91" s="9" t="s">
        <v>1483</v>
      </c>
      <c r="I91" s="16" t="s">
        <v>1663</v>
      </c>
      <c r="J91" s="8" t="s">
        <v>352</v>
      </c>
      <c r="K91" s="8" t="s">
        <v>117</v>
      </c>
      <c r="L91" s="8" t="s">
        <v>353</v>
      </c>
      <c r="M91" s="8" t="s">
        <v>264</v>
      </c>
    </row>
    <row r="92" spans="1:13">
      <c r="A92" s="23">
        <v>90</v>
      </c>
      <c r="B92" s="16" t="s">
        <v>76</v>
      </c>
      <c r="C92" s="10">
        <v>43143</v>
      </c>
      <c r="D92" s="12">
        <v>1.0416666666666741E-2</v>
      </c>
      <c r="E92" s="12">
        <v>0.90277777777777779</v>
      </c>
      <c r="F92" s="12">
        <v>0.91319444444444453</v>
      </c>
      <c r="G92" s="8" t="s">
        <v>1534</v>
      </c>
      <c r="H92" s="9" t="s">
        <v>1547</v>
      </c>
      <c r="I92" s="8" t="s">
        <v>354</v>
      </c>
      <c r="J92" s="8" t="s">
        <v>355</v>
      </c>
      <c r="K92" s="8" t="s">
        <v>117</v>
      </c>
      <c r="L92" s="8" t="s">
        <v>356</v>
      </c>
      <c r="M92" s="8" t="s">
        <v>257</v>
      </c>
    </row>
    <row r="93" spans="1:13">
      <c r="A93" s="23">
        <v>91</v>
      </c>
      <c r="B93" s="16" t="s">
        <v>74</v>
      </c>
      <c r="C93" s="10">
        <v>43144</v>
      </c>
      <c r="D93" s="12">
        <v>4.1666666666666657E-3</v>
      </c>
      <c r="E93" s="12">
        <v>1.0416666666666666E-2</v>
      </c>
      <c r="F93" s="12">
        <v>1.4583333333333332E-2</v>
      </c>
      <c r="G93" s="8" t="s">
        <v>1496</v>
      </c>
      <c r="H93" s="9" t="s">
        <v>1495</v>
      </c>
      <c r="I93" s="8" t="s">
        <v>357</v>
      </c>
      <c r="J93" s="8" t="s">
        <v>358</v>
      </c>
      <c r="K93" s="8" t="s">
        <v>103</v>
      </c>
      <c r="L93" s="8" t="s">
        <v>359</v>
      </c>
      <c r="M93" s="8" t="s">
        <v>304</v>
      </c>
    </row>
    <row r="94" spans="1:13">
      <c r="A94" s="23">
        <v>92</v>
      </c>
      <c r="B94" s="16" t="s">
        <v>74</v>
      </c>
      <c r="C94" s="10">
        <v>43144</v>
      </c>
      <c r="D94" s="12">
        <v>2.7777777777777679E-3</v>
      </c>
      <c r="E94" s="12">
        <v>9.2361111111111116E-2</v>
      </c>
      <c r="F94" s="12">
        <v>9.5138888888888884E-2</v>
      </c>
      <c r="G94" s="8" t="s">
        <v>1171</v>
      </c>
      <c r="H94" s="9" t="s">
        <v>1483</v>
      </c>
      <c r="I94" s="8" t="s">
        <v>360</v>
      </c>
      <c r="J94" s="8" t="s">
        <v>344</v>
      </c>
      <c r="K94" s="8" t="s">
        <v>103</v>
      </c>
      <c r="L94" s="8" t="s">
        <v>361</v>
      </c>
      <c r="M94" s="8" t="s">
        <v>316</v>
      </c>
    </row>
    <row r="95" spans="1:13">
      <c r="A95" s="23">
        <v>93</v>
      </c>
      <c r="B95" s="16" t="s">
        <v>74</v>
      </c>
      <c r="C95" s="10">
        <v>43144</v>
      </c>
      <c r="D95" s="12">
        <v>1.3888888888888895E-2</v>
      </c>
      <c r="E95" s="12">
        <v>0.2951388888888889</v>
      </c>
      <c r="F95" s="12">
        <v>0.30902777777777779</v>
      </c>
      <c r="G95" s="8" t="s">
        <v>1171</v>
      </c>
      <c r="H95" s="9" t="s">
        <v>1483</v>
      </c>
      <c r="I95" s="8" t="s">
        <v>362</v>
      </c>
      <c r="J95" s="8" t="s">
        <v>363</v>
      </c>
      <c r="K95" s="8" t="s">
        <v>103</v>
      </c>
      <c r="L95" s="8" t="s">
        <v>364</v>
      </c>
      <c r="M95" s="8" t="s">
        <v>320</v>
      </c>
    </row>
    <row r="96" spans="1:13">
      <c r="A96" s="23">
        <v>94</v>
      </c>
      <c r="B96" s="16" t="s">
        <v>74</v>
      </c>
      <c r="C96" s="10">
        <v>43144</v>
      </c>
      <c r="D96" s="12">
        <v>1.3888888888888895E-2</v>
      </c>
      <c r="E96" s="12">
        <v>0.3298611111111111</v>
      </c>
      <c r="F96" s="12">
        <v>0.34375</v>
      </c>
      <c r="G96" s="8" t="s">
        <v>1171</v>
      </c>
      <c r="H96" s="9" t="s">
        <v>1484</v>
      </c>
      <c r="I96" s="8" t="s">
        <v>365</v>
      </c>
      <c r="J96" s="8" t="s">
        <v>366</v>
      </c>
      <c r="K96" s="8" t="s">
        <v>103</v>
      </c>
      <c r="L96" s="8" t="s">
        <v>367</v>
      </c>
      <c r="M96" s="8" t="s">
        <v>171</v>
      </c>
    </row>
    <row r="97" spans="1:13">
      <c r="A97" s="23">
        <v>95</v>
      </c>
      <c r="B97" s="16" t="s">
        <v>75</v>
      </c>
      <c r="C97" s="10">
        <v>43144</v>
      </c>
      <c r="D97" s="12">
        <v>4.8611111111111494E-3</v>
      </c>
      <c r="E97" s="12">
        <v>0.36458333333333331</v>
      </c>
      <c r="F97" s="12">
        <v>0.36944444444444446</v>
      </c>
      <c r="G97" s="8" t="s">
        <v>1476</v>
      </c>
      <c r="H97" s="9" t="s">
        <v>1475</v>
      </c>
      <c r="I97" s="8" t="s">
        <v>368</v>
      </c>
      <c r="J97" s="8" t="s">
        <v>369</v>
      </c>
      <c r="K97" s="8" t="s">
        <v>117</v>
      </c>
      <c r="L97" s="8" t="s">
        <v>370</v>
      </c>
      <c r="M97" s="8" t="s">
        <v>371</v>
      </c>
    </row>
    <row r="98" spans="1:13">
      <c r="A98" s="23">
        <v>96</v>
      </c>
      <c r="B98" s="16" t="s">
        <v>75</v>
      </c>
      <c r="C98" s="10">
        <v>43144</v>
      </c>
      <c r="D98" s="12">
        <v>1.5277777777777779E-2</v>
      </c>
      <c r="E98" s="12">
        <v>0.375</v>
      </c>
      <c r="F98" s="12">
        <v>0.39027777777777778</v>
      </c>
      <c r="G98" s="8" t="s">
        <v>1476</v>
      </c>
      <c r="H98" s="9" t="s">
        <v>1475</v>
      </c>
      <c r="I98" s="8" t="s">
        <v>372</v>
      </c>
      <c r="J98" s="8" t="s">
        <v>373</v>
      </c>
      <c r="K98" s="8" t="s">
        <v>117</v>
      </c>
      <c r="L98" s="8" t="s">
        <v>374</v>
      </c>
      <c r="M98" s="8" t="s">
        <v>253</v>
      </c>
    </row>
    <row r="99" spans="1:13">
      <c r="A99" s="23">
        <v>97</v>
      </c>
      <c r="B99" s="16" t="s">
        <v>76</v>
      </c>
      <c r="C99" s="10">
        <v>43144</v>
      </c>
      <c r="D99" s="12">
        <v>1.3888888888888951E-2</v>
      </c>
      <c r="E99" s="12">
        <v>0.76388888888888884</v>
      </c>
      <c r="F99" s="12">
        <v>0.77777777777777779</v>
      </c>
      <c r="G99" s="8" t="s">
        <v>1171</v>
      </c>
      <c r="H99" s="9" t="s">
        <v>1483</v>
      </c>
      <c r="I99" s="8" t="s">
        <v>375</v>
      </c>
      <c r="J99" s="8" t="s">
        <v>376</v>
      </c>
      <c r="K99" s="8" t="s">
        <v>117</v>
      </c>
      <c r="L99" s="8" t="s">
        <v>377</v>
      </c>
      <c r="M99" s="8" t="s">
        <v>378</v>
      </c>
    </row>
    <row r="100" spans="1:13">
      <c r="A100" s="23">
        <v>98</v>
      </c>
      <c r="B100" s="16" t="s">
        <v>76</v>
      </c>
      <c r="C100" s="10">
        <v>43144</v>
      </c>
      <c r="D100" s="12">
        <v>1.736111111111116E-2</v>
      </c>
      <c r="E100" s="12">
        <v>0.81597222222222221</v>
      </c>
      <c r="F100" s="12">
        <v>0.83333333333333337</v>
      </c>
      <c r="G100" s="8" t="s">
        <v>1500</v>
      </c>
      <c r="H100" s="9" t="s">
        <v>1499</v>
      </c>
      <c r="I100" s="8" t="s">
        <v>379</v>
      </c>
      <c r="J100" s="8" t="s">
        <v>380</v>
      </c>
      <c r="K100" s="8" t="s">
        <v>117</v>
      </c>
      <c r="L100" s="8" t="s">
        <v>381</v>
      </c>
      <c r="M100" s="8" t="s">
        <v>257</v>
      </c>
    </row>
    <row r="101" spans="1:13">
      <c r="A101" s="23">
        <v>99</v>
      </c>
      <c r="B101" s="16" t="s">
        <v>76</v>
      </c>
      <c r="C101" s="10">
        <v>43144</v>
      </c>
      <c r="D101" s="12">
        <v>2.0833333333333259E-2</v>
      </c>
      <c r="E101" s="12">
        <v>0.84722222222222221</v>
      </c>
      <c r="F101" s="12">
        <v>0.86805555555555547</v>
      </c>
      <c r="G101" s="8" t="s">
        <v>1171</v>
      </c>
      <c r="H101" s="9" t="s">
        <v>1483</v>
      </c>
      <c r="I101" s="8" t="s">
        <v>382</v>
      </c>
      <c r="J101" s="8" t="s">
        <v>383</v>
      </c>
      <c r="K101" s="8" t="s">
        <v>117</v>
      </c>
      <c r="L101" s="8" t="s">
        <v>376</v>
      </c>
      <c r="M101" s="8" t="s">
        <v>384</v>
      </c>
    </row>
    <row r="102" spans="1:13">
      <c r="A102" s="23">
        <v>100</v>
      </c>
      <c r="B102" s="16" t="s">
        <v>75</v>
      </c>
      <c r="C102" s="10">
        <v>43145</v>
      </c>
      <c r="D102" s="12">
        <v>4.5138888888888895E-2</v>
      </c>
      <c r="E102" s="12">
        <v>0.3611111111111111</v>
      </c>
      <c r="F102" s="12">
        <v>0.40625</v>
      </c>
      <c r="G102" s="8" t="s">
        <v>1171</v>
      </c>
      <c r="H102" s="9" t="s">
        <v>1483</v>
      </c>
      <c r="I102" s="8" t="s">
        <v>385</v>
      </c>
      <c r="J102" s="8" t="s">
        <v>386</v>
      </c>
      <c r="K102" s="8" t="s">
        <v>103</v>
      </c>
      <c r="L102" s="8" t="s">
        <v>387</v>
      </c>
      <c r="M102" s="8" t="s">
        <v>280</v>
      </c>
    </row>
    <row r="103" spans="1:13">
      <c r="A103" s="23">
        <v>101</v>
      </c>
      <c r="B103" s="16" t="s">
        <v>75</v>
      </c>
      <c r="C103" s="10">
        <v>43145</v>
      </c>
      <c r="D103" s="12">
        <v>1.6666666666666607E-2</v>
      </c>
      <c r="E103" s="12">
        <v>0.44861111111111113</v>
      </c>
      <c r="F103" s="12">
        <v>0.46527777777777773</v>
      </c>
      <c r="G103" s="8" t="s">
        <v>1411</v>
      </c>
      <c r="H103" s="9" t="s">
        <v>1481</v>
      </c>
      <c r="I103" s="8" t="s">
        <v>388</v>
      </c>
      <c r="J103" s="8" t="s">
        <v>389</v>
      </c>
      <c r="K103" s="8" t="s">
        <v>103</v>
      </c>
      <c r="L103" s="8" t="s">
        <v>390</v>
      </c>
      <c r="M103" s="8" t="s">
        <v>160</v>
      </c>
    </row>
    <row r="104" spans="1:13">
      <c r="A104" s="23">
        <v>102</v>
      </c>
      <c r="B104" s="16" t="s">
        <v>75</v>
      </c>
      <c r="C104" s="10">
        <v>43145</v>
      </c>
      <c r="D104" s="12">
        <v>1.8055555555555491E-2</v>
      </c>
      <c r="E104" s="12">
        <v>0.59027777777777779</v>
      </c>
      <c r="F104" s="12">
        <v>0.60833333333333328</v>
      </c>
      <c r="G104" s="8" t="s">
        <v>1478</v>
      </c>
      <c r="H104" s="9" t="s">
        <v>1477</v>
      </c>
      <c r="I104" s="8" t="s">
        <v>391</v>
      </c>
      <c r="J104" s="8" t="s">
        <v>392</v>
      </c>
      <c r="K104" s="8" t="s">
        <v>103</v>
      </c>
      <c r="L104" s="8" t="s">
        <v>159</v>
      </c>
      <c r="M104" s="8" t="s">
        <v>160</v>
      </c>
    </row>
    <row r="105" spans="1:13">
      <c r="A105" s="23">
        <v>103</v>
      </c>
      <c r="B105" s="16" t="s">
        <v>75</v>
      </c>
      <c r="C105" s="10">
        <v>43145</v>
      </c>
      <c r="D105" s="12">
        <v>1.8055555555555602E-2</v>
      </c>
      <c r="E105" s="12">
        <v>0.62222222222222223</v>
      </c>
      <c r="F105" s="12">
        <v>0.64027777777777783</v>
      </c>
      <c r="G105" s="8" t="s">
        <v>1053</v>
      </c>
      <c r="H105" s="9" t="s">
        <v>1497</v>
      </c>
      <c r="I105" s="8" t="s">
        <v>393</v>
      </c>
      <c r="J105" s="8" t="s">
        <v>394</v>
      </c>
      <c r="K105" s="8" t="s">
        <v>103</v>
      </c>
      <c r="L105" s="8" t="s">
        <v>395</v>
      </c>
      <c r="M105" s="8" t="s">
        <v>160</v>
      </c>
    </row>
    <row r="106" spans="1:13">
      <c r="A106" s="23">
        <v>104</v>
      </c>
      <c r="B106" s="16" t="s">
        <v>76</v>
      </c>
      <c r="C106" s="10">
        <v>43145</v>
      </c>
      <c r="D106" s="12">
        <v>6.9444444444444198E-3</v>
      </c>
      <c r="E106" s="12">
        <v>0.81597222222222221</v>
      </c>
      <c r="F106" s="12">
        <v>0.82291666666666663</v>
      </c>
      <c r="G106" s="8" t="s">
        <v>1171</v>
      </c>
      <c r="H106" s="9" t="s">
        <v>1484</v>
      </c>
      <c r="I106" s="8" t="s">
        <v>396</v>
      </c>
      <c r="J106" s="8" t="s">
        <v>397</v>
      </c>
      <c r="K106" s="8" t="s">
        <v>103</v>
      </c>
      <c r="L106" s="8" t="s">
        <v>398</v>
      </c>
      <c r="M106" s="8" t="s">
        <v>199</v>
      </c>
    </row>
    <row r="107" spans="1:13">
      <c r="A107" s="23">
        <v>105</v>
      </c>
      <c r="B107" s="16" t="s">
        <v>76</v>
      </c>
      <c r="C107" s="10">
        <v>43145</v>
      </c>
      <c r="D107" s="12">
        <v>1.736111111111116E-2</v>
      </c>
      <c r="E107" s="12">
        <v>0.84722222222222221</v>
      </c>
      <c r="F107" s="12">
        <v>0.86458333333333337</v>
      </c>
      <c r="G107" s="8" t="s">
        <v>1411</v>
      </c>
      <c r="H107" s="9" t="s">
        <v>1481</v>
      </c>
      <c r="I107" s="8" t="s">
        <v>399</v>
      </c>
      <c r="J107" s="8" t="s">
        <v>400</v>
      </c>
      <c r="K107" s="8" t="s">
        <v>103</v>
      </c>
      <c r="L107" s="8" t="s">
        <v>401</v>
      </c>
      <c r="M107" s="8" t="s">
        <v>164</v>
      </c>
    </row>
    <row r="108" spans="1:13">
      <c r="A108" s="23">
        <v>106</v>
      </c>
      <c r="B108" s="16" t="s">
        <v>74</v>
      </c>
      <c r="C108" s="10">
        <v>43146</v>
      </c>
      <c r="D108" s="12">
        <v>8.3333333333333343E-2</v>
      </c>
      <c r="E108" s="12">
        <v>2.0833333333333332E-2</v>
      </c>
      <c r="F108" s="12">
        <v>0.10416666666666667</v>
      </c>
      <c r="G108" s="8" t="s">
        <v>1171</v>
      </c>
      <c r="H108" s="9" t="s">
        <v>1484</v>
      </c>
      <c r="I108" s="8" t="s">
        <v>404</v>
      </c>
      <c r="J108" s="8" t="s">
        <v>405</v>
      </c>
      <c r="K108" s="8" t="s">
        <v>103</v>
      </c>
      <c r="L108" s="8" t="s">
        <v>406</v>
      </c>
      <c r="M108" s="8" t="s">
        <v>407</v>
      </c>
    </row>
    <row r="109" spans="1:13">
      <c r="A109" s="23">
        <v>107</v>
      </c>
      <c r="B109" s="16" t="s">
        <v>74</v>
      </c>
      <c r="C109" s="10">
        <v>43146</v>
      </c>
      <c r="D109" s="12">
        <v>1.0416666666666664E-2</v>
      </c>
      <c r="E109" s="12">
        <v>3.125E-2</v>
      </c>
      <c r="F109" s="12">
        <v>4.1666666666666664E-2</v>
      </c>
      <c r="G109" s="8" t="s">
        <v>1473</v>
      </c>
      <c r="H109" s="9" t="s">
        <v>1474</v>
      </c>
      <c r="I109" s="8" t="s">
        <v>277</v>
      </c>
      <c r="J109" s="8" t="s">
        <v>402</v>
      </c>
      <c r="K109" s="8" t="s">
        <v>103</v>
      </c>
      <c r="L109" s="8" t="s">
        <v>403</v>
      </c>
      <c r="M109" s="8" t="s">
        <v>320</v>
      </c>
    </row>
    <row r="110" spans="1:13">
      <c r="A110" s="23">
        <v>108</v>
      </c>
      <c r="B110" s="16" t="s">
        <v>74</v>
      </c>
      <c r="C110" s="10">
        <v>43146</v>
      </c>
      <c r="D110" s="12">
        <v>4.8611111111110938E-3</v>
      </c>
      <c r="E110" s="12">
        <v>0.13125000000000001</v>
      </c>
      <c r="F110" s="12">
        <v>0.1361111111111111</v>
      </c>
      <c r="G110" s="8" t="s">
        <v>1476</v>
      </c>
      <c r="H110" s="9" t="s">
        <v>1475</v>
      </c>
      <c r="I110" s="8" t="s">
        <v>408</v>
      </c>
      <c r="J110" s="8" t="s">
        <v>409</v>
      </c>
      <c r="K110" s="8" t="s">
        <v>103</v>
      </c>
      <c r="L110" s="8" t="s">
        <v>410</v>
      </c>
      <c r="M110" s="8" t="s">
        <v>304</v>
      </c>
    </row>
    <row r="111" spans="1:13">
      <c r="A111" s="23">
        <v>109</v>
      </c>
      <c r="B111" s="16" t="s">
        <v>75</v>
      </c>
      <c r="C111" s="10">
        <v>43146</v>
      </c>
      <c r="D111" s="12">
        <v>1.0416666666666685E-2</v>
      </c>
      <c r="E111" s="12">
        <v>0.43194444444444446</v>
      </c>
      <c r="F111" s="12">
        <v>0.44236111111111115</v>
      </c>
      <c r="G111" s="8" t="s">
        <v>1411</v>
      </c>
      <c r="H111" s="9" t="s">
        <v>1481</v>
      </c>
      <c r="I111" s="8" t="s">
        <v>411</v>
      </c>
      <c r="J111" s="8" t="s">
        <v>412</v>
      </c>
      <c r="K111" s="8" t="s">
        <v>413</v>
      </c>
      <c r="L111" s="8" t="s">
        <v>414</v>
      </c>
      <c r="M111" s="8" t="s">
        <v>94</v>
      </c>
    </row>
    <row r="112" spans="1:13">
      <c r="A112" s="23">
        <v>110</v>
      </c>
      <c r="B112" s="16" t="s">
        <v>75</v>
      </c>
      <c r="C112" s="10">
        <v>43146</v>
      </c>
      <c r="D112" s="12">
        <v>7.6388888888888618E-3</v>
      </c>
      <c r="E112" s="12">
        <v>0.52430555555555558</v>
      </c>
      <c r="F112" s="12">
        <v>0.53194444444444444</v>
      </c>
      <c r="G112" s="8" t="s">
        <v>1076</v>
      </c>
      <c r="H112" s="9" t="s">
        <v>1489</v>
      </c>
      <c r="I112" s="8" t="s">
        <v>415</v>
      </c>
      <c r="J112" s="8" t="s">
        <v>416</v>
      </c>
      <c r="K112" s="8" t="s">
        <v>413</v>
      </c>
      <c r="L112" s="8" t="s">
        <v>417</v>
      </c>
      <c r="M112" s="8" t="s">
        <v>418</v>
      </c>
    </row>
    <row r="113" spans="1:13">
      <c r="A113" s="23">
        <v>111</v>
      </c>
      <c r="B113" s="16" t="s">
        <v>75</v>
      </c>
      <c r="C113" s="10">
        <v>43146</v>
      </c>
      <c r="D113" s="12">
        <v>1.1805555555555625E-2</v>
      </c>
      <c r="E113" s="12">
        <v>0.57986111111111105</v>
      </c>
      <c r="F113" s="12">
        <v>0.59166666666666667</v>
      </c>
      <c r="G113" s="8" t="s">
        <v>1494</v>
      </c>
      <c r="H113" s="12" t="s">
        <v>1493</v>
      </c>
      <c r="I113" s="8" t="s">
        <v>419</v>
      </c>
      <c r="J113" s="8" t="s">
        <v>420</v>
      </c>
      <c r="K113" s="8" t="s">
        <v>413</v>
      </c>
      <c r="L113" s="8" t="s">
        <v>421</v>
      </c>
      <c r="M113" s="8" t="s">
        <v>94</v>
      </c>
    </row>
    <row r="114" spans="1:13">
      <c r="A114" s="23">
        <v>112</v>
      </c>
      <c r="B114" s="16" t="s">
        <v>75</v>
      </c>
      <c r="C114" s="10">
        <v>43146</v>
      </c>
      <c r="D114" s="12">
        <v>7.6388888888889728E-3</v>
      </c>
      <c r="E114" s="12">
        <v>0.61249999999999993</v>
      </c>
      <c r="F114" s="12">
        <v>0.62013888888888891</v>
      </c>
      <c r="G114" s="8" t="s">
        <v>1171</v>
      </c>
      <c r="H114" s="9" t="s">
        <v>1484</v>
      </c>
      <c r="I114" s="8" t="s">
        <v>422</v>
      </c>
      <c r="J114" s="8" t="s">
        <v>423</v>
      </c>
      <c r="K114" s="8" t="s">
        <v>413</v>
      </c>
      <c r="L114" s="8" t="s">
        <v>424</v>
      </c>
      <c r="M114" s="8" t="s">
        <v>425</v>
      </c>
    </row>
    <row r="115" spans="1:13">
      <c r="A115" s="23">
        <v>113</v>
      </c>
      <c r="B115" s="16" t="s">
        <v>76</v>
      </c>
      <c r="C115" s="10">
        <v>43146</v>
      </c>
      <c r="D115" s="12">
        <v>6.9444444444444198E-3</v>
      </c>
      <c r="E115" s="12">
        <v>0.70833333333333337</v>
      </c>
      <c r="F115" s="12">
        <v>0.71527777777777779</v>
      </c>
      <c r="G115" s="8" t="s">
        <v>1502</v>
      </c>
      <c r="H115" s="9" t="s">
        <v>1501</v>
      </c>
      <c r="I115" s="8" t="s">
        <v>426</v>
      </c>
      <c r="J115" s="8" t="s">
        <v>427</v>
      </c>
      <c r="K115" s="8" t="s">
        <v>413</v>
      </c>
      <c r="L115" s="8" t="s">
        <v>428</v>
      </c>
      <c r="M115" s="8" t="s">
        <v>429</v>
      </c>
    </row>
    <row r="116" spans="1:13">
      <c r="A116" s="23">
        <v>114</v>
      </c>
      <c r="B116" s="16" t="s">
        <v>76</v>
      </c>
      <c r="C116" s="10">
        <v>43146</v>
      </c>
      <c r="D116" s="12">
        <v>6.9444444444445308E-3</v>
      </c>
      <c r="E116" s="12">
        <v>0.83680555555555547</v>
      </c>
      <c r="F116" s="12">
        <v>0.84375</v>
      </c>
      <c r="G116" s="8" t="s">
        <v>1171</v>
      </c>
      <c r="H116" s="9" t="s">
        <v>1484</v>
      </c>
      <c r="I116" s="19" t="s">
        <v>430</v>
      </c>
      <c r="J116" s="8" t="s">
        <v>423</v>
      </c>
      <c r="K116" s="8" t="s">
        <v>413</v>
      </c>
      <c r="L116" s="8" t="s">
        <v>424</v>
      </c>
      <c r="M116" s="8" t="s">
        <v>431</v>
      </c>
    </row>
    <row r="117" spans="1:13">
      <c r="A117" s="23">
        <v>115</v>
      </c>
      <c r="B117" s="16" t="s">
        <v>76</v>
      </c>
      <c r="C117" s="10">
        <v>43146</v>
      </c>
      <c r="D117" s="12">
        <v>1.0416666666666741E-2</v>
      </c>
      <c r="E117" s="12">
        <v>0.85416666666666663</v>
      </c>
      <c r="F117" s="12">
        <v>0.86458333333333337</v>
      </c>
      <c r="G117" s="8" t="s">
        <v>1478</v>
      </c>
      <c r="H117" s="9" t="s">
        <v>1477</v>
      </c>
      <c r="I117" s="8" t="s">
        <v>432</v>
      </c>
      <c r="J117" s="8" t="s">
        <v>433</v>
      </c>
      <c r="K117" s="8" t="s">
        <v>413</v>
      </c>
      <c r="L117" s="8" t="s">
        <v>434</v>
      </c>
      <c r="M117" s="8" t="s">
        <v>105</v>
      </c>
    </row>
    <row r="118" spans="1:13">
      <c r="A118" s="23">
        <v>116</v>
      </c>
      <c r="B118" s="16" t="s">
        <v>74</v>
      </c>
      <c r="C118" s="10">
        <v>43147</v>
      </c>
      <c r="D118" s="12">
        <v>6.25E-2</v>
      </c>
      <c r="E118" s="12">
        <v>2.0833333333333332E-2</v>
      </c>
      <c r="F118" s="12">
        <v>8.3333333333333329E-2</v>
      </c>
      <c r="G118" s="8" t="s">
        <v>1171</v>
      </c>
      <c r="H118" s="9" t="s">
        <v>1483</v>
      </c>
      <c r="I118" s="8" t="s">
        <v>435</v>
      </c>
      <c r="J118" s="8" t="s">
        <v>436</v>
      </c>
      <c r="K118" s="8" t="s">
        <v>413</v>
      </c>
      <c r="L118" s="8" t="s">
        <v>437</v>
      </c>
      <c r="M118" s="8" t="s">
        <v>148</v>
      </c>
    </row>
    <row r="119" spans="1:13">
      <c r="A119" s="23">
        <v>117</v>
      </c>
      <c r="B119" s="16" t="s">
        <v>74</v>
      </c>
      <c r="C119" s="10">
        <v>43147</v>
      </c>
      <c r="D119" s="12">
        <v>3.4722222222222099E-3</v>
      </c>
      <c r="E119" s="12">
        <v>9.1666666666666674E-2</v>
      </c>
      <c r="F119" s="12">
        <v>9.5138888888888884E-2</v>
      </c>
      <c r="G119" s="8" t="s">
        <v>1494</v>
      </c>
      <c r="H119" s="12" t="s">
        <v>1493</v>
      </c>
      <c r="I119" s="8" t="s">
        <v>438</v>
      </c>
      <c r="J119" s="8" t="s">
        <v>439</v>
      </c>
      <c r="K119" s="8" t="s">
        <v>413</v>
      </c>
      <c r="L119" s="8" t="s">
        <v>440</v>
      </c>
      <c r="M119" s="8" t="s">
        <v>122</v>
      </c>
    </row>
    <row r="120" spans="1:13">
      <c r="A120" s="23">
        <v>118</v>
      </c>
      <c r="B120" s="16" t="s">
        <v>74</v>
      </c>
      <c r="C120" s="10">
        <v>43147</v>
      </c>
      <c r="D120" s="12">
        <v>2.0833333333333259E-3</v>
      </c>
      <c r="E120" s="12">
        <v>0.10208333333333335</v>
      </c>
      <c r="F120" s="12">
        <v>0.10416666666666667</v>
      </c>
      <c r="G120" s="8" t="s">
        <v>1496</v>
      </c>
      <c r="H120" s="9" t="s">
        <v>1495</v>
      </c>
      <c r="I120" s="8" t="s">
        <v>441</v>
      </c>
      <c r="J120" s="8" t="s">
        <v>442</v>
      </c>
      <c r="K120" s="8" t="s">
        <v>413</v>
      </c>
      <c r="L120" s="8" t="s">
        <v>443</v>
      </c>
      <c r="M120" s="8" t="s">
        <v>122</v>
      </c>
    </row>
    <row r="121" spans="1:13" ht="40.5">
      <c r="A121" s="23">
        <v>119</v>
      </c>
      <c r="B121" s="16" t="s">
        <v>74</v>
      </c>
      <c r="C121" s="10">
        <v>43147</v>
      </c>
      <c r="D121" s="12">
        <v>1.3888888888888923E-2</v>
      </c>
      <c r="E121" s="12">
        <v>0.20138888888888887</v>
      </c>
      <c r="F121" s="12">
        <v>0.21527777777777779</v>
      </c>
      <c r="G121" s="8" t="s">
        <v>1473</v>
      </c>
      <c r="H121" s="12" t="s">
        <v>1474</v>
      </c>
      <c r="I121" s="8" t="s">
        <v>444</v>
      </c>
      <c r="J121" s="13" t="s">
        <v>445</v>
      </c>
      <c r="K121" s="8" t="s">
        <v>413</v>
      </c>
      <c r="L121" s="8" t="s">
        <v>446</v>
      </c>
      <c r="M121" s="8" t="s">
        <v>90</v>
      </c>
    </row>
    <row r="122" spans="1:13">
      <c r="A122" s="23">
        <v>120</v>
      </c>
      <c r="B122" s="16" t="s">
        <v>74</v>
      </c>
      <c r="C122" s="10">
        <v>43147</v>
      </c>
      <c r="D122" s="12">
        <v>5.5555555555555358E-3</v>
      </c>
      <c r="E122" s="12">
        <v>0.25694444444444448</v>
      </c>
      <c r="F122" s="12">
        <v>0.26250000000000001</v>
      </c>
      <c r="G122" s="8" t="s">
        <v>1496</v>
      </c>
      <c r="H122" s="9" t="s">
        <v>1495</v>
      </c>
      <c r="I122" s="8" t="s">
        <v>441</v>
      </c>
      <c r="J122" s="8" t="s">
        <v>442</v>
      </c>
      <c r="K122" s="8" t="s">
        <v>413</v>
      </c>
      <c r="L122" s="8" t="s">
        <v>447</v>
      </c>
      <c r="M122" s="8" t="s">
        <v>304</v>
      </c>
    </row>
    <row r="123" spans="1:13">
      <c r="A123" s="23">
        <v>121</v>
      </c>
      <c r="B123" s="16" t="s">
        <v>75</v>
      </c>
      <c r="C123" s="10">
        <v>43147</v>
      </c>
      <c r="D123" s="12">
        <v>1.1111111111111072E-2</v>
      </c>
      <c r="E123" s="12">
        <v>0.3756944444444445</v>
      </c>
      <c r="F123" s="12">
        <v>0.38680555555555557</v>
      </c>
      <c r="G123" s="8" t="s">
        <v>1171</v>
      </c>
      <c r="H123" s="9" t="s">
        <v>1484</v>
      </c>
      <c r="I123" s="8" t="s">
        <v>448</v>
      </c>
      <c r="J123" s="8" t="s">
        <v>449</v>
      </c>
      <c r="K123" s="8" t="s">
        <v>413</v>
      </c>
      <c r="L123" s="8" t="s">
        <v>450</v>
      </c>
      <c r="M123" s="8" t="s">
        <v>94</v>
      </c>
    </row>
    <row r="124" spans="1:13">
      <c r="A124" s="23">
        <v>122</v>
      </c>
      <c r="B124" s="16" t="s">
        <v>75</v>
      </c>
      <c r="C124" s="10">
        <v>43147</v>
      </c>
      <c r="D124" s="12">
        <v>7.6388888888888618E-3</v>
      </c>
      <c r="E124" s="12">
        <v>0.38819444444444445</v>
      </c>
      <c r="F124" s="12">
        <v>0.39583333333333331</v>
      </c>
      <c r="G124" s="8" t="s">
        <v>1496</v>
      </c>
      <c r="H124" s="9" t="s">
        <v>1495</v>
      </c>
      <c r="I124" s="8" t="s">
        <v>451</v>
      </c>
      <c r="J124" s="8" t="s">
        <v>452</v>
      </c>
      <c r="K124" s="8" t="s">
        <v>413</v>
      </c>
      <c r="L124" s="8" t="s">
        <v>453</v>
      </c>
      <c r="M124" s="8" t="s">
        <v>94</v>
      </c>
    </row>
    <row r="125" spans="1:13">
      <c r="A125" s="23">
        <v>123</v>
      </c>
      <c r="B125" s="16" t="s">
        <v>75</v>
      </c>
      <c r="C125" s="10">
        <v>43147</v>
      </c>
      <c r="D125" s="12">
        <v>7.6388888888888618E-3</v>
      </c>
      <c r="E125" s="12">
        <v>0.41736111111111113</v>
      </c>
      <c r="F125" s="12">
        <v>0.42499999999999999</v>
      </c>
      <c r="G125" s="8" t="s">
        <v>1476</v>
      </c>
      <c r="H125" s="9" t="s">
        <v>1475</v>
      </c>
      <c r="I125" s="8" t="s">
        <v>454</v>
      </c>
      <c r="J125" s="8" t="s">
        <v>455</v>
      </c>
      <c r="K125" s="8" t="s">
        <v>413</v>
      </c>
      <c r="L125" s="16" t="s">
        <v>1764</v>
      </c>
      <c r="M125" s="8" t="s">
        <v>94</v>
      </c>
    </row>
    <row r="126" spans="1:13">
      <c r="A126" s="23">
        <v>124</v>
      </c>
      <c r="B126" s="16" t="s">
        <v>75</v>
      </c>
      <c r="C126" s="10">
        <v>43147</v>
      </c>
      <c r="D126" s="12">
        <v>2.7777777777777735E-2</v>
      </c>
      <c r="E126" s="12">
        <v>0.4375</v>
      </c>
      <c r="F126" s="12">
        <v>0.46527777777777773</v>
      </c>
      <c r="G126" s="8" t="s">
        <v>1674</v>
      </c>
      <c r="H126" s="9" t="s">
        <v>1677</v>
      </c>
      <c r="I126" s="8" t="s">
        <v>456</v>
      </c>
      <c r="J126" s="8" t="s">
        <v>457</v>
      </c>
      <c r="K126" s="8" t="s">
        <v>413</v>
      </c>
      <c r="L126" s="16" t="s">
        <v>1765</v>
      </c>
      <c r="M126" s="8" t="s">
        <v>458</v>
      </c>
    </row>
    <row r="127" spans="1:13">
      <c r="A127" s="23">
        <v>125</v>
      </c>
      <c r="B127" s="16" t="s">
        <v>76</v>
      </c>
      <c r="C127" s="10">
        <v>43147</v>
      </c>
      <c r="D127" s="12">
        <v>1.041666666666663E-2</v>
      </c>
      <c r="E127" s="12">
        <v>0.69097222222222221</v>
      </c>
      <c r="F127" s="12">
        <v>0.70138888888888884</v>
      </c>
      <c r="G127" s="8" t="s">
        <v>1490</v>
      </c>
      <c r="H127" s="9" t="s">
        <v>1489</v>
      </c>
      <c r="I127" s="8" t="s">
        <v>459</v>
      </c>
      <c r="J127" s="8" t="s">
        <v>460</v>
      </c>
      <c r="K127" s="8" t="s">
        <v>413</v>
      </c>
      <c r="L127" s="8" t="s">
        <v>461</v>
      </c>
      <c r="M127" s="8" t="s">
        <v>257</v>
      </c>
    </row>
    <row r="128" spans="1:13">
      <c r="A128" s="23">
        <v>126</v>
      </c>
      <c r="B128" s="16" t="s">
        <v>76</v>
      </c>
      <c r="C128" s="10">
        <v>43147</v>
      </c>
      <c r="D128" s="12">
        <v>1.041666666666663E-2</v>
      </c>
      <c r="E128" s="12">
        <v>0.70833333333333337</v>
      </c>
      <c r="F128" s="12">
        <v>0.71875</v>
      </c>
      <c r="G128" s="8" t="s">
        <v>1171</v>
      </c>
      <c r="H128" s="9" t="s">
        <v>1484</v>
      </c>
      <c r="I128" s="8" t="s">
        <v>448</v>
      </c>
      <c r="J128" s="8" t="s">
        <v>449</v>
      </c>
      <c r="K128" s="8" t="s">
        <v>413</v>
      </c>
      <c r="L128" s="8" t="s">
        <v>450</v>
      </c>
      <c r="M128" s="8" t="s">
        <v>378</v>
      </c>
    </row>
    <row r="129" spans="1:13">
      <c r="A129" s="23">
        <v>127</v>
      </c>
      <c r="B129" s="16" t="s">
        <v>76</v>
      </c>
      <c r="C129" s="10">
        <v>43147</v>
      </c>
      <c r="D129" s="12">
        <v>9.7222222222222987E-3</v>
      </c>
      <c r="E129" s="12">
        <v>0.85486111111111107</v>
      </c>
      <c r="F129" s="12">
        <v>0.86458333333333337</v>
      </c>
      <c r="G129" s="8" t="s">
        <v>1490</v>
      </c>
      <c r="H129" s="9" t="s">
        <v>1489</v>
      </c>
      <c r="I129" s="8" t="s">
        <v>462</v>
      </c>
      <c r="J129" s="8" t="s">
        <v>463</v>
      </c>
      <c r="K129" s="8" t="s">
        <v>413</v>
      </c>
      <c r="L129" s="8" t="s">
        <v>464</v>
      </c>
      <c r="M129" s="8" t="s">
        <v>384</v>
      </c>
    </row>
    <row r="130" spans="1:13">
      <c r="A130" s="23">
        <v>128</v>
      </c>
      <c r="B130" s="16" t="s">
        <v>76</v>
      </c>
      <c r="C130" s="10">
        <v>43147</v>
      </c>
      <c r="D130" s="12">
        <v>3.4722222222222099E-3</v>
      </c>
      <c r="E130" s="12">
        <v>0.90625</v>
      </c>
      <c r="F130" s="12">
        <v>0.90972222222222221</v>
      </c>
      <c r="G130" s="8" t="s">
        <v>1476</v>
      </c>
      <c r="H130" s="9" t="s">
        <v>1475</v>
      </c>
      <c r="I130" s="8" t="s">
        <v>465</v>
      </c>
      <c r="J130" s="8" t="s">
        <v>466</v>
      </c>
      <c r="K130" s="8" t="s">
        <v>413</v>
      </c>
      <c r="L130" s="8" t="s">
        <v>465</v>
      </c>
      <c r="M130" s="8" t="s">
        <v>257</v>
      </c>
    </row>
    <row r="131" spans="1:13">
      <c r="A131" s="23">
        <v>129</v>
      </c>
      <c r="B131" s="16" t="s">
        <v>74</v>
      </c>
      <c r="C131" s="10">
        <v>43148</v>
      </c>
      <c r="D131" s="12">
        <v>3.4722222222222238E-3</v>
      </c>
      <c r="E131" s="12">
        <v>2.0833333333333332E-2</v>
      </c>
      <c r="F131" s="12">
        <v>2.4305555555555556E-2</v>
      </c>
      <c r="G131" s="8" t="s">
        <v>1171</v>
      </c>
      <c r="H131" s="9" t="s">
        <v>1483</v>
      </c>
      <c r="I131" s="8" t="s">
        <v>469</v>
      </c>
      <c r="J131" s="8" t="s">
        <v>470</v>
      </c>
      <c r="K131" s="8" t="s">
        <v>471</v>
      </c>
      <c r="L131" s="8" t="s">
        <v>472</v>
      </c>
      <c r="M131" s="8" t="s">
        <v>473</v>
      </c>
    </row>
    <row r="132" spans="1:13">
      <c r="A132" s="23">
        <v>130</v>
      </c>
      <c r="B132" s="16" t="s">
        <v>74</v>
      </c>
      <c r="C132" s="10">
        <v>43148</v>
      </c>
      <c r="D132" s="12">
        <v>0.10555555555555556</v>
      </c>
      <c r="E132" s="12">
        <v>7.4999999999999997E-2</v>
      </c>
      <c r="F132" s="12">
        <v>0.18055555555555555</v>
      </c>
      <c r="G132" s="8" t="s">
        <v>1053</v>
      </c>
      <c r="H132" s="9" t="s">
        <v>1497</v>
      </c>
      <c r="I132" s="8" t="s">
        <v>474</v>
      </c>
      <c r="J132" s="8" t="s">
        <v>475</v>
      </c>
      <c r="K132" s="8" t="s">
        <v>471</v>
      </c>
      <c r="L132" s="16" t="s">
        <v>1765</v>
      </c>
      <c r="M132" s="8" t="s">
        <v>476</v>
      </c>
    </row>
    <row r="133" spans="1:13">
      <c r="A133" s="23">
        <v>131</v>
      </c>
      <c r="B133" s="16" t="s">
        <v>75</v>
      </c>
      <c r="C133" s="10">
        <v>43148</v>
      </c>
      <c r="D133" s="12">
        <v>6.2500000000000333E-3</v>
      </c>
      <c r="E133" s="12">
        <v>0.3520833333333333</v>
      </c>
      <c r="F133" s="12">
        <v>0.35833333333333334</v>
      </c>
      <c r="G133" s="8" t="s">
        <v>1171</v>
      </c>
      <c r="H133" s="9" t="s">
        <v>1484</v>
      </c>
      <c r="I133" s="8" t="s">
        <v>477</v>
      </c>
      <c r="J133" s="8" t="s">
        <v>478</v>
      </c>
      <c r="K133" s="8" t="s">
        <v>103</v>
      </c>
      <c r="L133" s="8" t="s">
        <v>479</v>
      </c>
      <c r="M133" s="8" t="s">
        <v>283</v>
      </c>
    </row>
    <row r="134" spans="1:13">
      <c r="A134" s="23">
        <v>132</v>
      </c>
      <c r="B134" s="16" t="s">
        <v>75</v>
      </c>
      <c r="C134" s="10">
        <v>43148</v>
      </c>
      <c r="D134" s="12">
        <v>8.3333333333333037E-3</v>
      </c>
      <c r="E134" s="12">
        <v>0.42569444444444443</v>
      </c>
      <c r="F134" s="12">
        <v>0.43402777777777773</v>
      </c>
      <c r="G134" s="8" t="s">
        <v>480</v>
      </c>
      <c r="H134" s="12" t="s">
        <v>1477</v>
      </c>
      <c r="I134" s="8" t="s">
        <v>481</v>
      </c>
      <c r="J134" s="8" t="s">
        <v>482</v>
      </c>
      <c r="K134" s="8" t="s">
        <v>103</v>
      </c>
      <c r="L134" s="8" t="s">
        <v>483</v>
      </c>
      <c r="M134" s="8" t="s">
        <v>171</v>
      </c>
    </row>
    <row r="135" spans="1:13">
      <c r="A135" s="23">
        <v>133</v>
      </c>
      <c r="B135" s="16" t="s">
        <v>75</v>
      </c>
      <c r="C135" s="10">
        <v>43148</v>
      </c>
      <c r="D135" s="12">
        <v>4.1666666666667629E-3</v>
      </c>
      <c r="E135" s="12">
        <v>0.55138888888888882</v>
      </c>
      <c r="F135" s="12">
        <v>0.55555555555555558</v>
      </c>
      <c r="G135" s="8" t="s">
        <v>1053</v>
      </c>
      <c r="H135" s="9" t="s">
        <v>1497</v>
      </c>
      <c r="I135" s="8" t="s">
        <v>485</v>
      </c>
      <c r="J135" s="8" t="s">
        <v>486</v>
      </c>
      <c r="K135" s="8" t="s">
        <v>103</v>
      </c>
      <c r="L135" s="8" t="s">
        <v>487</v>
      </c>
      <c r="M135" s="8" t="s">
        <v>283</v>
      </c>
    </row>
    <row r="136" spans="1:13">
      <c r="A136" s="23">
        <v>134</v>
      </c>
      <c r="B136" s="16" t="s">
        <v>75</v>
      </c>
      <c r="C136" s="10">
        <v>43148</v>
      </c>
      <c r="D136" s="12">
        <v>7.6388888888888618E-3</v>
      </c>
      <c r="E136" s="12">
        <v>0.59097222222222223</v>
      </c>
      <c r="F136" s="12">
        <v>0.59861111111111109</v>
      </c>
      <c r="G136" s="8" t="s">
        <v>1473</v>
      </c>
      <c r="H136" s="12" t="s">
        <v>1474</v>
      </c>
      <c r="I136" s="8" t="s">
        <v>488</v>
      </c>
      <c r="J136" s="8" t="s">
        <v>278</v>
      </c>
      <c r="K136" s="8" t="s">
        <v>103</v>
      </c>
      <c r="L136" s="8" t="s">
        <v>489</v>
      </c>
      <c r="M136" s="8" t="s">
        <v>171</v>
      </c>
    </row>
    <row r="137" spans="1:13">
      <c r="A137" s="23">
        <v>135</v>
      </c>
      <c r="B137" s="16" t="s">
        <v>76</v>
      </c>
      <c r="C137" s="10">
        <v>43148</v>
      </c>
      <c r="D137" s="12">
        <v>3.4722222222222099E-3</v>
      </c>
      <c r="E137" s="12">
        <v>0.71527777777777779</v>
      </c>
      <c r="F137" s="12">
        <v>0.71875</v>
      </c>
      <c r="G137" s="8" t="s">
        <v>1502</v>
      </c>
      <c r="H137" s="9" t="s">
        <v>1501</v>
      </c>
      <c r="I137" s="8" t="s">
        <v>490</v>
      </c>
      <c r="J137" s="8" t="s">
        <v>491</v>
      </c>
      <c r="K137" s="8" t="s">
        <v>103</v>
      </c>
      <c r="L137" s="8" t="s">
        <v>492</v>
      </c>
      <c r="M137" s="8" t="s">
        <v>164</v>
      </c>
    </row>
    <row r="138" spans="1:13">
      <c r="A138" s="23">
        <v>136</v>
      </c>
      <c r="B138" s="16" t="s">
        <v>76</v>
      </c>
      <c r="C138" s="10">
        <v>43148</v>
      </c>
      <c r="D138" s="12">
        <v>3.4722222222220989E-3</v>
      </c>
      <c r="E138" s="12">
        <v>0.86458333333333337</v>
      </c>
      <c r="F138" s="12">
        <v>0.86805555555555547</v>
      </c>
      <c r="G138" s="8" t="s">
        <v>1053</v>
      </c>
      <c r="H138" s="9" t="s">
        <v>1497</v>
      </c>
      <c r="I138" s="8" t="s">
        <v>485</v>
      </c>
      <c r="J138" s="8" t="s">
        <v>486</v>
      </c>
      <c r="K138" s="8" t="s">
        <v>103</v>
      </c>
      <c r="L138" s="8" t="s">
        <v>487</v>
      </c>
      <c r="M138" s="8" t="s">
        <v>199</v>
      </c>
    </row>
    <row r="139" spans="1:13">
      <c r="A139" s="23">
        <v>137</v>
      </c>
      <c r="B139" s="16" t="s">
        <v>74</v>
      </c>
      <c r="C139" s="10">
        <v>43149</v>
      </c>
      <c r="D139" s="12">
        <v>6.9444444444444449E-3</v>
      </c>
      <c r="E139" s="12">
        <v>4.1666666666666666E-3</v>
      </c>
      <c r="F139" s="12">
        <v>1.1111111111111112E-2</v>
      </c>
      <c r="G139" s="8" t="s">
        <v>1171</v>
      </c>
      <c r="H139" s="9" t="s">
        <v>1484</v>
      </c>
      <c r="I139" s="8" t="s">
        <v>494</v>
      </c>
      <c r="J139" s="8" t="s">
        <v>495</v>
      </c>
      <c r="K139" s="8" t="s">
        <v>117</v>
      </c>
      <c r="L139" s="8" t="s">
        <v>496</v>
      </c>
      <c r="M139" s="8" t="s">
        <v>253</v>
      </c>
    </row>
    <row r="140" spans="1:13">
      <c r="A140" s="23">
        <v>138</v>
      </c>
      <c r="B140" s="16" t="s">
        <v>74</v>
      </c>
      <c r="C140" s="10">
        <v>43149</v>
      </c>
      <c r="D140" s="12">
        <v>6.9444444444444458E-3</v>
      </c>
      <c r="E140" s="12">
        <v>1.2499999999999999E-2</v>
      </c>
      <c r="F140" s="12">
        <v>1.9444444444444445E-2</v>
      </c>
      <c r="G140" s="8" t="s">
        <v>1478</v>
      </c>
      <c r="H140" s="9" t="s">
        <v>1477</v>
      </c>
      <c r="I140" s="8" t="s">
        <v>498</v>
      </c>
      <c r="J140" s="8" t="s">
        <v>499</v>
      </c>
      <c r="K140" s="8" t="s">
        <v>117</v>
      </c>
      <c r="L140" s="8" t="s">
        <v>500</v>
      </c>
      <c r="M140" s="8" t="s">
        <v>249</v>
      </c>
    </row>
    <row r="141" spans="1:13">
      <c r="A141" s="23">
        <v>139</v>
      </c>
      <c r="B141" s="16" t="s">
        <v>74</v>
      </c>
      <c r="C141" s="10">
        <v>43149</v>
      </c>
      <c r="D141" s="12">
        <v>9.7222222222222432E-3</v>
      </c>
      <c r="E141" s="12">
        <v>0.16319444444444445</v>
      </c>
      <c r="F141" s="12">
        <v>0.17291666666666669</v>
      </c>
      <c r="G141" s="8" t="s">
        <v>501</v>
      </c>
      <c r="H141" s="12" t="s">
        <v>1489</v>
      </c>
      <c r="I141" s="8" t="s">
        <v>502</v>
      </c>
      <c r="J141" s="8" t="s">
        <v>503</v>
      </c>
      <c r="K141" s="8" t="s">
        <v>117</v>
      </c>
      <c r="L141" s="8" t="s">
        <v>504</v>
      </c>
      <c r="M141" s="8" t="s">
        <v>249</v>
      </c>
    </row>
    <row r="142" spans="1:13" ht="27">
      <c r="A142" s="23">
        <v>140</v>
      </c>
      <c r="B142" s="16" t="s">
        <v>74</v>
      </c>
      <c r="C142" s="10">
        <v>43149</v>
      </c>
      <c r="D142" s="12">
        <v>4.1666666666666796E-3</v>
      </c>
      <c r="E142" s="12">
        <v>0.18194444444444444</v>
      </c>
      <c r="F142" s="12">
        <v>0.18611111111111112</v>
      </c>
      <c r="G142" s="8" t="s">
        <v>505</v>
      </c>
      <c r="H142" s="12" t="s">
        <v>1497</v>
      </c>
      <c r="I142" s="8" t="s">
        <v>506</v>
      </c>
      <c r="J142" s="13" t="s">
        <v>507</v>
      </c>
      <c r="K142" s="8" t="s">
        <v>117</v>
      </c>
      <c r="L142" s="8" t="s">
        <v>508</v>
      </c>
      <c r="M142" s="8" t="s">
        <v>371</v>
      </c>
    </row>
    <row r="143" spans="1:13">
      <c r="A143" s="23">
        <v>141</v>
      </c>
      <c r="B143" s="16" t="s">
        <v>75</v>
      </c>
      <c r="C143" s="10">
        <v>43149</v>
      </c>
      <c r="D143" s="12">
        <v>1.0416666666666685E-2</v>
      </c>
      <c r="E143" s="12">
        <v>0.4513888888888889</v>
      </c>
      <c r="F143" s="12">
        <v>0.46180555555555558</v>
      </c>
      <c r="G143" s="8" t="s">
        <v>1480</v>
      </c>
      <c r="H143" s="9" t="s">
        <v>1479</v>
      </c>
      <c r="I143" s="8" t="s">
        <v>509</v>
      </c>
      <c r="J143" s="8" t="s">
        <v>510</v>
      </c>
      <c r="K143" s="8" t="s">
        <v>117</v>
      </c>
      <c r="L143" s="8" t="s">
        <v>511</v>
      </c>
      <c r="M143" s="8" t="s">
        <v>257</v>
      </c>
    </row>
    <row r="144" spans="1:13">
      <c r="A144" s="23">
        <v>142</v>
      </c>
      <c r="B144" s="16" t="s">
        <v>75</v>
      </c>
      <c r="C144" s="10">
        <v>43149</v>
      </c>
      <c r="D144" s="12">
        <v>3.4722222222222654E-3</v>
      </c>
      <c r="E144" s="12">
        <v>0.46527777777777773</v>
      </c>
      <c r="F144" s="12">
        <v>0.46875</v>
      </c>
      <c r="G144" s="8" t="s">
        <v>1478</v>
      </c>
      <c r="H144" s="9" t="s">
        <v>1477</v>
      </c>
      <c r="I144" s="8" t="s">
        <v>512</v>
      </c>
      <c r="J144" s="8" t="s">
        <v>513</v>
      </c>
      <c r="K144" s="8" t="s">
        <v>117</v>
      </c>
      <c r="L144" s="8" t="s">
        <v>514</v>
      </c>
      <c r="M144" s="8" t="s">
        <v>378</v>
      </c>
    </row>
    <row r="145" spans="1:13">
      <c r="A145" s="23">
        <v>143</v>
      </c>
      <c r="B145" s="16" t="s">
        <v>75</v>
      </c>
      <c r="C145" s="10">
        <v>43149</v>
      </c>
      <c r="D145" s="12">
        <v>3.4722222222221544E-3</v>
      </c>
      <c r="E145" s="12">
        <v>0.47222222222222227</v>
      </c>
      <c r="F145" s="12">
        <v>0.47569444444444442</v>
      </c>
      <c r="G145" s="8" t="s">
        <v>1053</v>
      </c>
      <c r="H145" s="9" t="s">
        <v>1497</v>
      </c>
      <c r="I145" s="8" t="s">
        <v>516</v>
      </c>
      <c r="J145" s="8" t="s">
        <v>517</v>
      </c>
      <c r="K145" s="8" t="s">
        <v>117</v>
      </c>
      <c r="L145" s="8" t="s">
        <v>508</v>
      </c>
      <c r="M145" s="8" t="s">
        <v>384</v>
      </c>
    </row>
    <row r="146" spans="1:13">
      <c r="A146" s="23">
        <v>144</v>
      </c>
      <c r="B146" s="16" t="s">
        <v>75</v>
      </c>
      <c r="C146" s="10">
        <v>43149</v>
      </c>
      <c r="D146" s="12">
        <v>2.083333333333337E-2</v>
      </c>
      <c r="E146" s="12">
        <v>0.5</v>
      </c>
      <c r="F146" s="12">
        <v>0.52083333333333337</v>
      </c>
      <c r="G146" s="8" t="s">
        <v>1502</v>
      </c>
      <c r="H146" s="9" t="s">
        <v>1501</v>
      </c>
      <c r="I146" s="16" t="s">
        <v>518</v>
      </c>
      <c r="J146" s="8" t="s">
        <v>519</v>
      </c>
      <c r="K146" s="8" t="s">
        <v>117</v>
      </c>
      <c r="L146" s="8" t="s">
        <v>520</v>
      </c>
      <c r="M146" s="8" t="s">
        <v>257</v>
      </c>
    </row>
    <row r="147" spans="1:13">
      <c r="A147" s="23">
        <v>145</v>
      </c>
      <c r="B147" s="16" t="s">
        <v>75</v>
      </c>
      <c r="C147" s="10">
        <v>43149</v>
      </c>
      <c r="D147" s="12">
        <v>1.7361111111111049E-2</v>
      </c>
      <c r="E147" s="12">
        <v>0.63888888888888895</v>
      </c>
      <c r="F147" s="12">
        <v>0.65625</v>
      </c>
      <c r="G147" s="8" t="s">
        <v>1480</v>
      </c>
      <c r="H147" s="9" t="s">
        <v>1479</v>
      </c>
      <c r="I147" s="8" t="s">
        <v>509</v>
      </c>
      <c r="J147" s="8" t="s">
        <v>521</v>
      </c>
      <c r="K147" s="8" t="s">
        <v>117</v>
      </c>
      <c r="L147" s="8" t="s">
        <v>522</v>
      </c>
      <c r="M147" s="8" t="s">
        <v>257</v>
      </c>
    </row>
    <row r="148" spans="1:13" ht="40.5">
      <c r="A148" s="23">
        <v>146</v>
      </c>
      <c r="B148" s="16" t="s">
        <v>76</v>
      </c>
      <c r="C148" s="10">
        <v>43149</v>
      </c>
      <c r="D148" s="12">
        <v>2.083333333333337E-2</v>
      </c>
      <c r="E148" s="12">
        <v>0.67361111111111116</v>
      </c>
      <c r="F148" s="12">
        <v>0.69444444444444453</v>
      </c>
      <c r="G148" s="8" t="s">
        <v>1473</v>
      </c>
      <c r="H148" s="12" t="s">
        <v>1474</v>
      </c>
      <c r="I148" s="8" t="s">
        <v>444</v>
      </c>
      <c r="J148" s="13" t="s">
        <v>445</v>
      </c>
      <c r="K148" s="8" t="s">
        <v>523</v>
      </c>
      <c r="L148" s="8" t="s">
        <v>446</v>
      </c>
      <c r="M148" s="8" t="s">
        <v>524</v>
      </c>
    </row>
    <row r="149" spans="1:13">
      <c r="A149" s="23">
        <v>147</v>
      </c>
      <c r="B149" s="16" t="s">
        <v>76</v>
      </c>
      <c r="C149" s="10">
        <v>43149</v>
      </c>
      <c r="D149" s="12">
        <v>6.94444444444553E-4</v>
      </c>
      <c r="E149" s="12">
        <v>0.75902777777777775</v>
      </c>
      <c r="F149" s="12">
        <v>0.7597222222222223</v>
      </c>
      <c r="G149" s="8" t="s">
        <v>1480</v>
      </c>
      <c r="H149" s="9" t="s">
        <v>1479</v>
      </c>
      <c r="I149" s="19" t="s">
        <v>525</v>
      </c>
      <c r="J149" s="8" t="s">
        <v>526</v>
      </c>
      <c r="K149" s="8" t="s">
        <v>523</v>
      </c>
      <c r="L149" s="8" t="s">
        <v>527</v>
      </c>
      <c r="M149" s="8" t="s">
        <v>528</v>
      </c>
    </row>
    <row r="150" spans="1:13">
      <c r="A150" s="23">
        <v>148</v>
      </c>
      <c r="B150" s="16" t="s">
        <v>76</v>
      </c>
      <c r="C150" s="10">
        <v>43149</v>
      </c>
      <c r="D150" s="12">
        <v>6.94444444444553E-4</v>
      </c>
      <c r="E150" s="12">
        <v>0.76388888888888884</v>
      </c>
      <c r="F150" s="12">
        <v>0.76458333333333339</v>
      </c>
      <c r="G150" s="8" t="s">
        <v>1480</v>
      </c>
      <c r="H150" s="9" t="s">
        <v>1479</v>
      </c>
      <c r="I150" s="8" t="s">
        <v>529</v>
      </c>
      <c r="J150" s="8" t="s">
        <v>530</v>
      </c>
      <c r="K150" s="8" t="s">
        <v>523</v>
      </c>
      <c r="L150" s="8" t="s">
        <v>531</v>
      </c>
      <c r="M150" s="8" t="s">
        <v>528</v>
      </c>
    </row>
    <row r="151" spans="1:13">
      <c r="A151" s="23">
        <v>149</v>
      </c>
      <c r="B151" s="16" t="s">
        <v>76</v>
      </c>
      <c r="C151" s="10">
        <v>43149</v>
      </c>
      <c r="D151" s="12">
        <v>1.388888888888884E-3</v>
      </c>
      <c r="E151" s="12">
        <v>0.77083333333333337</v>
      </c>
      <c r="F151" s="12">
        <v>0.77222222222222225</v>
      </c>
      <c r="G151" s="8" t="s">
        <v>1171</v>
      </c>
      <c r="H151" s="9" t="s">
        <v>1483</v>
      </c>
      <c r="I151" s="8" t="s">
        <v>532</v>
      </c>
      <c r="J151" s="8" t="s">
        <v>533</v>
      </c>
      <c r="K151" s="8" t="s">
        <v>523</v>
      </c>
      <c r="L151" s="8" t="s">
        <v>534</v>
      </c>
      <c r="M151" s="8" t="s">
        <v>524</v>
      </c>
    </row>
    <row r="152" spans="1:13">
      <c r="A152" s="23">
        <v>150</v>
      </c>
      <c r="B152" s="16" t="s">
        <v>76</v>
      </c>
      <c r="C152" s="10">
        <v>43149</v>
      </c>
      <c r="D152" s="12">
        <v>3.4722222222223209E-3</v>
      </c>
      <c r="E152" s="12">
        <v>0.77986111111111101</v>
      </c>
      <c r="F152" s="12">
        <v>0.78333333333333333</v>
      </c>
      <c r="G152" s="8" t="s">
        <v>1502</v>
      </c>
      <c r="H152" s="9" t="s">
        <v>1501</v>
      </c>
      <c r="I152" s="8" t="s">
        <v>535</v>
      </c>
      <c r="J152" s="8" t="s">
        <v>536</v>
      </c>
      <c r="K152" s="8" t="s">
        <v>523</v>
      </c>
      <c r="L152" s="8" t="s">
        <v>537</v>
      </c>
      <c r="M152" s="16" t="s">
        <v>538</v>
      </c>
    </row>
    <row r="153" spans="1:13">
      <c r="A153" s="23">
        <v>151</v>
      </c>
      <c r="B153" s="16" t="s">
        <v>76</v>
      </c>
      <c r="C153" s="10">
        <v>43149</v>
      </c>
      <c r="D153" s="12">
        <v>1.3888888888888951E-2</v>
      </c>
      <c r="E153" s="12">
        <v>0.79236111111111107</v>
      </c>
      <c r="F153" s="12">
        <v>0.80625000000000002</v>
      </c>
      <c r="G153" s="8" t="s">
        <v>1674</v>
      </c>
      <c r="H153" s="9" t="s">
        <v>1677</v>
      </c>
      <c r="I153" s="8" t="s">
        <v>539</v>
      </c>
      <c r="J153" s="8" t="s">
        <v>540</v>
      </c>
      <c r="K153" s="8" t="s">
        <v>523</v>
      </c>
      <c r="L153" s="8" t="s">
        <v>541</v>
      </c>
      <c r="M153" s="8" t="s">
        <v>524</v>
      </c>
    </row>
    <row r="154" spans="1:13">
      <c r="A154" s="23">
        <v>152</v>
      </c>
      <c r="B154" s="16" t="s">
        <v>76</v>
      </c>
      <c r="C154" s="10">
        <v>43149</v>
      </c>
      <c r="D154" s="12">
        <v>2.0138888888888928E-2</v>
      </c>
      <c r="E154" s="12">
        <v>0.8125</v>
      </c>
      <c r="F154" s="12">
        <v>0.83263888888888893</v>
      </c>
      <c r="G154" s="8" t="s">
        <v>1674</v>
      </c>
      <c r="H154" s="9" t="s">
        <v>1677</v>
      </c>
      <c r="I154" s="8" t="s">
        <v>542</v>
      </c>
      <c r="J154" s="8" t="s">
        <v>543</v>
      </c>
      <c r="K154" s="8" t="s">
        <v>523</v>
      </c>
      <c r="L154" s="8" t="s">
        <v>544</v>
      </c>
      <c r="M154" s="8" t="s">
        <v>545</v>
      </c>
    </row>
    <row r="155" spans="1:13">
      <c r="A155" s="23">
        <v>153</v>
      </c>
      <c r="B155" s="16" t="s">
        <v>76</v>
      </c>
      <c r="C155" s="10">
        <v>43149</v>
      </c>
      <c r="D155" s="12">
        <v>3.4722222222223209E-3</v>
      </c>
      <c r="E155" s="12">
        <v>0.84722222222222221</v>
      </c>
      <c r="F155" s="12">
        <v>0.85069444444444453</v>
      </c>
      <c r="G155" s="8" t="s">
        <v>1480</v>
      </c>
      <c r="H155" s="9" t="s">
        <v>1479</v>
      </c>
      <c r="I155" s="8" t="s">
        <v>546</v>
      </c>
      <c r="J155" s="8" t="s">
        <v>547</v>
      </c>
      <c r="K155" s="8" t="s">
        <v>523</v>
      </c>
      <c r="L155" s="8" t="s">
        <v>531</v>
      </c>
      <c r="M155" s="8" t="s">
        <v>524</v>
      </c>
    </row>
    <row r="156" spans="1:13">
      <c r="A156" s="23">
        <v>154</v>
      </c>
      <c r="B156" s="16" t="s">
        <v>76</v>
      </c>
      <c r="C156" s="10">
        <v>43149</v>
      </c>
      <c r="D156" s="12">
        <v>4.8611111111112049E-3</v>
      </c>
      <c r="E156" s="12">
        <v>0.85416666666666663</v>
      </c>
      <c r="F156" s="12">
        <v>0.85902777777777783</v>
      </c>
      <c r="G156" s="8" t="s">
        <v>1506</v>
      </c>
      <c r="H156" s="9" t="s">
        <v>1505</v>
      </c>
      <c r="I156" s="8" t="s">
        <v>548</v>
      </c>
      <c r="J156" s="8" t="s">
        <v>549</v>
      </c>
      <c r="K156" s="8" t="s">
        <v>523</v>
      </c>
      <c r="L156" s="8" t="s">
        <v>550</v>
      </c>
      <c r="M156" s="8" t="s">
        <v>551</v>
      </c>
    </row>
    <row r="157" spans="1:13">
      <c r="A157" s="23">
        <v>155</v>
      </c>
      <c r="B157" s="16" t="s">
        <v>76</v>
      </c>
      <c r="C157" s="10">
        <v>43149</v>
      </c>
      <c r="D157" s="12">
        <v>7.6388888888888618E-3</v>
      </c>
      <c r="E157" s="12">
        <v>0.91736111111111107</v>
      </c>
      <c r="F157" s="12">
        <v>0.92499999999999993</v>
      </c>
      <c r="G157" s="8" t="s">
        <v>1480</v>
      </c>
      <c r="H157" s="9" t="s">
        <v>1479</v>
      </c>
      <c r="I157" s="8" t="s">
        <v>552</v>
      </c>
      <c r="J157" s="8" t="s">
        <v>553</v>
      </c>
      <c r="K157" s="8" t="s">
        <v>523</v>
      </c>
      <c r="L157" s="8" t="s">
        <v>541</v>
      </c>
      <c r="M157" s="8" t="s">
        <v>545</v>
      </c>
    </row>
    <row r="158" spans="1:13">
      <c r="A158" s="23">
        <v>156</v>
      </c>
      <c r="B158" s="16" t="s">
        <v>76</v>
      </c>
      <c r="C158" s="10">
        <v>43149</v>
      </c>
      <c r="D158" s="12">
        <v>1.388888888888884E-2</v>
      </c>
      <c r="E158" s="12">
        <v>0.94444444444444453</v>
      </c>
      <c r="F158" s="12">
        <v>0.95833333333333337</v>
      </c>
      <c r="G158" s="8" t="s">
        <v>1480</v>
      </c>
      <c r="H158" s="9" t="s">
        <v>1479</v>
      </c>
      <c r="I158" s="8" t="s">
        <v>554</v>
      </c>
      <c r="J158" s="8" t="s">
        <v>555</v>
      </c>
      <c r="K158" s="8" t="s">
        <v>117</v>
      </c>
      <c r="L158" s="8" t="s">
        <v>556</v>
      </c>
      <c r="M158" s="8" t="s">
        <v>557</v>
      </c>
    </row>
    <row r="159" spans="1:13">
      <c r="A159" s="23">
        <v>157</v>
      </c>
      <c r="B159" s="16" t="s">
        <v>74</v>
      </c>
      <c r="C159" s="10">
        <v>43150</v>
      </c>
      <c r="D159" s="12">
        <v>2.0833333333333398E-3</v>
      </c>
      <c r="E159" s="12">
        <v>4.9305555555555554E-2</v>
      </c>
      <c r="F159" s="12">
        <v>5.1388888888888894E-2</v>
      </c>
      <c r="G159" s="8" t="s">
        <v>1664</v>
      </c>
      <c r="H159" s="9" t="s">
        <v>1673</v>
      </c>
      <c r="I159" s="8" t="s">
        <v>559</v>
      </c>
      <c r="J159" s="8" t="s">
        <v>139</v>
      </c>
      <c r="K159" s="8" t="s">
        <v>103</v>
      </c>
      <c r="L159" s="8" t="s">
        <v>560</v>
      </c>
      <c r="M159" s="8" t="s">
        <v>283</v>
      </c>
    </row>
    <row r="160" spans="1:13">
      <c r="A160" s="23">
        <v>158</v>
      </c>
      <c r="B160" s="16" t="s">
        <v>74</v>
      </c>
      <c r="C160" s="10">
        <v>43150</v>
      </c>
      <c r="D160" s="12">
        <v>3.4722222222222376E-3</v>
      </c>
      <c r="E160" s="12">
        <v>0.15277777777777776</v>
      </c>
      <c r="F160" s="12">
        <v>0.15625</v>
      </c>
      <c r="G160" s="8" t="s">
        <v>1480</v>
      </c>
      <c r="H160" s="12" t="s">
        <v>1479</v>
      </c>
      <c r="I160" s="8" t="s">
        <v>561</v>
      </c>
      <c r="J160" s="8" t="s">
        <v>562</v>
      </c>
      <c r="K160" s="8" t="s">
        <v>103</v>
      </c>
      <c r="L160" s="8" t="s">
        <v>563</v>
      </c>
      <c r="M160" s="8" t="s">
        <v>283</v>
      </c>
    </row>
    <row r="161" spans="1:13">
      <c r="A161" s="23">
        <v>159</v>
      </c>
      <c r="B161" s="16" t="s">
        <v>74</v>
      </c>
      <c r="C161" s="10">
        <v>43150</v>
      </c>
      <c r="D161" s="12">
        <v>7.6388888888888895E-3</v>
      </c>
      <c r="E161" s="12">
        <v>0.19097222222222221</v>
      </c>
      <c r="F161" s="12">
        <v>0.1986111111111111</v>
      </c>
      <c r="G161" s="8" t="s">
        <v>480</v>
      </c>
      <c r="H161" s="12" t="s">
        <v>1477</v>
      </c>
      <c r="I161" s="8" t="s">
        <v>564</v>
      </c>
      <c r="J161" s="8" t="s">
        <v>565</v>
      </c>
      <c r="K161" s="8" t="s">
        <v>103</v>
      </c>
      <c r="L161" s="8" t="s">
        <v>566</v>
      </c>
      <c r="M161" s="8" t="s">
        <v>171</v>
      </c>
    </row>
    <row r="162" spans="1:13">
      <c r="A162" s="23">
        <v>160</v>
      </c>
      <c r="B162" s="16" t="s">
        <v>75</v>
      </c>
      <c r="C162" s="10">
        <v>43150</v>
      </c>
      <c r="D162" s="12">
        <v>1.0416666666666685E-2</v>
      </c>
      <c r="E162" s="12">
        <v>0.33333333333333331</v>
      </c>
      <c r="F162" s="12">
        <v>0.34375</v>
      </c>
      <c r="G162" s="8" t="s">
        <v>567</v>
      </c>
      <c r="H162" s="9" t="s">
        <v>1701</v>
      </c>
      <c r="I162" s="8" t="s">
        <v>568</v>
      </c>
      <c r="J162" s="8" t="s">
        <v>120</v>
      </c>
      <c r="K162" s="8" t="s">
        <v>117</v>
      </c>
      <c r="L162" s="8" t="s">
        <v>569</v>
      </c>
      <c r="M162" s="8" t="s">
        <v>378</v>
      </c>
    </row>
    <row r="163" spans="1:13">
      <c r="A163" s="23">
        <v>161</v>
      </c>
      <c r="B163" s="16" t="s">
        <v>75</v>
      </c>
      <c r="C163" s="10">
        <v>43150</v>
      </c>
      <c r="D163" s="12">
        <v>1.041666666666663E-2</v>
      </c>
      <c r="E163" s="12">
        <v>0.5</v>
      </c>
      <c r="F163" s="12">
        <v>0.51041666666666663</v>
      </c>
      <c r="G163" s="8" t="s">
        <v>1053</v>
      </c>
      <c r="H163" s="9" t="s">
        <v>1497</v>
      </c>
      <c r="I163" s="8" t="s">
        <v>516</v>
      </c>
      <c r="J163" s="8" t="s">
        <v>120</v>
      </c>
      <c r="K163" s="8" t="s">
        <v>117</v>
      </c>
      <c r="L163" s="8" t="s">
        <v>570</v>
      </c>
      <c r="M163" s="8" t="s">
        <v>384</v>
      </c>
    </row>
    <row r="164" spans="1:13">
      <c r="A164" s="23">
        <v>162</v>
      </c>
      <c r="B164" s="16" t="s">
        <v>75</v>
      </c>
      <c r="C164" s="10">
        <v>43150</v>
      </c>
      <c r="D164" s="12">
        <v>3.4722222222220989E-3</v>
      </c>
      <c r="E164" s="12">
        <v>0.57638888888888895</v>
      </c>
      <c r="F164" s="12">
        <v>0.57986111111111105</v>
      </c>
      <c r="G164" s="8" t="s">
        <v>1502</v>
      </c>
      <c r="H164" s="9" t="s">
        <v>1501</v>
      </c>
      <c r="I164" s="16" t="s">
        <v>1711</v>
      </c>
      <c r="J164" s="8" t="s">
        <v>571</v>
      </c>
      <c r="K164" s="8" t="s">
        <v>117</v>
      </c>
      <c r="L164" s="8" t="s">
        <v>572</v>
      </c>
      <c r="M164" s="8" t="s">
        <v>378</v>
      </c>
    </row>
    <row r="165" spans="1:13">
      <c r="A165" s="23">
        <v>163</v>
      </c>
      <c r="B165" s="16" t="s">
        <v>75</v>
      </c>
      <c r="C165" s="10">
        <v>43150</v>
      </c>
      <c r="D165" s="12">
        <v>3.4722222222222099E-3</v>
      </c>
      <c r="E165" s="12">
        <v>0.59722222222222221</v>
      </c>
      <c r="F165" s="12">
        <v>0.60069444444444442</v>
      </c>
      <c r="G165" s="8" t="s">
        <v>1496</v>
      </c>
      <c r="H165" s="9" t="s">
        <v>1495</v>
      </c>
      <c r="I165" s="8" t="s">
        <v>573</v>
      </c>
      <c r="J165" s="8" t="s">
        <v>120</v>
      </c>
      <c r="K165" s="8" t="s">
        <v>117</v>
      </c>
      <c r="L165" s="8" t="s">
        <v>574</v>
      </c>
      <c r="M165" s="8" t="s">
        <v>384</v>
      </c>
    </row>
    <row r="166" spans="1:13">
      <c r="A166" s="23">
        <v>164</v>
      </c>
      <c r="B166" s="16" t="s">
        <v>76</v>
      </c>
      <c r="C166" s="10">
        <v>43150</v>
      </c>
      <c r="D166" s="12">
        <v>2.7777777777777679E-3</v>
      </c>
      <c r="E166" s="12">
        <v>0.72916666666666663</v>
      </c>
      <c r="F166" s="12">
        <v>0.7319444444444444</v>
      </c>
      <c r="G166" s="11" t="s">
        <v>1690</v>
      </c>
      <c r="H166" s="9" t="s">
        <v>1693</v>
      </c>
      <c r="I166" s="8" t="s">
        <v>575</v>
      </c>
      <c r="J166" s="8" t="s">
        <v>576</v>
      </c>
      <c r="K166" s="8" t="s">
        <v>577</v>
      </c>
      <c r="L166" s="8" t="s">
        <v>578</v>
      </c>
      <c r="M166" s="8" t="s">
        <v>579</v>
      </c>
    </row>
    <row r="167" spans="1:13">
      <c r="A167" s="23">
        <v>165</v>
      </c>
      <c r="B167" s="16" t="s">
        <v>76</v>
      </c>
      <c r="C167" s="10">
        <v>43150</v>
      </c>
      <c r="D167" s="12">
        <v>1.388888888888995E-3</v>
      </c>
      <c r="E167" s="12">
        <v>0.73263888888888884</v>
      </c>
      <c r="F167" s="12">
        <v>0.73402777777777783</v>
      </c>
      <c r="G167" s="8" t="s">
        <v>1492</v>
      </c>
      <c r="H167" s="9" t="s">
        <v>1491</v>
      </c>
      <c r="I167" s="19" t="s">
        <v>580</v>
      </c>
      <c r="J167" s="8" t="s">
        <v>581</v>
      </c>
      <c r="K167" s="8" t="s">
        <v>577</v>
      </c>
      <c r="L167" s="8" t="s">
        <v>582</v>
      </c>
      <c r="M167" s="8" t="s">
        <v>583</v>
      </c>
    </row>
    <row r="168" spans="1:13">
      <c r="A168" s="23">
        <v>166</v>
      </c>
      <c r="B168" s="16" t="s">
        <v>76</v>
      </c>
      <c r="C168" s="10">
        <v>43150</v>
      </c>
      <c r="D168" s="12">
        <v>1.4583333333333393E-2</v>
      </c>
      <c r="E168" s="12">
        <v>0.77361111111111114</v>
      </c>
      <c r="F168" s="12">
        <v>0.78819444444444453</v>
      </c>
      <c r="G168" s="8" t="s">
        <v>1506</v>
      </c>
      <c r="H168" s="23" t="s">
        <v>1505</v>
      </c>
      <c r="I168" s="8" t="s">
        <v>598</v>
      </c>
      <c r="J168" s="8" t="s">
        <v>599</v>
      </c>
      <c r="K168" s="8" t="s">
        <v>117</v>
      </c>
      <c r="L168" s="8" t="s">
        <v>600</v>
      </c>
      <c r="M168" s="8" t="s">
        <v>601</v>
      </c>
    </row>
    <row r="169" spans="1:13">
      <c r="A169" s="23">
        <v>167</v>
      </c>
      <c r="B169" s="16" t="s">
        <v>76</v>
      </c>
      <c r="C169" s="10">
        <v>43150</v>
      </c>
      <c r="D169" s="12">
        <v>2.7777777777777679E-3</v>
      </c>
      <c r="E169" s="12">
        <v>0.78194444444444444</v>
      </c>
      <c r="F169" s="12">
        <v>0.78472222222222221</v>
      </c>
      <c r="G169" s="8" t="s">
        <v>1476</v>
      </c>
      <c r="H169" s="9" t="s">
        <v>1475</v>
      </c>
      <c r="I169" s="8" t="s">
        <v>584</v>
      </c>
      <c r="J169" s="8" t="s">
        <v>585</v>
      </c>
      <c r="K169" s="8" t="s">
        <v>577</v>
      </c>
      <c r="L169" s="8" t="s">
        <v>586</v>
      </c>
      <c r="M169" s="8" t="s">
        <v>587</v>
      </c>
    </row>
    <row r="170" spans="1:13">
      <c r="A170" s="23">
        <v>168</v>
      </c>
      <c r="B170" s="16" t="s">
        <v>76</v>
      </c>
      <c r="C170" s="10">
        <v>43150</v>
      </c>
      <c r="D170" s="12">
        <v>3.4722222222223209E-3</v>
      </c>
      <c r="E170" s="12">
        <v>0.78472222222222221</v>
      </c>
      <c r="F170" s="12">
        <v>0.78819444444444453</v>
      </c>
      <c r="G170" s="8" t="s">
        <v>1480</v>
      </c>
      <c r="H170" s="9" t="s">
        <v>1479</v>
      </c>
      <c r="I170" s="8" t="s">
        <v>588</v>
      </c>
      <c r="J170" s="8" t="s">
        <v>589</v>
      </c>
      <c r="K170" s="8" t="s">
        <v>577</v>
      </c>
      <c r="L170" s="8" t="s">
        <v>590</v>
      </c>
      <c r="M170" s="8" t="s">
        <v>587</v>
      </c>
    </row>
    <row r="171" spans="1:13">
      <c r="A171" s="23">
        <v>169</v>
      </c>
      <c r="B171" s="16" t="s">
        <v>76</v>
      </c>
      <c r="C171" s="10">
        <v>43150</v>
      </c>
      <c r="D171" s="12">
        <v>4.1666666666667629E-3</v>
      </c>
      <c r="E171" s="12">
        <v>0.7895833333333333</v>
      </c>
      <c r="F171" s="12">
        <v>0.79375000000000007</v>
      </c>
      <c r="G171" s="8" t="s">
        <v>1506</v>
      </c>
      <c r="H171" s="12" t="s">
        <v>1505</v>
      </c>
      <c r="I171" s="8" t="s">
        <v>591</v>
      </c>
      <c r="J171" s="8" t="s">
        <v>592</v>
      </c>
      <c r="K171" s="8" t="s">
        <v>577</v>
      </c>
      <c r="L171" s="8" t="s">
        <v>593</v>
      </c>
      <c r="M171" s="8" t="s">
        <v>594</v>
      </c>
    </row>
    <row r="172" spans="1:13">
      <c r="A172" s="23">
        <v>170</v>
      </c>
      <c r="B172" s="16" t="s">
        <v>76</v>
      </c>
      <c r="C172" s="10">
        <v>43150</v>
      </c>
      <c r="D172" s="12">
        <v>3.4722222222223209E-3</v>
      </c>
      <c r="E172" s="12">
        <v>0.81319444444444444</v>
      </c>
      <c r="F172" s="12">
        <v>0.81666666666666676</v>
      </c>
      <c r="G172" s="8" t="s">
        <v>1496</v>
      </c>
      <c r="H172" s="9" t="s">
        <v>1495</v>
      </c>
      <c r="I172" s="8" t="s">
        <v>584</v>
      </c>
      <c r="J172" s="8" t="s">
        <v>585</v>
      </c>
      <c r="K172" s="8" t="s">
        <v>577</v>
      </c>
      <c r="L172" s="8" t="s">
        <v>586</v>
      </c>
      <c r="M172" s="8" t="s">
        <v>587</v>
      </c>
    </row>
    <row r="173" spans="1:13">
      <c r="A173" s="23">
        <v>171</v>
      </c>
      <c r="B173" s="16" t="s">
        <v>76</v>
      </c>
      <c r="C173" s="10">
        <v>43150</v>
      </c>
      <c r="D173" s="12">
        <v>1.3888888888887729E-3</v>
      </c>
      <c r="E173" s="12">
        <v>0.9291666666666667</v>
      </c>
      <c r="F173" s="12">
        <v>0.93055555555555547</v>
      </c>
      <c r="G173" s="8" t="s">
        <v>1076</v>
      </c>
      <c r="H173" s="9" t="s">
        <v>1489</v>
      </c>
      <c r="I173" s="8" t="s">
        <v>595</v>
      </c>
      <c r="J173" s="8" t="s">
        <v>585</v>
      </c>
      <c r="K173" s="8" t="s">
        <v>577</v>
      </c>
      <c r="L173" s="8" t="s">
        <v>596</v>
      </c>
      <c r="M173" s="8" t="s">
        <v>597</v>
      </c>
    </row>
    <row r="174" spans="1:13">
      <c r="A174" s="23">
        <v>172</v>
      </c>
      <c r="B174" s="16" t="s">
        <v>74</v>
      </c>
      <c r="C174" s="10">
        <v>43151</v>
      </c>
      <c r="D174" s="12">
        <v>1.1805555555555548E-2</v>
      </c>
      <c r="E174" s="12">
        <v>5.2083333333333336E-2</v>
      </c>
      <c r="F174" s="12">
        <v>6.3888888888888884E-2</v>
      </c>
      <c r="G174" s="8" t="s">
        <v>1053</v>
      </c>
      <c r="H174" s="9" t="s">
        <v>1497</v>
      </c>
      <c r="I174" s="8" t="s">
        <v>604</v>
      </c>
      <c r="J174" s="8" t="s">
        <v>605</v>
      </c>
      <c r="K174" s="8" t="s">
        <v>103</v>
      </c>
      <c r="L174" s="8" t="s">
        <v>606</v>
      </c>
      <c r="M174" s="8" t="s">
        <v>171</v>
      </c>
    </row>
    <row r="175" spans="1:13">
      <c r="A175" s="23">
        <v>173</v>
      </c>
      <c r="B175" s="16" t="s">
        <v>74</v>
      </c>
      <c r="C175" s="10">
        <v>43151</v>
      </c>
      <c r="D175" s="12">
        <v>4.1666666666666519E-3</v>
      </c>
      <c r="E175" s="12">
        <v>0.13125000000000001</v>
      </c>
      <c r="F175" s="12">
        <v>0.13541666666666666</v>
      </c>
      <c r="G175" s="8" t="s">
        <v>1492</v>
      </c>
      <c r="H175" s="12" t="s">
        <v>1491</v>
      </c>
      <c r="I175" s="8" t="s">
        <v>607</v>
      </c>
      <c r="J175" s="8" t="s">
        <v>608</v>
      </c>
      <c r="K175" s="8" t="s">
        <v>103</v>
      </c>
      <c r="L175" s="8" t="s">
        <v>609</v>
      </c>
      <c r="M175" s="8" t="s">
        <v>280</v>
      </c>
    </row>
    <row r="176" spans="1:13">
      <c r="A176" s="23">
        <v>174</v>
      </c>
      <c r="B176" s="16" t="s">
        <v>74</v>
      </c>
      <c r="C176" s="10">
        <v>43151</v>
      </c>
      <c r="D176" s="12">
        <v>2.0833333333333315E-2</v>
      </c>
      <c r="E176" s="12">
        <v>0.21180555555555555</v>
      </c>
      <c r="F176" s="12">
        <v>0.23263888888888887</v>
      </c>
      <c r="G176" s="8" t="s">
        <v>1480</v>
      </c>
      <c r="H176" s="9" t="s">
        <v>1479</v>
      </c>
      <c r="I176" s="8" t="s">
        <v>610</v>
      </c>
      <c r="J176" s="8" t="s">
        <v>611</v>
      </c>
      <c r="K176" s="8" t="s">
        <v>103</v>
      </c>
      <c r="L176" s="8" t="s">
        <v>612</v>
      </c>
      <c r="M176" s="8" t="s">
        <v>171</v>
      </c>
    </row>
    <row r="177" spans="1:13">
      <c r="A177" s="23">
        <v>175</v>
      </c>
      <c r="B177" s="16" t="s">
        <v>75</v>
      </c>
      <c r="C177" s="10">
        <v>43151</v>
      </c>
      <c r="D177" s="12">
        <v>6.9444444444444753E-3</v>
      </c>
      <c r="E177" s="12">
        <v>0.4236111111111111</v>
      </c>
      <c r="F177" s="12">
        <v>0.43055555555555558</v>
      </c>
      <c r="G177" s="8" t="s">
        <v>1478</v>
      </c>
      <c r="H177" s="9" t="s">
        <v>1477</v>
      </c>
      <c r="I177" s="8" t="s">
        <v>613</v>
      </c>
      <c r="J177" s="8" t="s">
        <v>614</v>
      </c>
      <c r="K177" s="8" t="s">
        <v>117</v>
      </c>
      <c r="L177" s="8" t="s">
        <v>615</v>
      </c>
      <c r="M177" s="8" t="s">
        <v>257</v>
      </c>
    </row>
    <row r="178" spans="1:13">
      <c r="A178" s="23">
        <v>176</v>
      </c>
      <c r="B178" s="16" t="s">
        <v>75</v>
      </c>
      <c r="C178" s="10">
        <v>43151</v>
      </c>
      <c r="D178" s="12">
        <v>3.4722222222222099E-3</v>
      </c>
      <c r="E178" s="12">
        <v>0.50347222222222221</v>
      </c>
      <c r="F178" s="12">
        <v>0.50694444444444442</v>
      </c>
      <c r="G178" s="8" t="s">
        <v>1053</v>
      </c>
      <c r="H178" s="9" t="s">
        <v>1497</v>
      </c>
      <c r="I178" s="8" t="s">
        <v>516</v>
      </c>
      <c r="J178" s="8" t="s">
        <v>616</v>
      </c>
      <c r="K178" s="8" t="s">
        <v>117</v>
      </c>
      <c r="L178" s="8" t="s">
        <v>617</v>
      </c>
      <c r="M178" s="8" t="s">
        <v>257</v>
      </c>
    </row>
    <row r="179" spans="1:13">
      <c r="A179" s="23">
        <v>177</v>
      </c>
      <c r="B179" s="16" t="s">
        <v>75</v>
      </c>
      <c r="C179" s="10">
        <v>43151</v>
      </c>
      <c r="D179" s="12">
        <v>3.4722222222222099E-3</v>
      </c>
      <c r="E179" s="12">
        <v>0.50694444444444442</v>
      </c>
      <c r="F179" s="12">
        <v>0.51041666666666663</v>
      </c>
      <c r="G179" s="8" t="s">
        <v>1496</v>
      </c>
      <c r="H179" s="9" t="s">
        <v>1495</v>
      </c>
      <c r="I179" s="8" t="s">
        <v>573</v>
      </c>
      <c r="J179" s="8" t="s">
        <v>618</v>
      </c>
      <c r="K179" s="8" t="s">
        <v>117</v>
      </c>
      <c r="L179" s="8" t="s">
        <v>619</v>
      </c>
      <c r="M179" s="8" t="s">
        <v>384</v>
      </c>
    </row>
    <row r="180" spans="1:13">
      <c r="A180" s="23">
        <v>178</v>
      </c>
      <c r="B180" s="16" t="s">
        <v>75</v>
      </c>
      <c r="C180" s="10">
        <v>43151</v>
      </c>
      <c r="D180" s="12">
        <v>1.041666666666663E-2</v>
      </c>
      <c r="E180" s="12">
        <v>0.52777777777777779</v>
      </c>
      <c r="F180" s="12">
        <v>0.53819444444444442</v>
      </c>
      <c r="G180" s="8" t="s">
        <v>1674</v>
      </c>
      <c r="H180" s="9" t="s">
        <v>1677</v>
      </c>
      <c r="I180" s="8" t="s">
        <v>620</v>
      </c>
      <c r="J180" s="8" t="s">
        <v>621</v>
      </c>
      <c r="K180" s="8" t="s">
        <v>117</v>
      </c>
      <c r="L180" s="8" t="s">
        <v>622</v>
      </c>
      <c r="M180" s="8" t="s">
        <v>378</v>
      </c>
    </row>
    <row r="181" spans="1:13">
      <c r="A181" s="23">
        <v>179</v>
      </c>
      <c r="B181" s="16" t="s">
        <v>75</v>
      </c>
      <c r="C181" s="10">
        <v>43151</v>
      </c>
      <c r="D181" s="12">
        <v>3.4722222222223209E-3</v>
      </c>
      <c r="E181" s="12">
        <v>0.60416666666666663</v>
      </c>
      <c r="F181" s="12">
        <v>0.60763888888888895</v>
      </c>
      <c r="G181" s="8" t="s">
        <v>1494</v>
      </c>
      <c r="H181" s="12" t="s">
        <v>1493</v>
      </c>
      <c r="I181" s="8" t="s">
        <v>623</v>
      </c>
      <c r="J181" s="8" t="s">
        <v>624</v>
      </c>
      <c r="K181" s="8" t="s">
        <v>117</v>
      </c>
      <c r="L181" s="8" t="s">
        <v>625</v>
      </c>
      <c r="M181" s="8" t="s">
        <v>384</v>
      </c>
    </row>
    <row r="182" spans="1:13">
      <c r="A182" s="23">
        <v>180</v>
      </c>
      <c r="B182" s="16" t="s">
        <v>76</v>
      </c>
      <c r="C182" s="10">
        <v>43151</v>
      </c>
      <c r="D182" s="12">
        <v>1.0416666666666741E-2</v>
      </c>
      <c r="E182" s="12">
        <v>0.66666666666666663</v>
      </c>
      <c r="F182" s="12">
        <v>0.67708333333333337</v>
      </c>
      <c r="G182" s="8" t="s">
        <v>1473</v>
      </c>
      <c r="H182" s="12" t="s">
        <v>1474</v>
      </c>
      <c r="I182" s="8" t="s">
        <v>626</v>
      </c>
      <c r="J182" s="8" t="s">
        <v>627</v>
      </c>
      <c r="K182" s="8" t="s">
        <v>628</v>
      </c>
      <c r="L182" s="8" t="s">
        <v>629</v>
      </c>
      <c r="M182" s="8" t="s">
        <v>630</v>
      </c>
    </row>
    <row r="183" spans="1:13">
      <c r="A183" s="23">
        <v>181</v>
      </c>
      <c r="B183" s="16" t="s">
        <v>76</v>
      </c>
      <c r="C183" s="10">
        <v>43151</v>
      </c>
      <c r="D183" s="12">
        <v>6.9444444444444198E-4</v>
      </c>
      <c r="E183" s="12">
        <v>0.69236111111111109</v>
      </c>
      <c r="F183" s="12">
        <v>0.69305555555555554</v>
      </c>
      <c r="G183" s="8" t="s">
        <v>1171</v>
      </c>
      <c r="H183" s="9" t="s">
        <v>1483</v>
      </c>
      <c r="I183" s="19" t="s">
        <v>631</v>
      </c>
      <c r="J183" s="8" t="s">
        <v>632</v>
      </c>
      <c r="K183" s="8" t="s">
        <v>628</v>
      </c>
      <c r="L183" s="8" t="s">
        <v>633</v>
      </c>
      <c r="M183" s="8" t="s">
        <v>634</v>
      </c>
    </row>
    <row r="184" spans="1:13">
      <c r="A184" s="23">
        <v>182</v>
      </c>
      <c r="B184" s="16" t="s">
        <v>76</v>
      </c>
      <c r="C184" s="10">
        <v>43151</v>
      </c>
      <c r="D184" s="12">
        <v>2.0833333333332149E-3</v>
      </c>
      <c r="E184" s="12">
        <v>0.70486111111111116</v>
      </c>
      <c r="F184" s="12">
        <v>0.70694444444444438</v>
      </c>
      <c r="G184" s="8" t="s">
        <v>1171</v>
      </c>
      <c r="H184" s="9" t="s">
        <v>1483</v>
      </c>
      <c r="I184" s="8" t="s">
        <v>635</v>
      </c>
      <c r="J184" s="8" t="s">
        <v>636</v>
      </c>
      <c r="K184" s="8" t="s">
        <v>628</v>
      </c>
      <c r="L184" s="8" t="s">
        <v>637</v>
      </c>
      <c r="M184" s="8" t="s">
        <v>638</v>
      </c>
    </row>
    <row r="185" spans="1:13">
      <c r="A185" s="23">
        <v>183</v>
      </c>
      <c r="B185" s="16" t="s">
        <v>76</v>
      </c>
      <c r="C185" s="10">
        <v>43151</v>
      </c>
      <c r="D185" s="12">
        <v>5.5555555555555469E-2</v>
      </c>
      <c r="E185" s="12">
        <v>0.78125</v>
      </c>
      <c r="F185" s="12">
        <v>0.83680555555555547</v>
      </c>
      <c r="G185" s="8" t="s">
        <v>1476</v>
      </c>
      <c r="H185" s="9" t="s">
        <v>1475</v>
      </c>
      <c r="I185" s="8" t="s">
        <v>639</v>
      </c>
      <c r="J185" s="8" t="s">
        <v>640</v>
      </c>
      <c r="K185" s="8" t="s">
        <v>628</v>
      </c>
      <c r="L185" s="8" t="s">
        <v>641</v>
      </c>
      <c r="M185" s="8" t="s">
        <v>642</v>
      </c>
    </row>
    <row r="186" spans="1:13">
      <c r="A186" s="23">
        <v>184</v>
      </c>
      <c r="B186" s="16" t="s">
        <v>74</v>
      </c>
      <c r="C186" s="10">
        <v>43152</v>
      </c>
      <c r="D186" s="12">
        <v>6.9444444444444441E-3</v>
      </c>
      <c r="E186" s="12">
        <v>1.7361111111111112E-2</v>
      </c>
      <c r="F186" s="12">
        <v>2.4305555555555556E-2</v>
      </c>
      <c r="G186" s="8" t="s">
        <v>497</v>
      </c>
      <c r="H186" s="12" t="s">
        <v>1481</v>
      </c>
      <c r="I186" s="8" t="s">
        <v>646</v>
      </c>
      <c r="J186" s="8" t="s">
        <v>647</v>
      </c>
      <c r="K186" s="8" t="s">
        <v>117</v>
      </c>
      <c r="L186" s="8" t="s">
        <v>648</v>
      </c>
      <c r="M186" s="8" t="s">
        <v>253</v>
      </c>
    </row>
    <row r="187" spans="1:13">
      <c r="A187" s="23">
        <v>185</v>
      </c>
      <c r="B187" s="16" t="s">
        <v>74</v>
      </c>
      <c r="C187" s="10">
        <v>43152</v>
      </c>
      <c r="D187" s="12">
        <v>8.3333333333333454E-3</v>
      </c>
      <c r="E187" s="12">
        <v>0.1111111111111111</v>
      </c>
      <c r="F187" s="12">
        <v>0.11944444444444445</v>
      </c>
      <c r="G187" s="8" t="s">
        <v>1500</v>
      </c>
      <c r="H187" s="12" t="s">
        <v>1499</v>
      </c>
      <c r="I187" s="16" t="s">
        <v>1706</v>
      </c>
      <c r="J187" s="8" t="s">
        <v>649</v>
      </c>
      <c r="K187" s="8" t="s">
        <v>117</v>
      </c>
      <c r="L187" s="8" t="s">
        <v>650</v>
      </c>
      <c r="M187" s="8" t="s">
        <v>651</v>
      </c>
    </row>
    <row r="188" spans="1:13">
      <c r="A188" s="23">
        <v>186</v>
      </c>
      <c r="B188" s="16" t="s">
        <v>74</v>
      </c>
      <c r="C188" s="10">
        <v>43152</v>
      </c>
      <c r="D188" s="12">
        <v>5.5555555555555636E-3</v>
      </c>
      <c r="E188" s="12">
        <v>0.13333333333333333</v>
      </c>
      <c r="F188" s="12">
        <v>0.1388888888888889</v>
      </c>
      <c r="G188" s="8" t="s">
        <v>668</v>
      </c>
      <c r="H188" s="9" t="s">
        <v>1495</v>
      </c>
      <c r="I188" s="8" t="s">
        <v>652</v>
      </c>
      <c r="J188" s="8" t="s">
        <v>653</v>
      </c>
      <c r="K188" s="8" t="s">
        <v>117</v>
      </c>
      <c r="L188" s="8" t="s">
        <v>654</v>
      </c>
      <c r="M188" s="8" t="s">
        <v>371</v>
      </c>
    </row>
    <row r="189" spans="1:13" ht="40.5">
      <c r="A189" s="23">
        <v>187</v>
      </c>
      <c r="B189" s="16" t="s">
        <v>74</v>
      </c>
      <c r="C189" s="10">
        <v>43152</v>
      </c>
      <c r="D189" s="12">
        <v>5.5555555555555636E-3</v>
      </c>
      <c r="E189" s="12">
        <v>0.22013888888888888</v>
      </c>
      <c r="F189" s="12">
        <v>0.22569444444444445</v>
      </c>
      <c r="G189" s="8" t="s">
        <v>1171</v>
      </c>
      <c r="H189" s="12" t="s">
        <v>1483</v>
      </c>
      <c r="I189" s="8" t="s">
        <v>655</v>
      </c>
      <c r="J189" s="13" t="s">
        <v>656</v>
      </c>
      <c r="K189" s="8" t="s">
        <v>117</v>
      </c>
      <c r="L189" s="8" t="s">
        <v>657</v>
      </c>
      <c r="M189" s="8" t="s">
        <v>253</v>
      </c>
    </row>
    <row r="190" spans="1:13">
      <c r="A190" s="23">
        <v>188</v>
      </c>
      <c r="B190" s="16" t="s">
        <v>75</v>
      </c>
      <c r="C190" s="10">
        <v>43152</v>
      </c>
      <c r="D190" s="12">
        <v>3.4722222222222099E-3</v>
      </c>
      <c r="E190" s="12">
        <v>0.50694444444444442</v>
      </c>
      <c r="F190" s="12">
        <v>0.51041666666666663</v>
      </c>
      <c r="G190" s="8" t="s">
        <v>1171</v>
      </c>
      <c r="H190" s="12" t="s">
        <v>1483</v>
      </c>
      <c r="I190" s="8" t="s">
        <v>658</v>
      </c>
      <c r="J190" s="8" t="s">
        <v>659</v>
      </c>
      <c r="K190" s="8" t="s">
        <v>103</v>
      </c>
      <c r="L190" s="8" t="s">
        <v>660</v>
      </c>
      <c r="M190" s="8" t="s">
        <v>199</v>
      </c>
    </row>
    <row r="191" spans="1:13">
      <c r="A191" s="23">
        <v>189</v>
      </c>
      <c r="B191" s="16" t="s">
        <v>75</v>
      </c>
      <c r="C191" s="10">
        <v>43152</v>
      </c>
      <c r="D191" s="12">
        <v>1.388888888888884E-3</v>
      </c>
      <c r="E191" s="12">
        <v>0.60625000000000007</v>
      </c>
      <c r="F191" s="12">
        <v>0.60763888888888895</v>
      </c>
      <c r="G191" s="8" t="s">
        <v>1171</v>
      </c>
      <c r="H191" s="9" t="s">
        <v>1484</v>
      </c>
      <c r="I191" s="8" t="s">
        <v>661</v>
      </c>
      <c r="J191" s="8" t="s">
        <v>662</v>
      </c>
      <c r="K191" s="8" t="s">
        <v>103</v>
      </c>
      <c r="L191" s="8" t="s">
        <v>663</v>
      </c>
      <c r="M191" s="8" t="s">
        <v>164</v>
      </c>
    </row>
    <row r="192" spans="1:13">
      <c r="A192" s="23">
        <v>190</v>
      </c>
      <c r="B192" s="16" t="s">
        <v>76</v>
      </c>
      <c r="C192" s="10">
        <v>43152</v>
      </c>
      <c r="D192" s="12">
        <v>2.4305555555555469E-2</v>
      </c>
      <c r="E192" s="12">
        <v>0.70486111111111116</v>
      </c>
      <c r="F192" s="12">
        <v>0.72916666666666663</v>
      </c>
      <c r="G192" s="8" t="s">
        <v>1476</v>
      </c>
      <c r="H192" s="9" t="s">
        <v>1475</v>
      </c>
      <c r="I192" s="8" t="s">
        <v>664</v>
      </c>
      <c r="J192" s="8" t="s">
        <v>665</v>
      </c>
      <c r="K192" s="8" t="s">
        <v>218</v>
      </c>
      <c r="L192" s="8" t="s">
        <v>666</v>
      </c>
      <c r="M192" s="8" t="s">
        <v>667</v>
      </c>
    </row>
    <row r="193" spans="1:13">
      <c r="A193" s="23">
        <v>191</v>
      </c>
      <c r="B193" s="16" t="s">
        <v>76</v>
      </c>
      <c r="C193" s="10">
        <v>43152</v>
      </c>
      <c r="D193" s="12">
        <v>4.166666666666663E-2</v>
      </c>
      <c r="E193" s="12">
        <v>0.83333333333333337</v>
      </c>
      <c r="F193" s="12">
        <v>0.875</v>
      </c>
      <c r="G193" s="8" t="s">
        <v>668</v>
      </c>
      <c r="H193" s="9" t="s">
        <v>1495</v>
      </c>
      <c r="I193" s="19" t="s">
        <v>669</v>
      </c>
      <c r="J193" s="8" t="s">
        <v>670</v>
      </c>
      <c r="K193" s="8" t="s">
        <v>218</v>
      </c>
      <c r="L193" s="8" t="s">
        <v>671</v>
      </c>
      <c r="M193" s="8" t="s">
        <v>672</v>
      </c>
    </row>
    <row r="194" spans="1:13">
      <c r="A194" s="23">
        <v>192</v>
      </c>
      <c r="B194" s="16" t="s">
        <v>76</v>
      </c>
      <c r="C194" s="10">
        <v>43152</v>
      </c>
      <c r="D194" s="12">
        <v>1.041666666666663E-2</v>
      </c>
      <c r="E194" s="12">
        <v>0.89583333333333337</v>
      </c>
      <c r="F194" s="12">
        <v>0.90625</v>
      </c>
      <c r="G194" s="8" t="s">
        <v>1171</v>
      </c>
      <c r="H194" s="9" t="s">
        <v>1484</v>
      </c>
      <c r="I194" s="8" t="s">
        <v>673</v>
      </c>
      <c r="J194" s="8" t="s">
        <v>674</v>
      </c>
      <c r="K194" s="8" t="s">
        <v>218</v>
      </c>
      <c r="L194" s="8" t="s">
        <v>675</v>
      </c>
      <c r="M194" s="8" t="s">
        <v>676</v>
      </c>
    </row>
    <row r="195" spans="1:13">
      <c r="A195" s="23">
        <v>193</v>
      </c>
      <c r="B195" s="16" t="s">
        <v>76</v>
      </c>
      <c r="C195" s="10">
        <v>43152</v>
      </c>
      <c r="D195" s="12">
        <v>1.3888888888888951E-2</v>
      </c>
      <c r="E195" s="12">
        <v>0.90972222222222221</v>
      </c>
      <c r="F195" s="12">
        <v>0.92361111111111116</v>
      </c>
      <c r="G195" s="8" t="s">
        <v>668</v>
      </c>
      <c r="H195" s="9" t="s">
        <v>1495</v>
      </c>
      <c r="I195" s="8" t="s">
        <v>677</v>
      </c>
      <c r="J195" s="8" t="s">
        <v>670</v>
      </c>
      <c r="K195" s="8" t="s">
        <v>218</v>
      </c>
      <c r="L195" s="8" t="s">
        <v>678</v>
      </c>
      <c r="M195" s="8" t="s">
        <v>679</v>
      </c>
    </row>
    <row r="196" spans="1:13">
      <c r="A196" s="23">
        <v>194</v>
      </c>
      <c r="B196" s="16" t="s">
        <v>74</v>
      </c>
      <c r="C196" s="10">
        <v>43153</v>
      </c>
      <c r="D196" s="12">
        <v>4.8611111111111147E-3</v>
      </c>
      <c r="E196" s="12">
        <v>2.7777777777777776E-2</v>
      </c>
      <c r="F196" s="12">
        <v>3.2638888888888891E-2</v>
      </c>
      <c r="G196" s="8" t="s">
        <v>1473</v>
      </c>
      <c r="H196" s="12" t="s">
        <v>1474</v>
      </c>
      <c r="I196" s="8" t="s">
        <v>682</v>
      </c>
      <c r="J196" s="8" t="s">
        <v>683</v>
      </c>
      <c r="K196" s="8" t="s">
        <v>218</v>
      </c>
      <c r="L196" s="8" t="s">
        <v>684</v>
      </c>
      <c r="M196" s="8" t="s">
        <v>685</v>
      </c>
    </row>
    <row r="197" spans="1:13">
      <c r="A197" s="23">
        <v>195</v>
      </c>
      <c r="B197" s="16" t="s">
        <v>74</v>
      </c>
      <c r="C197" s="10">
        <v>43153</v>
      </c>
      <c r="D197" s="12">
        <v>6.9444444444444337E-3</v>
      </c>
      <c r="E197" s="12">
        <v>0.1076388888888889</v>
      </c>
      <c r="F197" s="12">
        <v>0.11458333333333333</v>
      </c>
      <c r="G197" s="8" t="s">
        <v>910</v>
      </c>
      <c r="H197" s="9" t="s">
        <v>1497</v>
      </c>
      <c r="I197" s="8" t="s">
        <v>686</v>
      </c>
      <c r="J197" s="8" t="s">
        <v>687</v>
      </c>
      <c r="K197" s="8" t="s">
        <v>218</v>
      </c>
      <c r="L197" s="8" t="s">
        <v>688</v>
      </c>
      <c r="M197" s="8" t="s">
        <v>220</v>
      </c>
    </row>
    <row r="198" spans="1:13">
      <c r="A198" s="23">
        <v>196</v>
      </c>
      <c r="B198" s="16" t="s">
        <v>74</v>
      </c>
      <c r="C198" s="10">
        <v>43153</v>
      </c>
      <c r="D198" s="12">
        <v>6.2499999999999778E-3</v>
      </c>
      <c r="E198" s="12">
        <v>0.13194444444444445</v>
      </c>
      <c r="F198" s="12">
        <v>0.13819444444444443</v>
      </c>
      <c r="G198" s="8" t="s">
        <v>1171</v>
      </c>
      <c r="H198" s="9" t="s">
        <v>1484</v>
      </c>
      <c r="I198" s="8" t="s">
        <v>689</v>
      </c>
      <c r="J198" s="8" t="s">
        <v>690</v>
      </c>
      <c r="K198" s="8" t="s">
        <v>218</v>
      </c>
      <c r="L198" s="8" t="s">
        <v>691</v>
      </c>
      <c r="M198" s="8" t="s">
        <v>692</v>
      </c>
    </row>
    <row r="199" spans="1:13" ht="27">
      <c r="A199" s="23">
        <v>197</v>
      </c>
      <c r="B199" s="16" t="s">
        <v>74</v>
      </c>
      <c r="C199" s="10">
        <v>43153</v>
      </c>
      <c r="D199" s="12">
        <v>5.5555555555555636E-3</v>
      </c>
      <c r="E199" s="12">
        <v>0.19097222222222221</v>
      </c>
      <c r="F199" s="12">
        <v>0.19652777777777777</v>
      </c>
      <c r="G199" s="8" t="s">
        <v>668</v>
      </c>
      <c r="H199" s="9" t="s">
        <v>1495</v>
      </c>
      <c r="I199" s="8" t="s">
        <v>693</v>
      </c>
      <c r="J199" s="13" t="s">
        <v>694</v>
      </c>
      <c r="K199" s="8" t="s">
        <v>218</v>
      </c>
      <c r="L199" s="8" t="s">
        <v>695</v>
      </c>
      <c r="M199" s="8" t="s">
        <v>685</v>
      </c>
    </row>
    <row r="200" spans="1:13">
      <c r="A200" s="23">
        <v>198</v>
      </c>
      <c r="B200" s="16" t="s">
        <v>75</v>
      </c>
      <c r="C200" s="10">
        <v>43153</v>
      </c>
      <c r="D200" s="12">
        <v>1.388888888888884E-3</v>
      </c>
      <c r="E200" s="12">
        <v>0.40138888888888885</v>
      </c>
      <c r="F200" s="12">
        <v>0.40277777777777773</v>
      </c>
      <c r="G200" s="8" t="s">
        <v>1492</v>
      </c>
      <c r="H200" s="9" t="s">
        <v>1491</v>
      </c>
      <c r="I200" s="8" t="s">
        <v>696</v>
      </c>
      <c r="J200" s="8" t="s">
        <v>697</v>
      </c>
      <c r="K200" s="8" t="s">
        <v>117</v>
      </c>
      <c r="L200" s="8" t="s">
        <v>698</v>
      </c>
      <c r="M200" s="8" t="s">
        <v>384</v>
      </c>
    </row>
    <row r="201" spans="1:13">
      <c r="A201" s="23">
        <v>199</v>
      </c>
      <c r="B201" s="16" t="s">
        <v>75</v>
      </c>
      <c r="C201" s="10">
        <v>43153</v>
      </c>
      <c r="D201" s="12">
        <v>3.4722222222222099E-3</v>
      </c>
      <c r="E201" s="12">
        <v>0.4201388888888889</v>
      </c>
      <c r="F201" s="12">
        <v>0.4236111111111111</v>
      </c>
      <c r="G201" s="8" t="s">
        <v>668</v>
      </c>
      <c r="H201" s="9" t="s">
        <v>1495</v>
      </c>
      <c r="I201" s="8" t="s">
        <v>699</v>
      </c>
      <c r="J201" s="8" t="s">
        <v>697</v>
      </c>
      <c r="K201" s="8" t="s">
        <v>117</v>
      </c>
      <c r="L201" s="8" t="s">
        <v>700</v>
      </c>
      <c r="M201" s="8" t="s">
        <v>257</v>
      </c>
    </row>
    <row r="202" spans="1:13">
      <c r="A202" s="23">
        <v>200</v>
      </c>
      <c r="B202" s="16" t="s">
        <v>75</v>
      </c>
      <c r="C202" s="10">
        <v>43153</v>
      </c>
      <c r="D202" s="12">
        <v>3.4722222222222654E-3</v>
      </c>
      <c r="E202" s="12">
        <v>0.42708333333333331</v>
      </c>
      <c r="F202" s="12">
        <v>0.43055555555555558</v>
      </c>
      <c r="G202" s="8" t="s">
        <v>497</v>
      </c>
      <c r="H202" s="9" t="s">
        <v>1481</v>
      </c>
      <c r="I202" s="8" t="s">
        <v>701</v>
      </c>
      <c r="J202" s="8" t="s">
        <v>702</v>
      </c>
      <c r="K202" s="8" t="s">
        <v>117</v>
      </c>
      <c r="L202" s="8" t="s">
        <v>703</v>
      </c>
      <c r="M202" s="8" t="s">
        <v>378</v>
      </c>
    </row>
    <row r="203" spans="1:13">
      <c r="A203" s="23">
        <v>201</v>
      </c>
      <c r="B203" s="16" t="s">
        <v>76</v>
      </c>
      <c r="C203" s="10">
        <v>43153</v>
      </c>
      <c r="D203" s="12">
        <v>3.819444444444442E-2</v>
      </c>
      <c r="E203" s="12">
        <v>0.84027777777777779</v>
      </c>
      <c r="F203" s="12">
        <v>0.87847222222222221</v>
      </c>
      <c r="G203" s="8" t="s">
        <v>1171</v>
      </c>
      <c r="H203" s="12" t="s">
        <v>1483</v>
      </c>
      <c r="I203" s="8" t="s">
        <v>658</v>
      </c>
      <c r="J203" s="8" t="s">
        <v>704</v>
      </c>
      <c r="K203" s="8" t="s">
        <v>103</v>
      </c>
      <c r="L203" s="8" t="s">
        <v>705</v>
      </c>
      <c r="M203" s="8" t="s">
        <v>316</v>
      </c>
    </row>
    <row r="204" spans="1:13">
      <c r="A204" s="23">
        <v>202</v>
      </c>
      <c r="B204" s="16" t="s">
        <v>76</v>
      </c>
      <c r="C204" s="10">
        <v>43153</v>
      </c>
      <c r="D204" s="12">
        <v>3.4722222222222099E-3</v>
      </c>
      <c r="E204" s="12">
        <v>0.89236111111111116</v>
      </c>
      <c r="F204" s="12">
        <v>0.89583333333333337</v>
      </c>
      <c r="G204" s="8" t="s">
        <v>668</v>
      </c>
      <c r="H204" s="9" t="s">
        <v>1495</v>
      </c>
      <c r="I204" s="19" t="s">
        <v>706</v>
      </c>
      <c r="J204" s="8" t="s">
        <v>707</v>
      </c>
      <c r="K204" s="8" t="s">
        <v>103</v>
      </c>
      <c r="L204" s="8" t="s">
        <v>708</v>
      </c>
      <c r="M204" s="8" t="s">
        <v>304</v>
      </c>
    </row>
    <row r="205" spans="1:13">
      <c r="A205" s="23">
        <v>203</v>
      </c>
      <c r="B205" s="16" t="s">
        <v>76</v>
      </c>
      <c r="C205" s="10">
        <v>43153</v>
      </c>
      <c r="D205" s="12">
        <v>1.388888888888995E-3</v>
      </c>
      <c r="E205" s="12">
        <v>0.89930555555555547</v>
      </c>
      <c r="F205" s="12">
        <v>0.90069444444444446</v>
      </c>
      <c r="G205" s="8" t="s">
        <v>1171</v>
      </c>
      <c r="H205" s="9" t="s">
        <v>1484</v>
      </c>
      <c r="I205" s="8" t="s">
        <v>709</v>
      </c>
      <c r="J205" s="8" t="s">
        <v>710</v>
      </c>
      <c r="K205" s="8" t="s">
        <v>103</v>
      </c>
      <c r="L205" s="8" t="s">
        <v>711</v>
      </c>
      <c r="M205" s="8" t="s">
        <v>316</v>
      </c>
    </row>
    <row r="206" spans="1:13">
      <c r="A206" s="23">
        <v>204</v>
      </c>
      <c r="B206" s="16" t="s">
        <v>76</v>
      </c>
      <c r="C206" s="10">
        <v>43153</v>
      </c>
      <c r="D206" s="12">
        <v>3.4722222222220989E-3</v>
      </c>
      <c r="E206" s="12">
        <v>0.94444444444444453</v>
      </c>
      <c r="F206" s="12">
        <v>0.94791666666666663</v>
      </c>
      <c r="G206" s="8" t="s">
        <v>1500</v>
      </c>
      <c r="H206" s="12" t="s">
        <v>1499</v>
      </c>
      <c r="I206" s="16" t="s">
        <v>1758</v>
      </c>
      <c r="J206" s="8" t="s">
        <v>712</v>
      </c>
      <c r="K206" s="8" t="s">
        <v>103</v>
      </c>
      <c r="L206" s="8" t="s">
        <v>713</v>
      </c>
      <c r="M206" s="8" t="s">
        <v>320</v>
      </c>
    </row>
    <row r="207" spans="1:13">
      <c r="A207" s="23">
        <v>205</v>
      </c>
      <c r="B207" s="16" t="s">
        <v>76</v>
      </c>
      <c r="C207" s="10">
        <v>43153</v>
      </c>
      <c r="D207" s="12">
        <v>3.4722222222223209E-3</v>
      </c>
      <c r="E207" s="12">
        <v>0.96180555555555547</v>
      </c>
      <c r="F207" s="12">
        <v>0.96527777777777779</v>
      </c>
      <c r="G207" s="8" t="s">
        <v>1496</v>
      </c>
      <c r="H207" s="12" t="s">
        <v>1495</v>
      </c>
      <c r="I207" s="8" t="s">
        <v>714</v>
      </c>
      <c r="J207" s="8" t="s">
        <v>715</v>
      </c>
      <c r="K207" s="8" t="s">
        <v>716</v>
      </c>
      <c r="L207" s="8" t="s">
        <v>717</v>
      </c>
      <c r="M207" s="8" t="s">
        <v>320</v>
      </c>
    </row>
    <row r="208" spans="1:13">
      <c r="A208" s="23">
        <v>206</v>
      </c>
      <c r="B208" s="16" t="s">
        <v>74</v>
      </c>
      <c r="C208" s="10">
        <v>43154</v>
      </c>
      <c r="D208" s="12">
        <v>4.8611111111111147E-3</v>
      </c>
      <c r="E208" s="12">
        <v>2.4999999999999998E-2</v>
      </c>
      <c r="F208" s="12">
        <v>2.9861111111111113E-2</v>
      </c>
      <c r="G208" s="8" t="s">
        <v>1171</v>
      </c>
      <c r="H208" s="12" t="s">
        <v>1483</v>
      </c>
      <c r="I208" s="8" t="s">
        <v>718</v>
      </c>
      <c r="J208" s="8" t="s">
        <v>719</v>
      </c>
      <c r="K208" s="8" t="s">
        <v>103</v>
      </c>
      <c r="L208" s="8" t="s">
        <v>720</v>
      </c>
      <c r="M208" s="8" t="s">
        <v>171</v>
      </c>
    </row>
    <row r="209" spans="1:13">
      <c r="A209" s="23">
        <v>207</v>
      </c>
      <c r="B209" s="16" t="s">
        <v>74</v>
      </c>
      <c r="C209" s="10">
        <v>43154</v>
      </c>
      <c r="D209" s="12">
        <v>3.4722222222222307E-3</v>
      </c>
      <c r="E209" s="12">
        <v>5.5555555555555552E-2</v>
      </c>
      <c r="F209" s="12">
        <v>5.9027777777777783E-2</v>
      </c>
      <c r="G209" s="8" t="s">
        <v>1496</v>
      </c>
      <c r="H209" s="9" t="s">
        <v>1495</v>
      </c>
      <c r="I209" s="8" t="s">
        <v>721</v>
      </c>
      <c r="J209" s="8" t="s">
        <v>722</v>
      </c>
      <c r="K209" s="8" t="s">
        <v>103</v>
      </c>
      <c r="L209" s="8" t="s">
        <v>144</v>
      </c>
      <c r="M209" s="8" t="s">
        <v>283</v>
      </c>
    </row>
    <row r="210" spans="1:13">
      <c r="A210" s="23">
        <v>208</v>
      </c>
      <c r="B210" s="16" t="s">
        <v>74</v>
      </c>
      <c r="C210" s="10">
        <v>43154</v>
      </c>
      <c r="D210" s="12">
        <v>4.8611111111111077E-3</v>
      </c>
      <c r="E210" s="12">
        <v>7.9861111111111105E-2</v>
      </c>
      <c r="F210" s="12">
        <v>8.4722222222222213E-2</v>
      </c>
      <c r="G210" s="8" t="s">
        <v>1171</v>
      </c>
      <c r="H210" s="12" t="s">
        <v>1484</v>
      </c>
      <c r="I210" s="8" t="s">
        <v>718</v>
      </c>
      <c r="J210" s="8" t="s">
        <v>719</v>
      </c>
      <c r="K210" s="8" t="s">
        <v>103</v>
      </c>
      <c r="L210" s="8" t="s">
        <v>723</v>
      </c>
      <c r="M210" s="8" t="s">
        <v>171</v>
      </c>
    </row>
    <row r="211" spans="1:13" ht="40.5">
      <c r="A211" s="23">
        <v>209</v>
      </c>
      <c r="B211" s="16" t="s">
        <v>74</v>
      </c>
      <c r="C211" s="10">
        <v>43154</v>
      </c>
      <c r="D211" s="12">
        <v>1.0416666666666657E-2</v>
      </c>
      <c r="E211" s="12">
        <v>0.23958333333333334</v>
      </c>
      <c r="F211" s="12">
        <v>0.25</v>
      </c>
      <c r="G211" s="8" t="s">
        <v>1500</v>
      </c>
      <c r="H211" s="12" t="s">
        <v>1499</v>
      </c>
      <c r="I211" s="16" t="s">
        <v>1733</v>
      </c>
      <c r="J211" s="13" t="s">
        <v>724</v>
      </c>
      <c r="K211" s="8" t="s">
        <v>103</v>
      </c>
      <c r="L211" s="8" t="s">
        <v>725</v>
      </c>
      <c r="M211" s="8" t="s">
        <v>171</v>
      </c>
    </row>
    <row r="212" spans="1:13">
      <c r="A212" s="23">
        <v>210</v>
      </c>
      <c r="B212" s="16" t="s">
        <v>75</v>
      </c>
      <c r="C212" s="10">
        <v>43154</v>
      </c>
      <c r="D212" s="12">
        <v>3.4722222222222099E-3</v>
      </c>
      <c r="E212" s="12">
        <v>0.3888888888888889</v>
      </c>
      <c r="F212" s="12">
        <v>0.3923611111111111</v>
      </c>
      <c r="G212" s="8" t="s">
        <v>668</v>
      </c>
      <c r="H212" s="9" t="s">
        <v>1495</v>
      </c>
      <c r="I212" s="8" t="s">
        <v>699</v>
      </c>
      <c r="J212" s="8" t="s">
        <v>726</v>
      </c>
      <c r="K212" s="8" t="s">
        <v>117</v>
      </c>
      <c r="L212" s="8" t="s">
        <v>727</v>
      </c>
      <c r="M212" s="8" t="s">
        <v>384</v>
      </c>
    </row>
    <row r="213" spans="1:13">
      <c r="A213" s="23">
        <v>211</v>
      </c>
      <c r="B213" s="16" t="s">
        <v>75</v>
      </c>
      <c r="C213" s="10">
        <v>43154</v>
      </c>
      <c r="D213" s="12">
        <v>6.9444444444444198E-3</v>
      </c>
      <c r="E213" s="12">
        <v>0.41666666666666669</v>
      </c>
      <c r="F213" s="12">
        <v>0.4236111111111111</v>
      </c>
      <c r="G213" s="8" t="s">
        <v>1490</v>
      </c>
      <c r="H213" s="9" t="s">
        <v>1489</v>
      </c>
      <c r="I213" s="8" t="s">
        <v>728</v>
      </c>
      <c r="J213" s="8" t="s">
        <v>729</v>
      </c>
      <c r="K213" s="8" t="s">
        <v>117</v>
      </c>
      <c r="L213" s="8" t="s">
        <v>730</v>
      </c>
      <c r="M213" s="8" t="s">
        <v>257</v>
      </c>
    </row>
    <row r="214" spans="1:13">
      <c r="A214" s="23">
        <v>212</v>
      </c>
      <c r="B214" s="16" t="s">
        <v>75</v>
      </c>
      <c r="C214" s="10">
        <v>43154</v>
      </c>
      <c r="D214" s="12">
        <v>3.4722222222221544E-3</v>
      </c>
      <c r="E214" s="12">
        <v>0.43055555555555558</v>
      </c>
      <c r="F214" s="12">
        <v>0.43402777777777773</v>
      </c>
      <c r="G214" s="8" t="s">
        <v>1494</v>
      </c>
      <c r="H214" s="12" t="s">
        <v>1493</v>
      </c>
      <c r="I214" s="8" t="s">
        <v>623</v>
      </c>
      <c r="J214" s="8" t="s">
        <v>731</v>
      </c>
      <c r="K214" s="8" t="s">
        <v>117</v>
      </c>
      <c r="L214" s="8" t="s">
        <v>625</v>
      </c>
      <c r="M214" s="8" t="s">
        <v>384</v>
      </c>
    </row>
    <row r="215" spans="1:13">
      <c r="A215" s="23">
        <v>213</v>
      </c>
      <c r="B215" s="16" t="s">
        <v>75</v>
      </c>
      <c r="C215" s="10">
        <v>43154</v>
      </c>
      <c r="D215" s="12">
        <v>2.083333333333337E-2</v>
      </c>
      <c r="E215" s="12">
        <v>0.55555555555555558</v>
      </c>
      <c r="F215" s="12">
        <v>0.57638888888888895</v>
      </c>
      <c r="G215" s="8" t="s">
        <v>1674</v>
      </c>
      <c r="H215" s="9" t="s">
        <v>1677</v>
      </c>
      <c r="I215" s="8" t="s">
        <v>732</v>
      </c>
      <c r="J215" s="8" t="s">
        <v>733</v>
      </c>
      <c r="K215" s="8" t="s">
        <v>117</v>
      </c>
      <c r="L215" s="8" t="s">
        <v>734</v>
      </c>
      <c r="M215" s="8" t="s">
        <v>378</v>
      </c>
    </row>
    <row r="216" spans="1:13">
      <c r="A216" s="23">
        <v>214</v>
      </c>
      <c r="B216" s="16" t="s">
        <v>76</v>
      </c>
      <c r="C216" s="10">
        <v>43154</v>
      </c>
      <c r="D216" s="12">
        <v>1.388888888888995E-3</v>
      </c>
      <c r="E216" s="12">
        <v>0.67291666666666661</v>
      </c>
      <c r="F216" s="12">
        <v>0.6743055555555556</v>
      </c>
      <c r="G216" s="8" t="s">
        <v>1496</v>
      </c>
      <c r="H216" s="9" t="s">
        <v>1495</v>
      </c>
      <c r="I216" s="8" t="s">
        <v>735</v>
      </c>
      <c r="J216" s="8" t="s">
        <v>736</v>
      </c>
      <c r="K216" s="8" t="s">
        <v>103</v>
      </c>
      <c r="L216" s="8" t="s">
        <v>737</v>
      </c>
      <c r="M216" s="8" t="s">
        <v>304</v>
      </c>
    </row>
    <row r="217" spans="1:13">
      <c r="A217" s="23">
        <v>215</v>
      </c>
      <c r="B217" s="16" t="s">
        <v>76</v>
      </c>
      <c r="C217" s="10">
        <v>43154</v>
      </c>
      <c r="D217" s="12">
        <v>3.4722222222223209E-3</v>
      </c>
      <c r="E217" s="12">
        <v>0.68055555555555547</v>
      </c>
      <c r="F217" s="12">
        <v>0.68402777777777779</v>
      </c>
      <c r="G217" s="8" t="s">
        <v>1171</v>
      </c>
      <c r="H217" s="9" t="s">
        <v>1483</v>
      </c>
      <c r="I217" s="19" t="s">
        <v>738</v>
      </c>
      <c r="J217" s="8" t="s">
        <v>739</v>
      </c>
      <c r="K217" s="8" t="s">
        <v>103</v>
      </c>
      <c r="L217" s="8" t="s">
        <v>740</v>
      </c>
      <c r="M217" s="8" t="s">
        <v>316</v>
      </c>
    </row>
    <row r="218" spans="1:13">
      <c r="A218" s="23">
        <v>216</v>
      </c>
      <c r="B218" s="16" t="s">
        <v>76</v>
      </c>
      <c r="C218" s="10">
        <v>43154</v>
      </c>
      <c r="D218" s="12">
        <v>3.4722222222223209E-3</v>
      </c>
      <c r="E218" s="12">
        <v>0.68541666666666667</v>
      </c>
      <c r="F218" s="12">
        <v>0.68888888888888899</v>
      </c>
      <c r="G218" s="8" t="s">
        <v>1502</v>
      </c>
      <c r="H218" s="9" t="s">
        <v>1501</v>
      </c>
      <c r="I218" s="16" t="s">
        <v>1715</v>
      </c>
      <c r="J218" s="8" t="s">
        <v>741</v>
      </c>
      <c r="K218" s="8" t="s">
        <v>103</v>
      </c>
      <c r="L218" s="8" t="s">
        <v>742</v>
      </c>
      <c r="M218" s="8" t="s">
        <v>320</v>
      </c>
    </row>
    <row r="219" spans="1:13">
      <c r="A219" s="23">
        <v>217</v>
      </c>
      <c r="B219" s="16" t="s">
        <v>76</v>
      </c>
      <c r="C219" s="10">
        <v>43154</v>
      </c>
      <c r="D219" s="12">
        <v>3.4722222222220989E-3</v>
      </c>
      <c r="E219" s="12">
        <v>0.81944444444444453</v>
      </c>
      <c r="F219" s="12">
        <v>0.82291666666666663</v>
      </c>
      <c r="G219" s="8" t="s">
        <v>668</v>
      </c>
      <c r="H219" s="9" t="s">
        <v>1495</v>
      </c>
      <c r="I219" s="8" t="s">
        <v>706</v>
      </c>
      <c r="J219" s="8" t="s">
        <v>707</v>
      </c>
      <c r="K219" s="8" t="s">
        <v>103</v>
      </c>
      <c r="L219" s="8" t="s">
        <v>743</v>
      </c>
      <c r="M219" s="8" t="s">
        <v>316</v>
      </c>
    </row>
    <row r="220" spans="1:13">
      <c r="A220" s="23">
        <v>218</v>
      </c>
      <c r="B220" s="16" t="s">
        <v>76</v>
      </c>
      <c r="C220" s="10">
        <v>43154</v>
      </c>
      <c r="D220" s="12">
        <v>9.0277777777776347E-3</v>
      </c>
      <c r="E220" s="12">
        <v>0.83333333333333337</v>
      </c>
      <c r="F220" s="12">
        <v>0.84236111111111101</v>
      </c>
      <c r="G220" s="8" t="s">
        <v>1502</v>
      </c>
      <c r="H220" s="12" t="s">
        <v>1501</v>
      </c>
      <c r="I220" s="16" t="s">
        <v>1712</v>
      </c>
      <c r="J220" s="8" t="s">
        <v>605</v>
      </c>
      <c r="K220" s="8" t="s">
        <v>103</v>
      </c>
      <c r="L220" s="8" t="s">
        <v>744</v>
      </c>
      <c r="M220" s="8" t="s">
        <v>320</v>
      </c>
    </row>
    <row r="221" spans="1:13">
      <c r="A221" s="23">
        <v>219</v>
      </c>
      <c r="B221" s="16" t="s">
        <v>76</v>
      </c>
      <c r="C221" s="10">
        <v>43154</v>
      </c>
      <c r="D221" s="12">
        <v>6.9444444444445308E-3</v>
      </c>
      <c r="E221" s="12">
        <v>0.91666666666666663</v>
      </c>
      <c r="F221" s="12">
        <v>0.92361111111111116</v>
      </c>
      <c r="G221" s="8" t="s">
        <v>668</v>
      </c>
      <c r="H221" s="9" t="s">
        <v>1495</v>
      </c>
      <c r="I221" s="8" t="s">
        <v>706</v>
      </c>
      <c r="J221" s="8" t="s">
        <v>707</v>
      </c>
      <c r="K221" s="16" t="s">
        <v>1777</v>
      </c>
      <c r="L221" s="8" t="s">
        <v>743</v>
      </c>
      <c r="M221" s="8" t="s">
        <v>304</v>
      </c>
    </row>
    <row r="222" spans="1:13">
      <c r="A222" s="23">
        <v>220</v>
      </c>
      <c r="B222" s="16" t="s">
        <v>74</v>
      </c>
      <c r="C222" s="10">
        <v>43155</v>
      </c>
      <c r="D222" s="12">
        <v>6.2499999999999986E-3</v>
      </c>
      <c r="E222" s="12">
        <v>2.013888888888889E-2</v>
      </c>
      <c r="F222" s="12">
        <v>2.6388888888888889E-2</v>
      </c>
      <c r="G222" s="8" t="s">
        <v>1171</v>
      </c>
      <c r="H222" s="12" t="s">
        <v>1483</v>
      </c>
      <c r="I222" s="8" t="s">
        <v>749</v>
      </c>
      <c r="J222" s="8" t="s">
        <v>750</v>
      </c>
      <c r="K222" s="8" t="s">
        <v>751</v>
      </c>
      <c r="L222" s="8" t="s">
        <v>752</v>
      </c>
      <c r="M222" s="8" t="s">
        <v>753</v>
      </c>
    </row>
    <row r="223" spans="1:13">
      <c r="A223" s="23">
        <v>221</v>
      </c>
      <c r="B223" s="16" t="s">
        <v>74</v>
      </c>
      <c r="C223" s="10">
        <v>43155</v>
      </c>
      <c r="D223" s="12">
        <v>1.9444444444444452E-2</v>
      </c>
      <c r="E223" s="12">
        <v>4.1666666666666664E-2</v>
      </c>
      <c r="F223" s="12">
        <v>6.1111111111111116E-2</v>
      </c>
      <c r="G223" s="8" t="s">
        <v>668</v>
      </c>
      <c r="H223" s="9" t="s">
        <v>1495</v>
      </c>
      <c r="I223" s="8" t="s">
        <v>754</v>
      </c>
      <c r="J223" s="8" t="s">
        <v>755</v>
      </c>
      <c r="K223" s="8" t="s">
        <v>751</v>
      </c>
      <c r="L223" s="8" t="s">
        <v>756</v>
      </c>
      <c r="M223" s="8" t="s">
        <v>753</v>
      </c>
    </row>
    <row r="224" spans="1:13">
      <c r="A224" s="23">
        <v>222</v>
      </c>
      <c r="B224" s="16" t="s">
        <v>74</v>
      </c>
      <c r="C224" s="10">
        <v>43155</v>
      </c>
      <c r="D224" s="12">
        <v>7.6388888888888895E-3</v>
      </c>
      <c r="E224" s="12">
        <v>6.5972222222222224E-2</v>
      </c>
      <c r="F224" s="12">
        <v>7.3611111111111113E-2</v>
      </c>
      <c r="G224" s="8" t="s">
        <v>1171</v>
      </c>
      <c r="H224" s="12" t="s">
        <v>1484</v>
      </c>
      <c r="I224" s="8" t="s">
        <v>749</v>
      </c>
      <c r="J224" s="8" t="s">
        <v>757</v>
      </c>
      <c r="K224" s="8" t="s">
        <v>751</v>
      </c>
      <c r="L224" s="8" t="s">
        <v>758</v>
      </c>
      <c r="M224" s="8" t="s">
        <v>759</v>
      </c>
    </row>
    <row r="225" spans="1:13" ht="27">
      <c r="A225" s="23">
        <v>223</v>
      </c>
      <c r="B225" s="16" t="s">
        <v>74</v>
      </c>
      <c r="C225" s="10">
        <v>43155</v>
      </c>
      <c r="D225" s="12">
        <v>4.8611111111111077E-3</v>
      </c>
      <c r="E225" s="12">
        <v>8.6805555555555566E-2</v>
      </c>
      <c r="F225" s="12">
        <v>9.1666666666666674E-2</v>
      </c>
      <c r="G225" s="8" t="s">
        <v>668</v>
      </c>
      <c r="H225" s="9" t="s">
        <v>1495</v>
      </c>
      <c r="I225" s="8" t="s">
        <v>760</v>
      </c>
      <c r="J225" s="13" t="s">
        <v>755</v>
      </c>
      <c r="K225" s="8" t="s">
        <v>751</v>
      </c>
      <c r="L225" s="8" t="s">
        <v>756</v>
      </c>
      <c r="M225" s="8" t="s">
        <v>759</v>
      </c>
    </row>
    <row r="226" spans="1:13">
      <c r="A226" s="23">
        <v>224</v>
      </c>
      <c r="B226" s="16" t="s">
        <v>74</v>
      </c>
      <c r="C226" s="10">
        <v>43155</v>
      </c>
      <c r="D226" s="12">
        <v>7.6388888888888618E-3</v>
      </c>
      <c r="E226" s="12">
        <v>0.12916666666666668</v>
      </c>
      <c r="F226" s="12">
        <v>0.13680555555555554</v>
      </c>
      <c r="G226" s="8" t="s">
        <v>1476</v>
      </c>
      <c r="H226" s="12" t="s">
        <v>1475</v>
      </c>
      <c r="I226" s="8" t="s">
        <v>761</v>
      </c>
      <c r="J226" s="8" t="s">
        <v>762</v>
      </c>
      <c r="K226" s="8" t="s">
        <v>751</v>
      </c>
      <c r="L226" s="8" t="s">
        <v>763</v>
      </c>
      <c r="M226" s="8" t="s">
        <v>753</v>
      </c>
    </row>
    <row r="227" spans="1:13">
      <c r="A227" s="23">
        <v>225</v>
      </c>
      <c r="B227" s="16" t="s">
        <v>74</v>
      </c>
      <c r="C227" s="10">
        <v>43155</v>
      </c>
      <c r="D227" s="12">
        <v>9.7222222222222432E-3</v>
      </c>
      <c r="E227" s="12">
        <v>0.17013888888888887</v>
      </c>
      <c r="F227" s="12">
        <v>0.17986111111111111</v>
      </c>
      <c r="G227" s="8" t="s">
        <v>1502</v>
      </c>
      <c r="H227" s="9" t="s">
        <v>1501</v>
      </c>
      <c r="I227" s="16" t="s">
        <v>1745</v>
      </c>
      <c r="J227" s="8" t="s">
        <v>764</v>
      </c>
      <c r="K227" s="8" t="s">
        <v>765</v>
      </c>
      <c r="L227" s="8" t="s">
        <v>766</v>
      </c>
      <c r="M227" s="8" t="s">
        <v>753</v>
      </c>
    </row>
    <row r="228" spans="1:13">
      <c r="A228" s="23">
        <v>226</v>
      </c>
      <c r="B228" s="16" t="s">
        <v>74</v>
      </c>
      <c r="C228" s="10">
        <v>43155</v>
      </c>
      <c r="D228" s="12">
        <v>6.9444444444444475E-3</v>
      </c>
      <c r="E228" s="12">
        <v>0.22222222222222221</v>
      </c>
      <c r="F228" s="12">
        <v>0.22916666666666666</v>
      </c>
      <c r="G228" s="8" t="s">
        <v>497</v>
      </c>
      <c r="H228" s="9" t="s">
        <v>1481</v>
      </c>
      <c r="I228" s="8" t="s">
        <v>767</v>
      </c>
      <c r="J228" s="8" t="s">
        <v>768</v>
      </c>
      <c r="K228" s="8" t="s">
        <v>751</v>
      </c>
      <c r="L228" s="8" t="s">
        <v>769</v>
      </c>
      <c r="M228" s="8" t="s">
        <v>753</v>
      </c>
    </row>
    <row r="229" spans="1:13">
      <c r="A229" s="23">
        <v>227</v>
      </c>
      <c r="B229" s="16" t="s">
        <v>74</v>
      </c>
      <c r="C229" s="10">
        <v>43155</v>
      </c>
      <c r="D229" s="12">
        <v>3.4722222222222099E-3</v>
      </c>
      <c r="E229" s="12">
        <v>0.28125</v>
      </c>
      <c r="F229" s="12">
        <v>0.28472222222222221</v>
      </c>
      <c r="G229" s="8" t="s">
        <v>1498</v>
      </c>
      <c r="H229" s="12" t="s">
        <v>1497</v>
      </c>
      <c r="I229" s="8" t="s">
        <v>770</v>
      </c>
      <c r="J229" s="8" t="s">
        <v>771</v>
      </c>
      <c r="K229" s="8" t="s">
        <v>751</v>
      </c>
      <c r="L229" s="8" t="s">
        <v>772</v>
      </c>
      <c r="M229" s="8" t="s">
        <v>753</v>
      </c>
    </row>
    <row r="230" spans="1:13">
      <c r="A230" s="23">
        <v>228</v>
      </c>
      <c r="B230" s="16" t="s">
        <v>75</v>
      </c>
      <c r="C230" s="10">
        <v>43155</v>
      </c>
      <c r="D230" s="12">
        <v>3.4722222222222654E-3</v>
      </c>
      <c r="E230" s="12">
        <v>0.33333333333333331</v>
      </c>
      <c r="F230" s="12">
        <v>0.33680555555555558</v>
      </c>
      <c r="G230" s="8" t="s">
        <v>1496</v>
      </c>
      <c r="H230" s="9" t="s">
        <v>1495</v>
      </c>
      <c r="I230" s="8" t="s">
        <v>773</v>
      </c>
      <c r="J230" s="8" t="s">
        <v>774</v>
      </c>
      <c r="K230" s="8" t="s">
        <v>103</v>
      </c>
      <c r="L230" s="8" t="s">
        <v>282</v>
      </c>
      <c r="M230" s="8" t="s">
        <v>299</v>
      </c>
    </row>
    <row r="231" spans="1:13">
      <c r="A231" s="23">
        <v>229</v>
      </c>
      <c r="B231" s="16" t="s">
        <v>75</v>
      </c>
      <c r="C231" s="10">
        <v>43155</v>
      </c>
      <c r="D231" s="12">
        <v>6.9444444444444198E-3</v>
      </c>
      <c r="E231" s="12">
        <v>0.34722222222222227</v>
      </c>
      <c r="F231" s="12">
        <v>0.35416666666666669</v>
      </c>
      <c r="G231" s="8" t="s">
        <v>1473</v>
      </c>
      <c r="H231" s="12" t="s">
        <v>1474</v>
      </c>
      <c r="I231" s="8" t="s">
        <v>775</v>
      </c>
      <c r="J231" s="8" t="s">
        <v>776</v>
      </c>
      <c r="K231" s="8" t="s">
        <v>103</v>
      </c>
      <c r="L231" s="8" t="s">
        <v>777</v>
      </c>
      <c r="M231" s="8" t="s">
        <v>164</v>
      </c>
    </row>
    <row r="232" spans="1:13">
      <c r="A232" s="23">
        <v>230</v>
      </c>
      <c r="B232" s="16" t="s">
        <v>75</v>
      </c>
      <c r="C232" s="10">
        <v>43155</v>
      </c>
      <c r="D232" s="12">
        <v>3.4722222222220989E-3</v>
      </c>
      <c r="E232" s="12">
        <v>0.54513888888888895</v>
      </c>
      <c r="F232" s="12">
        <v>0.54861111111111105</v>
      </c>
      <c r="G232" s="8" t="s">
        <v>1674</v>
      </c>
      <c r="H232" s="9" t="s">
        <v>1677</v>
      </c>
      <c r="I232" s="8" t="s">
        <v>778</v>
      </c>
      <c r="J232" s="8" t="s">
        <v>779</v>
      </c>
      <c r="K232" s="8" t="s">
        <v>103</v>
      </c>
      <c r="L232" s="8" t="s">
        <v>780</v>
      </c>
      <c r="M232" s="8" t="s">
        <v>164</v>
      </c>
    </row>
    <row r="233" spans="1:13">
      <c r="A233" s="23">
        <v>231</v>
      </c>
      <c r="B233" s="16" t="s">
        <v>75</v>
      </c>
      <c r="C233" s="10">
        <v>43155</v>
      </c>
      <c r="D233" s="12">
        <v>3.4722222222222099E-3</v>
      </c>
      <c r="E233" s="12">
        <v>0.55555555555555558</v>
      </c>
      <c r="F233" s="12">
        <v>0.55902777777777779</v>
      </c>
      <c r="G233" s="8" t="s">
        <v>484</v>
      </c>
      <c r="H233" s="9" t="s">
        <v>1497</v>
      </c>
      <c r="I233" s="8" t="s">
        <v>781</v>
      </c>
      <c r="J233" s="8" t="s">
        <v>782</v>
      </c>
      <c r="K233" s="8" t="s">
        <v>103</v>
      </c>
      <c r="L233" s="8" t="s">
        <v>485</v>
      </c>
      <c r="M233" s="8" t="s">
        <v>164</v>
      </c>
    </row>
    <row r="234" spans="1:13">
      <c r="A234" s="23">
        <v>232</v>
      </c>
      <c r="B234" s="16" t="s">
        <v>75</v>
      </c>
      <c r="C234" s="10">
        <v>43155</v>
      </c>
      <c r="D234" s="12">
        <v>3.4722222222223209E-3</v>
      </c>
      <c r="E234" s="12">
        <v>0.61111111111111105</v>
      </c>
      <c r="F234" s="12">
        <v>0.61458333333333337</v>
      </c>
      <c r="G234" s="8" t="s">
        <v>1496</v>
      </c>
      <c r="H234" s="9" t="s">
        <v>1495</v>
      </c>
      <c r="I234" s="8" t="s">
        <v>773</v>
      </c>
      <c r="J234" s="8" t="s">
        <v>782</v>
      </c>
      <c r="K234" s="8" t="s">
        <v>103</v>
      </c>
      <c r="L234" s="8" t="s">
        <v>783</v>
      </c>
      <c r="M234" s="8" t="s">
        <v>299</v>
      </c>
    </row>
    <row r="235" spans="1:13">
      <c r="A235" s="23">
        <v>233</v>
      </c>
      <c r="B235" s="16" t="s">
        <v>76</v>
      </c>
      <c r="C235" s="10">
        <v>43155</v>
      </c>
      <c r="D235" s="12">
        <v>5.5555555555555358E-3</v>
      </c>
      <c r="E235" s="12">
        <v>0.70833333333333337</v>
      </c>
      <c r="F235" s="12">
        <v>0.71388888888888891</v>
      </c>
      <c r="G235" s="8" t="s">
        <v>1674</v>
      </c>
      <c r="H235" s="9" t="s">
        <v>1677</v>
      </c>
      <c r="I235" s="8" t="s">
        <v>784</v>
      </c>
      <c r="J235" s="8" t="s">
        <v>785</v>
      </c>
      <c r="K235" s="8" t="s">
        <v>218</v>
      </c>
      <c r="L235" s="8" t="s">
        <v>786</v>
      </c>
      <c r="M235" s="8" t="s">
        <v>672</v>
      </c>
    </row>
    <row r="236" spans="1:13">
      <c r="A236" s="23">
        <v>234</v>
      </c>
      <c r="B236" s="16" t="s">
        <v>76</v>
      </c>
      <c r="C236" s="10">
        <v>43155</v>
      </c>
      <c r="D236" s="12">
        <v>9.0277777777777457E-3</v>
      </c>
      <c r="E236" s="12">
        <v>0.74097222222222225</v>
      </c>
      <c r="F236" s="12">
        <v>0.75</v>
      </c>
      <c r="G236" s="8" t="s">
        <v>1496</v>
      </c>
      <c r="H236" s="9" t="s">
        <v>1495</v>
      </c>
      <c r="I236" s="19" t="s">
        <v>787</v>
      </c>
      <c r="J236" s="8" t="s">
        <v>788</v>
      </c>
      <c r="K236" s="8" t="s">
        <v>218</v>
      </c>
      <c r="L236" s="8" t="s">
        <v>789</v>
      </c>
      <c r="M236" s="8" t="s">
        <v>790</v>
      </c>
    </row>
    <row r="237" spans="1:13">
      <c r="A237" s="23">
        <v>235</v>
      </c>
      <c r="B237" s="16" t="s">
        <v>76</v>
      </c>
      <c r="C237" s="10">
        <v>43155</v>
      </c>
      <c r="D237" s="12">
        <v>6.5972222222223653E-3</v>
      </c>
      <c r="E237" s="12">
        <v>0.81284722222222217</v>
      </c>
      <c r="F237" s="12">
        <v>0.81944444444444453</v>
      </c>
      <c r="G237" s="8" t="s">
        <v>1478</v>
      </c>
      <c r="H237" s="9" t="s">
        <v>1477</v>
      </c>
      <c r="I237" s="8" t="s">
        <v>791</v>
      </c>
      <c r="J237" s="8" t="s">
        <v>792</v>
      </c>
      <c r="K237" s="8" t="s">
        <v>218</v>
      </c>
      <c r="L237" s="8" t="s">
        <v>793</v>
      </c>
      <c r="M237" s="8" t="s">
        <v>790</v>
      </c>
    </row>
    <row r="238" spans="1:13">
      <c r="A238" s="23">
        <v>236</v>
      </c>
      <c r="B238" s="16" t="s">
        <v>76</v>
      </c>
      <c r="C238" s="10">
        <v>43155</v>
      </c>
      <c r="D238" s="12">
        <v>2.777777777777779E-2</v>
      </c>
      <c r="E238" s="12">
        <v>0.89583333333333337</v>
      </c>
      <c r="F238" s="12">
        <v>0.92361111111111116</v>
      </c>
      <c r="G238" s="8" t="s">
        <v>1534</v>
      </c>
      <c r="H238" s="9" t="s">
        <v>1535</v>
      </c>
      <c r="I238" s="8" t="s">
        <v>794</v>
      </c>
      <c r="J238" s="8" t="s">
        <v>795</v>
      </c>
      <c r="K238" s="8" t="s">
        <v>218</v>
      </c>
      <c r="L238" s="8" t="s">
        <v>796</v>
      </c>
      <c r="M238" s="8" t="s">
        <v>679</v>
      </c>
    </row>
    <row r="239" spans="1:13">
      <c r="A239" s="23">
        <v>237</v>
      </c>
      <c r="B239" s="16" t="s">
        <v>74</v>
      </c>
      <c r="C239" s="10">
        <v>43156</v>
      </c>
      <c r="D239" s="12">
        <v>6.9444444444444441E-3</v>
      </c>
      <c r="E239" s="12">
        <v>3.472222222222222E-3</v>
      </c>
      <c r="F239" s="12">
        <v>1.0416666666666666E-2</v>
      </c>
      <c r="G239" s="8" t="s">
        <v>1496</v>
      </c>
      <c r="H239" s="9" t="s">
        <v>1495</v>
      </c>
      <c r="I239" s="8" t="s">
        <v>798</v>
      </c>
      <c r="J239" s="8" t="s">
        <v>799</v>
      </c>
      <c r="K239" s="8" t="s">
        <v>117</v>
      </c>
      <c r="L239" s="8" t="s">
        <v>800</v>
      </c>
      <c r="M239" s="8" t="s">
        <v>378</v>
      </c>
    </row>
    <row r="240" spans="1:13">
      <c r="A240" s="23">
        <v>238</v>
      </c>
      <c r="B240" s="16" t="s">
        <v>74</v>
      </c>
      <c r="C240" s="10">
        <v>43156</v>
      </c>
      <c r="D240" s="12">
        <v>2.0833333333333329E-2</v>
      </c>
      <c r="E240" s="12">
        <v>6.25E-2</v>
      </c>
      <c r="F240" s="12">
        <v>8.3333333333333329E-2</v>
      </c>
      <c r="G240" s="8" t="s">
        <v>515</v>
      </c>
      <c r="H240" s="9" t="s">
        <v>1497</v>
      </c>
      <c r="I240" s="8" t="s">
        <v>801</v>
      </c>
      <c r="J240" s="8" t="s">
        <v>802</v>
      </c>
      <c r="K240" s="8" t="s">
        <v>117</v>
      </c>
      <c r="L240" s="8" t="s">
        <v>803</v>
      </c>
      <c r="M240" s="8" t="s">
        <v>257</v>
      </c>
    </row>
    <row r="241" spans="1:13">
      <c r="A241" s="23">
        <v>239</v>
      </c>
      <c r="B241" s="16" t="s">
        <v>74</v>
      </c>
      <c r="C241" s="10">
        <v>43156</v>
      </c>
      <c r="D241" s="12">
        <v>3.4722222222222099E-3</v>
      </c>
      <c r="E241" s="12">
        <v>0.26041666666666669</v>
      </c>
      <c r="F241" s="12">
        <v>0.2638888888888889</v>
      </c>
      <c r="G241" s="8" t="s">
        <v>1496</v>
      </c>
      <c r="H241" s="9" t="s">
        <v>1495</v>
      </c>
      <c r="I241" s="8" t="s">
        <v>798</v>
      </c>
      <c r="J241" s="8" t="s">
        <v>804</v>
      </c>
      <c r="K241" s="8" t="s">
        <v>117</v>
      </c>
      <c r="L241" s="8" t="s">
        <v>121</v>
      </c>
      <c r="M241" s="8" t="s">
        <v>384</v>
      </c>
    </row>
    <row r="242" spans="1:13">
      <c r="A242" s="23">
        <v>240</v>
      </c>
      <c r="B242" s="16" t="s">
        <v>76</v>
      </c>
      <c r="C242" s="10">
        <v>43156</v>
      </c>
      <c r="D242" s="12">
        <v>6.25E-2</v>
      </c>
      <c r="E242" s="12">
        <v>0.33333333333333331</v>
      </c>
      <c r="F242" s="12">
        <v>0.39583333333333331</v>
      </c>
      <c r="G242" s="8" t="s">
        <v>1500</v>
      </c>
      <c r="H242" s="9" t="s">
        <v>1499</v>
      </c>
      <c r="I242" s="8" t="s">
        <v>805</v>
      </c>
      <c r="J242" s="8" t="s">
        <v>806</v>
      </c>
      <c r="K242" s="8" t="s">
        <v>103</v>
      </c>
      <c r="L242" s="8" t="s">
        <v>807</v>
      </c>
      <c r="M242" s="8" t="s">
        <v>808</v>
      </c>
    </row>
    <row r="243" spans="1:13">
      <c r="A243" s="23">
        <v>241</v>
      </c>
      <c r="B243" s="16" t="s">
        <v>76</v>
      </c>
      <c r="C243" s="10">
        <v>43156</v>
      </c>
      <c r="D243" s="12">
        <v>1.0416666666666685E-2</v>
      </c>
      <c r="E243" s="12">
        <v>0.45833333333333331</v>
      </c>
      <c r="F243" s="12">
        <v>0.46875</v>
      </c>
      <c r="G243" s="8" t="s">
        <v>1664</v>
      </c>
      <c r="H243" s="9" t="s">
        <v>1673</v>
      </c>
      <c r="I243" s="16" t="s">
        <v>1709</v>
      </c>
      <c r="J243" s="8" t="s">
        <v>809</v>
      </c>
      <c r="K243" s="8" t="s">
        <v>103</v>
      </c>
      <c r="L243" s="8" t="s">
        <v>810</v>
      </c>
      <c r="M243" s="8" t="s">
        <v>811</v>
      </c>
    </row>
    <row r="244" spans="1:13">
      <c r="A244" s="23">
        <v>242</v>
      </c>
      <c r="B244" s="16" t="s">
        <v>74</v>
      </c>
      <c r="C244" s="10">
        <v>43157</v>
      </c>
      <c r="D244" s="12">
        <v>2.7777777777777776E-2</v>
      </c>
      <c r="E244" s="12">
        <v>2.7777777777777776E-2</v>
      </c>
      <c r="F244" s="12">
        <v>5.5555555555555552E-2</v>
      </c>
      <c r="G244" s="8" t="s">
        <v>1076</v>
      </c>
      <c r="H244" s="9" t="s">
        <v>1489</v>
      </c>
      <c r="I244" s="8" t="s">
        <v>814</v>
      </c>
      <c r="J244" s="8" t="s">
        <v>815</v>
      </c>
      <c r="K244" s="8" t="s">
        <v>103</v>
      </c>
      <c r="L244" s="8" t="s">
        <v>816</v>
      </c>
      <c r="M244" s="8" t="s">
        <v>164</v>
      </c>
    </row>
    <row r="245" spans="1:13">
      <c r="A245" s="23">
        <v>243</v>
      </c>
      <c r="B245" s="16" t="s">
        <v>74</v>
      </c>
      <c r="C245" s="10">
        <v>43157</v>
      </c>
      <c r="D245" s="12">
        <v>1.0416666666666657E-2</v>
      </c>
      <c r="E245" s="12">
        <v>0.125</v>
      </c>
      <c r="F245" s="12">
        <v>0.13541666666666666</v>
      </c>
      <c r="G245" s="8" t="s">
        <v>1478</v>
      </c>
      <c r="H245" s="12" t="s">
        <v>1477</v>
      </c>
      <c r="I245" s="8" t="s">
        <v>817</v>
      </c>
      <c r="J245" s="8" t="s">
        <v>818</v>
      </c>
      <c r="K245" s="8" t="s">
        <v>103</v>
      </c>
      <c r="L245" s="8" t="s">
        <v>819</v>
      </c>
      <c r="M245" s="8" t="s">
        <v>299</v>
      </c>
    </row>
    <row r="246" spans="1:13">
      <c r="A246" s="23">
        <v>244</v>
      </c>
      <c r="B246" s="16" t="s">
        <v>74</v>
      </c>
      <c r="C246" s="10">
        <v>43157</v>
      </c>
      <c r="D246" s="12">
        <v>1.0416666666666685E-2</v>
      </c>
      <c r="E246" s="12">
        <v>0.25</v>
      </c>
      <c r="F246" s="12">
        <v>0.26041666666666669</v>
      </c>
      <c r="G246" s="8" t="s">
        <v>1476</v>
      </c>
      <c r="H246" s="9" t="s">
        <v>1475</v>
      </c>
      <c r="I246" s="8" t="s">
        <v>820</v>
      </c>
      <c r="J246" s="8" t="s">
        <v>821</v>
      </c>
      <c r="K246" s="8" t="s">
        <v>103</v>
      </c>
      <c r="L246" s="8" t="s">
        <v>822</v>
      </c>
      <c r="M246" s="8" t="s">
        <v>823</v>
      </c>
    </row>
    <row r="247" spans="1:13">
      <c r="A247" s="23">
        <v>245</v>
      </c>
      <c r="B247" s="16" t="s">
        <v>75</v>
      </c>
      <c r="C247" s="10">
        <v>43157</v>
      </c>
      <c r="D247" s="12">
        <v>2.7777777777778234E-3</v>
      </c>
      <c r="E247" s="12">
        <v>0.39374999999999999</v>
      </c>
      <c r="F247" s="12">
        <v>0.39652777777777781</v>
      </c>
      <c r="G247" s="8" t="s">
        <v>668</v>
      </c>
      <c r="H247" s="9" t="s">
        <v>1495</v>
      </c>
      <c r="I247" s="8" t="s">
        <v>824</v>
      </c>
      <c r="J247" s="8" t="s">
        <v>825</v>
      </c>
      <c r="K247" s="8" t="s">
        <v>751</v>
      </c>
      <c r="L247" s="8" t="s">
        <v>826</v>
      </c>
      <c r="M247" s="8" t="s">
        <v>827</v>
      </c>
    </row>
    <row r="248" spans="1:13">
      <c r="A248" s="23">
        <v>246</v>
      </c>
      <c r="B248" s="16" t="s">
        <v>75</v>
      </c>
      <c r="C248" s="10">
        <v>43157</v>
      </c>
      <c r="D248" s="12">
        <v>3.4722222222222099E-3</v>
      </c>
      <c r="E248" s="12">
        <v>0.50694444444444442</v>
      </c>
      <c r="F248" s="12">
        <v>0.51041666666666663</v>
      </c>
      <c r="G248" s="8" t="s">
        <v>1171</v>
      </c>
      <c r="H248" s="9" t="s">
        <v>1484</v>
      </c>
      <c r="I248" s="8" t="s">
        <v>828</v>
      </c>
      <c r="J248" s="8" t="s">
        <v>829</v>
      </c>
      <c r="K248" s="8" t="s">
        <v>751</v>
      </c>
      <c r="L248" s="8" t="s">
        <v>830</v>
      </c>
      <c r="M248" s="8" t="s">
        <v>831</v>
      </c>
    </row>
    <row r="249" spans="1:13">
      <c r="A249" s="23">
        <v>247</v>
      </c>
      <c r="B249" s="16" t="s">
        <v>76</v>
      </c>
      <c r="C249" s="10">
        <v>43157</v>
      </c>
      <c r="D249" s="12">
        <v>7.6388888888889728E-3</v>
      </c>
      <c r="E249" s="12">
        <v>0.71180555555555547</v>
      </c>
      <c r="F249" s="12">
        <v>0.71944444444444444</v>
      </c>
      <c r="G249" s="8" t="s">
        <v>668</v>
      </c>
      <c r="H249" s="9" t="s">
        <v>1495</v>
      </c>
      <c r="I249" s="8" t="s">
        <v>824</v>
      </c>
      <c r="J249" s="8" t="s">
        <v>832</v>
      </c>
      <c r="K249" s="8" t="s">
        <v>751</v>
      </c>
      <c r="L249" s="8" t="s">
        <v>833</v>
      </c>
      <c r="M249" s="8" t="s">
        <v>759</v>
      </c>
    </row>
    <row r="250" spans="1:13">
      <c r="A250" s="23">
        <v>248</v>
      </c>
      <c r="B250" s="16" t="s">
        <v>76</v>
      </c>
      <c r="C250" s="10">
        <v>43157</v>
      </c>
      <c r="D250" s="12">
        <v>9.7222222222221877E-3</v>
      </c>
      <c r="E250" s="12">
        <v>0.82500000000000007</v>
      </c>
      <c r="F250" s="12">
        <v>0.83472222222222225</v>
      </c>
      <c r="G250" s="8" t="s">
        <v>1476</v>
      </c>
      <c r="H250" s="9" t="s">
        <v>1475</v>
      </c>
      <c r="I250" s="19" t="s">
        <v>834</v>
      </c>
      <c r="J250" s="8" t="s">
        <v>835</v>
      </c>
      <c r="K250" s="8" t="s">
        <v>751</v>
      </c>
      <c r="L250" s="8" t="s">
        <v>836</v>
      </c>
      <c r="M250" s="8" t="s">
        <v>753</v>
      </c>
    </row>
    <row r="251" spans="1:13">
      <c r="A251" s="23">
        <v>249</v>
      </c>
      <c r="B251" s="16" t="s">
        <v>76</v>
      </c>
      <c r="C251" s="10">
        <v>43157</v>
      </c>
      <c r="D251" s="12">
        <v>8.3333333333333037E-3</v>
      </c>
      <c r="E251" s="12">
        <v>0.84097222222222223</v>
      </c>
      <c r="F251" s="12">
        <v>0.84930555555555554</v>
      </c>
      <c r="G251" s="8" t="s">
        <v>668</v>
      </c>
      <c r="H251" s="9" t="s">
        <v>1495</v>
      </c>
      <c r="I251" s="8" t="s">
        <v>837</v>
      </c>
      <c r="J251" s="8" t="s">
        <v>838</v>
      </c>
      <c r="K251" s="8" t="s">
        <v>751</v>
      </c>
      <c r="L251" s="8" t="s">
        <v>839</v>
      </c>
      <c r="M251" s="8" t="s">
        <v>753</v>
      </c>
    </row>
    <row r="252" spans="1:13">
      <c r="A252" s="23">
        <v>250</v>
      </c>
      <c r="B252" s="16" t="s">
        <v>76</v>
      </c>
      <c r="C252" s="10">
        <v>43157</v>
      </c>
      <c r="D252" s="12">
        <v>1.041666666666663E-2</v>
      </c>
      <c r="E252" s="12">
        <v>0.88055555555555554</v>
      </c>
      <c r="F252" s="12">
        <v>0.89097222222222217</v>
      </c>
      <c r="G252" s="8" t="s">
        <v>1504</v>
      </c>
      <c r="H252" s="12" t="s">
        <v>1503</v>
      </c>
      <c r="I252" s="8" t="s">
        <v>1662</v>
      </c>
      <c r="J252" s="8" t="s">
        <v>840</v>
      </c>
      <c r="K252" s="8" t="s">
        <v>751</v>
      </c>
      <c r="L252" s="8" t="s">
        <v>841</v>
      </c>
      <c r="M252" s="8" t="s">
        <v>842</v>
      </c>
    </row>
    <row r="253" spans="1:13">
      <c r="A253" s="23">
        <v>251</v>
      </c>
      <c r="B253" s="16" t="s">
        <v>76</v>
      </c>
      <c r="C253" s="10">
        <v>43157</v>
      </c>
      <c r="D253" s="12">
        <v>1.1111111111111072E-2</v>
      </c>
      <c r="E253" s="12">
        <v>0.90416666666666667</v>
      </c>
      <c r="F253" s="12">
        <v>0.91527777777777775</v>
      </c>
      <c r="G253" s="7" t="s">
        <v>1500</v>
      </c>
      <c r="H253" s="12" t="s">
        <v>1499</v>
      </c>
      <c r="I253" s="8" t="s">
        <v>843</v>
      </c>
      <c r="J253" s="8" t="s">
        <v>844</v>
      </c>
      <c r="K253" s="8" t="s">
        <v>117</v>
      </c>
      <c r="L253" s="8" t="s">
        <v>845</v>
      </c>
      <c r="M253" s="8" t="s">
        <v>253</v>
      </c>
    </row>
    <row r="254" spans="1:13">
      <c r="A254" s="23">
        <v>252</v>
      </c>
      <c r="B254" s="16" t="s">
        <v>76</v>
      </c>
      <c r="C254" s="10">
        <v>43157</v>
      </c>
      <c r="D254" s="12">
        <v>4.1666666666666519E-3</v>
      </c>
      <c r="E254" s="12">
        <v>0.9243055555555556</v>
      </c>
      <c r="F254" s="12">
        <v>0.92847222222222225</v>
      </c>
      <c r="G254" s="8" t="s">
        <v>1504</v>
      </c>
      <c r="H254" s="9" t="s">
        <v>1503</v>
      </c>
      <c r="I254" s="8" t="s">
        <v>846</v>
      </c>
      <c r="J254" s="8" t="s">
        <v>847</v>
      </c>
      <c r="K254" s="8" t="s">
        <v>117</v>
      </c>
      <c r="L254" s="8" t="s">
        <v>848</v>
      </c>
      <c r="M254" s="8" t="s">
        <v>371</v>
      </c>
    </row>
    <row r="255" spans="1:13">
      <c r="A255" s="23">
        <v>253</v>
      </c>
      <c r="B255" s="16" t="s">
        <v>76</v>
      </c>
      <c r="C255" s="10">
        <v>43157</v>
      </c>
      <c r="D255" s="12">
        <v>8.3333333333333037E-3</v>
      </c>
      <c r="E255" s="12">
        <v>0.93194444444444446</v>
      </c>
      <c r="F255" s="12">
        <v>0.94027777777777777</v>
      </c>
      <c r="G255" s="7" t="s">
        <v>1496</v>
      </c>
      <c r="H255" s="12" t="s">
        <v>1495</v>
      </c>
      <c r="I255" s="8" t="s">
        <v>849</v>
      </c>
      <c r="J255" s="8" t="s">
        <v>850</v>
      </c>
      <c r="K255" s="8" t="s">
        <v>117</v>
      </c>
      <c r="L255" s="8" t="s">
        <v>851</v>
      </c>
      <c r="M255" s="8" t="s">
        <v>249</v>
      </c>
    </row>
    <row r="256" spans="1:13">
      <c r="A256" s="23">
        <v>254</v>
      </c>
      <c r="B256" s="16" t="s">
        <v>74</v>
      </c>
      <c r="C256" s="10">
        <v>43158</v>
      </c>
      <c r="D256" s="12">
        <v>3.4722222222222238E-3</v>
      </c>
      <c r="E256" s="12">
        <v>1.3888888888888888E-2</v>
      </c>
      <c r="F256" s="12">
        <v>1.7361111111111112E-2</v>
      </c>
      <c r="G256" s="8" t="s">
        <v>1500</v>
      </c>
      <c r="H256" s="12" t="s">
        <v>1499</v>
      </c>
      <c r="I256" s="16" t="s">
        <v>1710</v>
      </c>
      <c r="J256" s="8" t="s">
        <v>857</v>
      </c>
      <c r="K256" s="8" t="s">
        <v>858</v>
      </c>
      <c r="L256" s="8" t="s">
        <v>859</v>
      </c>
      <c r="M256" s="8" t="s">
        <v>860</v>
      </c>
    </row>
    <row r="257" spans="1:13">
      <c r="A257" s="23">
        <v>255</v>
      </c>
      <c r="B257" s="16" t="s">
        <v>74</v>
      </c>
      <c r="C257" s="10">
        <v>43158</v>
      </c>
      <c r="D257" s="12">
        <v>3.4722222222222238E-3</v>
      </c>
      <c r="E257" s="12">
        <v>9.375E-2</v>
      </c>
      <c r="F257" s="12">
        <v>9.7222222222222224E-2</v>
      </c>
      <c r="G257" s="8" t="s">
        <v>1502</v>
      </c>
      <c r="H257" s="9" t="s">
        <v>1501</v>
      </c>
      <c r="I257" s="8" t="s">
        <v>861</v>
      </c>
      <c r="J257" s="8" t="s">
        <v>862</v>
      </c>
      <c r="K257" s="8" t="s">
        <v>858</v>
      </c>
      <c r="L257" s="8" t="s">
        <v>861</v>
      </c>
      <c r="M257" s="8" t="s">
        <v>860</v>
      </c>
    </row>
    <row r="258" spans="1:13">
      <c r="A258" s="23">
        <v>256</v>
      </c>
      <c r="B258" s="16" t="s">
        <v>74</v>
      </c>
      <c r="C258" s="10">
        <v>43158</v>
      </c>
      <c r="D258" s="12">
        <v>8.3333333333333343E-2</v>
      </c>
      <c r="E258" s="12">
        <v>0.1111111111111111</v>
      </c>
      <c r="F258" s="12">
        <v>0.19444444444444445</v>
      </c>
      <c r="G258" s="8" t="s">
        <v>1476</v>
      </c>
      <c r="H258" s="9" t="s">
        <v>1475</v>
      </c>
      <c r="I258" s="8" t="s">
        <v>863</v>
      </c>
      <c r="J258" s="8" t="s">
        <v>864</v>
      </c>
      <c r="K258" s="8" t="s">
        <v>858</v>
      </c>
      <c r="L258" s="8" t="s">
        <v>865</v>
      </c>
      <c r="M258" s="8" t="s">
        <v>866</v>
      </c>
    </row>
    <row r="259" spans="1:13" ht="27">
      <c r="A259" s="23">
        <v>257</v>
      </c>
      <c r="B259" s="16" t="s">
        <v>74</v>
      </c>
      <c r="C259" s="10">
        <v>43158</v>
      </c>
      <c r="D259" s="12">
        <v>0.12499999999999997</v>
      </c>
      <c r="E259" s="12">
        <v>0.20833333333333334</v>
      </c>
      <c r="F259" s="12">
        <v>0.33333333333333331</v>
      </c>
      <c r="G259" s="8" t="s">
        <v>1496</v>
      </c>
      <c r="H259" s="9" t="s">
        <v>1495</v>
      </c>
      <c r="I259" s="8" t="s">
        <v>867</v>
      </c>
      <c r="J259" s="13" t="s">
        <v>868</v>
      </c>
      <c r="K259" s="8" t="s">
        <v>858</v>
      </c>
      <c r="L259" s="8" t="s">
        <v>869</v>
      </c>
      <c r="M259" s="8" t="s">
        <v>870</v>
      </c>
    </row>
    <row r="260" spans="1:13">
      <c r="A260" s="23">
        <v>258</v>
      </c>
      <c r="B260" s="16" t="s">
        <v>75</v>
      </c>
      <c r="C260" s="10">
        <v>43158</v>
      </c>
      <c r="D260" s="12">
        <v>3.4722222222222099E-3</v>
      </c>
      <c r="E260" s="12">
        <v>0.41666666666666669</v>
      </c>
      <c r="F260" s="12">
        <v>0.4201388888888889</v>
      </c>
      <c r="G260" s="8" t="s">
        <v>668</v>
      </c>
      <c r="H260" s="9" t="s">
        <v>1495</v>
      </c>
      <c r="I260" s="8" t="s">
        <v>871</v>
      </c>
      <c r="J260" s="8" t="s">
        <v>872</v>
      </c>
      <c r="K260" s="8" t="s">
        <v>858</v>
      </c>
      <c r="L260" s="8" t="s">
        <v>873</v>
      </c>
      <c r="M260" s="8" t="s">
        <v>874</v>
      </c>
    </row>
    <row r="261" spans="1:13">
      <c r="A261" s="23">
        <v>259</v>
      </c>
      <c r="B261" s="16" t="s">
        <v>75</v>
      </c>
      <c r="C261" s="10">
        <v>43158</v>
      </c>
      <c r="D261" s="12">
        <v>2.0833333333332704E-3</v>
      </c>
      <c r="E261" s="12">
        <v>0.43055555555555558</v>
      </c>
      <c r="F261" s="12">
        <v>0.43263888888888885</v>
      </c>
      <c r="G261" s="8" t="s">
        <v>1171</v>
      </c>
      <c r="H261" s="9" t="s">
        <v>1484</v>
      </c>
      <c r="I261" s="8" t="s">
        <v>875</v>
      </c>
      <c r="J261" s="8" t="s">
        <v>876</v>
      </c>
      <c r="K261" s="8" t="s">
        <v>858</v>
      </c>
      <c r="L261" s="8" t="s">
        <v>877</v>
      </c>
      <c r="M261" s="8" t="s">
        <v>874</v>
      </c>
    </row>
    <row r="262" spans="1:13">
      <c r="A262" s="23">
        <v>260</v>
      </c>
      <c r="B262" s="16" t="s">
        <v>75</v>
      </c>
      <c r="C262" s="10">
        <v>43158</v>
      </c>
      <c r="D262" s="12">
        <v>4.1666666666666519E-3</v>
      </c>
      <c r="E262" s="12">
        <v>0.59027777777777779</v>
      </c>
      <c r="F262" s="12">
        <v>0.59444444444444444</v>
      </c>
      <c r="G262" s="8" t="s">
        <v>1490</v>
      </c>
      <c r="H262" s="9" t="s">
        <v>1489</v>
      </c>
      <c r="I262" s="8" t="s">
        <v>878</v>
      </c>
      <c r="J262" s="8" t="s">
        <v>879</v>
      </c>
      <c r="K262" s="8" t="s">
        <v>858</v>
      </c>
      <c r="L262" s="8" t="s">
        <v>880</v>
      </c>
      <c r="M262" s="8" t="s">
        <v>881</v>
      </c>
    </row>
    <row r="263" spans="1:13">
      <c r="A263" s="23">
        <v>261</v>
      </c>
      <c r="B263" s="16" t="s">
        <v>76</v>
      </c>
      <c r="C263" s="10">
        <v>43158</v>
      </c>
      <c r="D263" s="12">
        <v>0.10763888888888895</v>
      </c>
      <c r="E263" s="12">
        <v>0.67013888888888884</v>
      </c>
      <c r="F263" s="12">
        <v>0.77777777777777779</v>
      </c>
      <c r="G263" s="8" t="s">
        <v>1736</v>
      </c>
      <c r="H263" s="9" t="s">
        <v>1738</v>
      </c>
      <c r="I263" s="8" t="s">
        <v>882</v>
      </c>
      <c r="J263" s="16" t="s">
        <v>1769</v>
      </c>
      <c r="K263" s="8" t="s">
        <v>858</v>
      </c>
      <c r="L263" s="16" t="s">
        <v>1766</v>
      </c>
      <c r="M263" s="8" t="s">
        <v>883</v>
      </c>
    </row>
    <row r="264" spans="1:13">
      <c r="A264" s="23">
        <v>262</v>
      </c>
      <c r="B264" s="16" t="s">
        <v>76</v>
      </c>
      <c r="C264" s="10">
        <v>43158</v>
      </c>
      <c r="D264" s="12">
        <v>2.7777777777777679E-3</v>
      </c>
      <c r="E264" s="12">
        <v>0.79652777777777783</v>
      </c>
      <c r="F264" s="12">
        <v>0.7993055555555556</v>
      </c>
      <c r="G264" s="8" t="s">
        <v>1500</v>
      </c>
      <c r="H264" s="9" t="s">
        <v>1499</v>
      </c>
      <c r="I264" s="19" t="s">
        <v>1731</v>
      </c>
      <c r="J264" s="8" t="s">
        <v>884</v>
      </c>
      <c r="K264" s="8" t="s">
        <v>858</v>
      </c>
      <c r="L264" s="8" t="s">
        <v>885</v>
      </c>
      <c r="M264" s="8" t="s">
        <v>886</v>
      </c>
    </row>
    <row r="265" spans="1:13">
      <c r="A265" s="23">
        <v>263</v>
      </c>
      <c r="B265" s="16" t="s">
        <v>76</v>
      </c>
      <c r="C265" s="10">
        <v>43158</v>
      </c>
      <c r="D265" s="12">
        <v>1.041666666666663E-2</v>
      </c>
      <c r="E265" s="12">
        <v>0.8979166666666667</v>
      </c>
      <c r="F265" s="12">
        <v>0.90833333333333333</v>
      </c>
      <c r="G265" s="8" t="s">
        <v>887</v>
      </c>
      <c r="H265" s="9" t="s">
        <v>1673</v>
      </c>
      <c r="I265" s="8" t="s">
        <v>888</v>
      </c>
      <c r="J265" s="8" t="s">
        <v>889</v>
      </c>
      <c r="K265" s="8" t="s">
        <v>858</v>
      </c>
      <c r="L265" s="8" t="s">
        <v>890</v>
      </c>
      <c r="M265" s="8" t="s">
        <v>886</v>
      </c>
    </row>
    <row r="266" spans="1:13">
      <c r="A266" s="23">
        <v>264</v>
      </c>
      <c r="B266" s="16" t="s">
        <v>76</v>
      </c>
      <c r="C266" s="10">
        <v>43158</v>
      </c>
      <c r="D266" s="12">
        <v>3.4722222222222099E-3</v>
      </c>
      <c r="E266" s="12">
        <v>0.95347222222222217</v>
      </c>
      <c r="F266" s="12">
        <v>0.95694444444444438</v>
      </c>
      <c r="G266" s="8" t="s">
        <v>668</v>
      </c>
      <c r="H266" s="9" t="s">
        <v>1495</v>
      </c>
      <c r="I266" s="8" t="s">
        <v>871</v>
      </c>
      <c r="J266" s="8" t="s">
        <v>891</v>
      </c>
      <c r="K266" s="8" t="s">
        <v>858</v>
      </c>
      <c r="L266" s="8" t="s">
        <v>892</v>
      </c>
      <c r="M266" s="8" t="s">
        <v>893</v>
      </c>
    </row>
    <row r="267" spans="1:13">
      <c r="A267" s="23">
        <v>265</v>
      </c>
      <c r="B267" s="16" t="s">
        <v>74</v>
      </c>
      <c r="C267" s="10">
        <v>43159</v>
      </c>
      <c r="D267" s="12">
        <v>1.0416666666666668E-2</v>
      </c>
      <c r="E267" s="12">
        <v>6.9444444444444441E-3</v>
      </c>
      <c r="F267" s="12">
        <v>1.7361111111111112E-2</v>
      </c>
      <c r="G267" s="8" t="s">
        <v>1473</v>
      </c>
      <c r="H267" s="12" t="s">
        <v>1474</v>
      </c>
      <c r="I267" s="8" t="s">
        <v>896</v>
      </c>
      <c r="J267" s="8" t="s">
        <v>897</v>
      </c>
      <c r="K267" s="8" t="s">
        <v>858</v>
      </c>
      <c r="L267" s="8" t="s">
        <v>898</v>
      </c>
      <c r="M267" s="8" t="s">
        <v>899</v>
      </c>
    </row>
    <row r="268" spans="1:13">
      <c r="A268" s="23">
        <v>266</v>
      </c>
      <c r="B268" s="16" t="s">
        <v>74</v>
      </c>
      <c r="C268" s="10">
        <v>43159</v>
      </c>
      <c r="D268" s="12">
        <v>3.4722222222222099E-3</v>
      </c>
      <c r="E268" s="12">
        <v>0.19791666666666666</v>
      </c>
      <c r="F268" s="12">
        <v>0.20138888888888887</v>
      </c>
      <c r="G268" s="8" t="s">
        <v>1476</v>
      </c>
      <c r="H268" s="9" t="s">
        <v>1475</v>
      </c>
      <c r="I268" s="8" t="s">
        <v>900</v>
      </c>
      <c r="J268" s="8" t="s">
        <v>901</v>
      </c>
      <c r="K268" s="8" t="s">
        <v>858</v>
      </c>
      <c r="L268" s="8" t="s">
        <v>902</v>
      </c>
      <c r="M268" s="8" t="s">
        <v>899</v>
      </c>
    </row>
    <row r="269" spans="1:13">
      <c r="A269" s="23">
        <v>267</v>
      </c>
      <c r="B269" s="16" t="s">
        <v>74</v>
      </c>
      <c r="C269" s="10">
        <v>43159</v>
      </c>
      <c r="D269" s="12">
        <v>3.4722222222222099E-3</v>
      </c>
      <c r="E269" s="12">
        <v>0.22916666666666666</v>
      </c>
      <c r="F269" s="12">
        <v>0.23263888888888887</v>
      </c>
      <c r="G269" s="8" t="s">
        <v>1171</v>
      </c>
      <c r="H269" s="12" t="s">
        <v>1483</v>
      </c>
      <c r="I269" s="8" t="s">
        <v>903</v>
      </c>
      <c r="J269" s="8" t="s">
        <v>904</v>
      </c>
      <c r="K269" s="8" t="s">
        <v>858</v>
      </c>
      <c r="L269" s="8" t="s">
        <v>905</v>
      </c>
      <c r="M269" s="8" t="s">
        <v>860</v>
      </c>
    </row>
    <row r="270" spans="1:13">
      <c r="A270" s="23">
        <v>268</v>
      </c>
      <c r="B270" s="16" t="s">
        <v>75</v>
      </c>
      <c r="C270" s="10">
        <v>43159</v>
      </c>
      <c r="D270" s="12">
        <v>1.4583333333333337E-2</v>
      </c>
      <c r="E270" s="29">
        <v>0.33958333333333335</v>
      </c>
      <c r="F270" s="12">
        <v>0.35416666666666669</v>
      </c>
      <c r="G270" s="8" t="s">
        <v>668</v>
      </c>
      <c r="H270" s="9" t="s">
        <v>1495</v>
      </c>
      <c r="I270" s="8" t="s">
        <v>871</v>
      </c>
      <c r="J270" s="8" t="s">
        <v>872</v>
      </c>
      <c r="K270" s="8" t="s">
        <v>858</v>
      </c>
      <c r="L270" s="8" t="s">
        <v>873</v>
      </c>
      <c r="M270" s="8" t="s">
        <v>906</v>
      </c>
    </row>
    <row r="271" spans="1:13">
      <c r="A271" s="23">
        <v>269</v>
      </c>
      <c r="B271" s="16" t="s">
        <v>75</v>
      </c>
      <c r="C271" s="10">
        <v>43159</v>
      </c>
      <c r="D271" s="12">
        <v>1.2499999999999956E-2</v>
      </c>
      <c r="E271" s="12">
        <v>0.34722222222222227</v>
      </c>
      <c r="F271" s="12">
        <v>0.35972222222222222</v>
      </c>
      <c r="G271" s="8" t="s">
        <v>1502</v>
      </c>
      <c r="H271" s="9" t="s">
        <v>1501</v>
      </c>
      <c r="I271" s="16" t="s">
        <v>1763</v>
      </c>
      <c r="J271" s="8" t="s">
        <v>907</v>
      </c>
      <c r="K271" s="8" t="s">
        <v>858</v>
      </c>
      <c r="L271" s="8" t="s">
        <v>908</v>
      </c>
      <c r="M271" s="8" t="s">
        <v>909</v>
      </c>
    </row>
    <row r="272" spans="1:13">
      <c r="A272" s="23">
        <v>270</v>
      </c>
      <c r="B272" s="16" t="s">
        <v>75</v>
      </c>
      <c r="C272" s="10">
        <v>43159</v>
      </c>
      <c r="D272" s="12">
        <v>2.7777777777777679E-3</v>
      </c>
      <c r="E272" s="12">
        <v>0.4375</v>
      </c>
      <c r="F272" s="12">
        <v>0.44027777777777777</v>
      </c>
      <c r="G272" s="8" t="s">
        <v>910</v>
      </c>
      <c r="H272" s="9" t="s">
        <v>1497</v>
      </c>
      <c r="I272" s="8" t="s">
        <v>911</v>
      </c>
      <c r="J272" s="8" t="s">
        <v>912</v>
      </c>
      <c r="K272" s="8" t="s">
        <v>858</v>
      </c>
      <c r="L272" s="8" t="s">
        <v>913</v>
      </c>
      <c r="M272" s="8" t="s">
        <v>914</v>
      </c>
    </row>
    <row r="273" spans="1:13">
      <c r="A273" s="23">
        <v>271</v>
      </c>
      <c r="B273" s="16" t="s">
        <v>75</v>
      </c>
      <c r="C273" s="10">
        <v>43159</v>
      </c>
      <c r="D273" s="12">
        <v>1.388888888888884E-3</v>
      </c>
      <c r="E273" s="12">
        <v>0.44166666666666665</v>
      </c>
      <c r="F273" s="12">
        <v>0.44305555555555554</v>
      </c>
      <c r="G273" s="8" t="s">
        <v>668</v>
      </c>
      <c r="H273" s="9" t="s">
        <v>1495</v>
      </c>
      <c r="I273" s="8" t="s">
        <v>871</v>
      </c>
      <c r="J273" s="8" t="s">
        <v>872</v>
      </c>
      <c r="K273" s="8" t="s">
        <v>858</v>
      </c>
      <c r="L273" s="8" t="s">
        <v>873</v>
      </c>
      <c r="M273" s="8" t="s">
        <v>906</v>
      </c>
    </row>
    <row r="274" spans="1:13">
      <c r="A274" s="23">
        <v>272</v>
      </c>
      <c r="B274" s="16" t="s">
        <v>75</v>
      </c>
      <c r="C274" s="10">
        <v>43159</v>
      </c>
      <c r="D274" s="12">
        <v>2.083333333333337E-2</v>
      </c>
      <c r="E274" s="12">
        <v>0.5</v>
      </c>
      <c r="F274" s="12">
        <v>0.52083333333333337</v>
      </c>
      <c r="G274" s="8" t="s">
        <v>1476</v>
      </c>
      <c r="H274" s="9" t="s">
        <v>1475</v>
      </c>
      <c r="I274" s="8" t="s">
        <v>915</v>
      </c>
      <c r="J274" s="8" t="s">
        <v>916</v>
      </c>
      <c r="K274" s="8" t="s">
        <v>858</v>
      </c>
      <c r="L274" s="8" t="s">
        <v>917</v>
      </c>
      <c r="M274" s="8" t="s">
        <v>918</v>
      </c>
    </row>
    <row r="275" spans="1:13">
      <c r="A275" s="23">
        <v>273</v>
      </c>
      <c r="B275" s="16" t="s">
        <v>76</v>
      </c>
      <c r="C275" s="10">
        <v>43159</v>
      </c>
      <c r="D275" s="12">
        <v>2.8472222222222232E-2</v>
      </c>
      <c r="E275" s="12">
        <v>0.71180555555555547</v>
      </c>
      <c r="F275" s="12">
        <v>0.7402777777777777</v>
      </c>
      <c r="G275" s="8" t="s">
        <v>1736</v>
      </c>
      <c r="H275" s="9" t="s">
        <v>1738</v>
      </c>
      <c r="I275" s="8" t="s">
        <v>919</v>
      </c>
      <c r="J275" s="16" t="s">
        <v>1769</v>
      </c>
      <c r="K275" s="8" t="s">
        <v>920</v>
      </c>
      <c r="L275" s="16" t="s">
        <v>1766</v>
      </c>
      <c r="M275" s="8" t="s">
        <v>921</v>
      </c>
    </row>
    <row r="276" spans="1:13">
      <c r="A276" s="23">
        <v>274</v>
      </c>
      <c r="B276" s="16" t="s">
        <v>76</v>
      </c>
      <c r="C276" s="10">
        <v>43159</v>
      </c>
      <c r="D276" s="12">
        <v>2.0833333333329929E-3</v>
      </c>
      <c r="E276" s="12">
        <v>0.81527777777777799</v>
      </c>
      <c r="F276" s="12">
        <v>0.81736111111111098</v>
      </c>
      <c r="G276" s="8" t="s">
        <v>1500</v>
      </c>
      <c r="H276" s="9" t="s">
        <v>1499</v>
      </c>
      <c r="I276" s="16" t="s">
        <v>1732</v>
      </c>
      <c r="J276" s="8" t="s">
        <v>922</v>
      </c>
      <c r="K276" s="8" t="s">
        <v>920</v>
      </c>
      <c r="L276" s="8" t="s">
        <v>923</v>
      </c>
      <c r="M276" s="8" t="s">
        <v>924</v>
      </c>
    </row>
    <row r="277" spans="1:13">
      <c r="A277" s="23">
        <v>275</v>
      </c>
      <c r="B277" s="16" t="s">
        <v>76</v>
      </c>
      <c r="C277" s="10">
        <v>43159</v>
      </c>
      <c r="D277" s="12">
        <v>1.0416666666666741E-2</v>
      </c>
      <c r="E277" s="12">
        <v>0.83750000000000002</v>
      </c>
      <c r="F277" s="12">
        <v>0.84791666666666676</v>
      </c>
      <c r="G277" s="8" t="s">
        <v>1502</v>
      </c>
      <c r="H277" s="9" t="s">
        <v>1501</v>
      </c>
      <c r="I277" s="16" t="s">
        <v>1761</v>
      </c>
      <c r="J277" s="8" t="s">
        <v>925</v>
      </c>
      <c r="K277" s="8" t="s">
        <v>920</v>
      </c>
      <c r="L277" s="8" t="s">
        <v>926</v>
      </c>
      <c r="M277" s="8" t="s">
        <v>924</v>
      </c>
    </row>
    <row r="278" spans="1:13">
      <c r="A278" s="23">
        <v>276</v>
      </c>
      <c r="B278" s="16" t="s">
        <v>76</v>
      </c>
      <c r="C278" s="10">
        <v>43159</v>
      </c>
      <c r="D278" s="12">
        <v>2.2222222222222365E-2</v>
      </c>
      <c r="E278" s="12">
        <v>0.89930555555555547</v>
      </c>
      <c r="F278" s="12">
        <v>0.92152777777777783</v>
      </c>
      <c r="G278" s="8" t="s">
        <v>1674</v>
      </c>
      <c r="H278" s="12" t="s">
        <v>1677</v>
      </c>
      <c r="I278" s="8" t="s">
        <v>927</v>
      </c>
      <c r="J278" s="8" t="s">
        <v>928</v>
      </c>
      <c r="K278" s="8" t="s">
        <v>920</v>
      </c>
      <c r="L278" s="8" t="s">
        <v>929</v>
      </c>
      <c r="M278" s="8" t="s">
        <v>930</v>
      </c>
    </row>
    <row r="279" spans="1:13">
      <c r="A279" s="23">
        <v>277</v>
      </c>
      <c r="B279" s="16" t="s">
        <v>76</v>
      </c>
      <c r="C279" s="10">
        <v>43159</v>
      </c>
      <c r="D279" s="12">
        <v>4.8611111111110938E-3</v>
      </c>
      <c r="E279" s="12">
        <v>0.93194444444444446</v>
      </c>
      <c r="F279" s="12">
        <v>0.93680555555555556</v>
      </c>
      <c r="G279" s="7" t="s">
        <v>1171</v>
      </c>
      <c r="H279" s="12" t="s">
        <v>1483</v>
      </c>
      <c r="I279" s="8" t="s">
        <v>931</v>
      </c>
      <c r="J279" s="8" t="s">
        <v>932</v>
      </c>
      <c r="K279" s="8" t="s">
        <v>920</v>
      </c>
      <c r="L279" s="8" t="s">
        <v>933</v>
      </c>
      <c r="M279" s="8" t="s">
        <v>934</v>
      </c>
    </row>
    <row r="280" spans="1:13">
      <c r="A280" s="23">
        <v>278</v>
      </c>
      <c r="B280" s="8" t="s">
        <v>74</v>
      </c>
      <c r="C280" s="10">
        <v>43160</v>
      </c>
      <c r="D280" s="12">
        <v>3.4722222222222099E-3</v>
      </c>
      <c r="E280" s="12">
        <v>0.11805555555555557</v>
      </c>
      <c r="F280" s="12">
        <v>0.12152777777777778</v>
      </c>
      <c r="G280" s="8" t="s">
        <v>1171</v>
      </c>
      <c r="H280" s="9" t="s">
        <v>1484</v>
      </c>
      <c r="I280" s="8" t="s">
        <v>936</v>
      </c>
      <c r="J280" s="8" t="s">
        <v>937</v>
      </c>
      <c r="K280" s="8" t="s">
        <v>938</v>
      </c>
      <c r="L280" s="8" t="s">
        <v>939</v>
      </c>
      <c r="M280" s="8" t="s">
        <v>961</v>
      </c>
    </row>
    <row r="281" spans="1:13">
      <c r="A281" s="23">
        <v>279</v>
      </c>
      <c r="B281" s="8" t="s">
        <v>74</v>
      </c>
      <c r="C281" s="10">
        <v>43160</v>
      </c>
      <c r="D281" s="12">
        <v>3.4722222222222099E-3</v>
      </c>
      <c r="E281" s="12">
        <v>0.16666666666666666</v>
      </c>
      <c r="F281" s="12">
        <v>0.17013888888888887</v>
      </c>
      <c r="G281" s="8" t="s">
        <v>1502</v>
      </c>
      <c r="H281" s="9" t="s">
        <v>1501</v>
      </c>
      <c r="I281" s="8" t="s">
        <v>962</v>
      </c>
      <c r="J281" s="8" t="s">
        <v>963</v>
      </c>
      <c r="K281" s="8" t="s">
        <v>938</v>
      </c>
      <c r="L281" s="8" t="s">
        <v>964</v>
      </c>
      <c r="M281" s="8" t="s">
        <v>965</v>
      </c>
    </row>
    <row r="282" spans="1:13">
      <c r="A282" s="23">
        <v>280</v>
      </c>
      <c r="B282" s="8" t="s">
        <v>75</v>
      </c>
      <c r="C282" s="10">
        <v>43160</v>
      </c>
      <c r="D282" s="12">
        <v>3.4722222222222099E-3</v>
      </c>
      <c r="E282" s="12">
        <v>0.3611111111111111</v>
      </c>
      <c r="F282" s="12">
        <v>0.36458333333333331</v>
      </c>
      <c r="G282" s="8" t="s">
        <v>668</v>
      </c>
      <c r="H282" s="9" t="s">
        <v>1495</v>
      </c>
      <c r="I282" s="8" t="s">
        <v>941</v>
      </c>
      <c r="J282" s="8" t="s">
        <v>942</v>
      </c>
      <c r="K282" s="8" t="s">
        <v>938</v>
      </c>
      <c r="L282" s="8" t="s">
        <v>943</v>
      </c>
      <c r="M282" s="8" t="s">
        <v>944</v>
      </c>
    </row>
    <row r="283" spans="1:13">
      <c r="A283" s="23">
        <v>281</v>
      </c>
      <c r="B283" s="8" t="s">
        <v>75</v>
      </c>
      <c r="C283" s="10">
        <v>43160</v>
      </c>
      <c r="D283" s="12">
        <v>1.388888888888884E-3</v>
      </c>
      <c r="E283" s="12">
        <v>0.40486111111111112</v>
      </c>
      <c r="F283" s="12">
        <v>0.40625</v>
      </c>
      <c r="G283" s="8" t="s">
        <v>1171</v>
      </c>
      <c r="H283" s="9" t="s">
        <v>1484</v>
      </c>
      <c r="I283" s="8" t="s">
        <v>945</v>
      </c>
      <c r="J283" s="8" t="s">
        <v>946</v>
      </c>
      <c r="K283" s="8" t="s">
        <v>938</v>
      </c>
      <c r="L283" s="8" t="s">
        <v>947</v>
      </c>
      <c r="M283" s="8" t="s">
        <v>944</v>
      </c>
    </row>
    <row r="284" spans="1:13">
      <c r="A284" s="23">
        <v>282</v>
      </c>
      <c r="B284" s="8" t="s">
        <v>76</v>
      </c>
      <c r="C284" s="10">
        <v>43160</v>
      </c>
      <c r="D284" s="12">
        <v>1.0416666666666741E-2</v>
      </c>
      <c r="E284" s="12">
        <v>0.74652777777777779</v>
      </c>
      <c r="F284" s="12">
        <v>0.75694444444444453</v>
      </c>
      <c r="G284" s="8" t="s">
        <v>1502</v>
      </c>
      <c r="H284" s="9" t="s">
        <v>1501</v>
      </c>
      <c r="I284" s="8" t="s">
        <v>948</v>
      </c>
      <c r="J284" s="8" t="s">
        <v>949</v>
      </c>
      <c r="K284" s="8" t="s">
        <v>950</v>
      </c>
      <c r="L284" s="8" t="s">
        <v>951</v>
      </c>
      <c r="M284" s="8" t="s">
        <v>952</v>
      </c>
    </row>
    <row r="285" spans="1:13">
      <c r="A285" s="23">
        <v>283</v>
      </c>
      <c r="B285" s="8" t="s">
        <v>76</v>
      </c>
      <c r="C285" s="10">
        <v>43160</v>
      </c>
      <c r="D285" s="12">
        <v>3.4722222222223209E-3</v>
      </c>
      <c r="E285" s="12">
        <v>0.77916666666666667</v>
      </c>
      <c r="F285" s="12">
        <v>0.78263888888888899</v>
      </c>
      <c r="G285" s="8" t="s">
        <v>668</v>
      </c>
      <c r="H285" s="9" t="s">
        <v>1495</v>
      </c>
      <c r="I285" s="19" t="s">
        <v>953</v>
      </c>
      <c r="J285" s="8" t="s">
        <v>954</v>
      </c>
      <c r="K285" s="8" t="s">
        <v>950</v>
      </c>
      <c r="L285" s="8" t="s">
        <v>955</v>
      </c>
      <c r="M285" s="8" t="s">
        <v>956</v>
      </c>
    </row>
    <row r="286" spans="1:13">
      <c r="A286" s="23">
        <v>284</v>
      </c>
      <c r="B286" s="8" t="s">
        <v>76</v>
      </c>
      <c r="C286" s="10">
        <v>43160</v>
      </c>
      <c r="D286" s="12">
        <v>9.027777777777779E-2</v>
      </c>
      <c r="E286" s="12">
        <v>0.90972222222222221</v>
      </c>
      <c r="F286" s="12">
        <v>1</v>
      </c>
      <c r="G286" s="8" t="s">
        <v>1674</v>
      </c>
      <c r="H286" s="9" t="s">
        <v>1677</v>
      </c>
      <c r="I286" s="8" t="s">
        <v>957</v>
      </c>
      <c r="J286" s="8" t="s">
        <v>958</v>
      </c>
      <c r="K286" s="8" t="s">
        <v>950</v>
      </c>
      <c r="L286" s="8" t="s">
        <v>959</v>
      </c>
      <c r="M286" s="8" t="s">
        <v>960</v>
      </c>
    </row>
    <row r="287" spans="1:13">
      <c r="A287" s="23">
        <v>285</v>
      </c>
      <c r="B287" s="8" t="s">
        <v>74</v>
      </c>
      <c r="C287" s="10">
        <v>43161</v>
      </c>
      <c r="D287" s="12">
        <v>6.9444444444444441E-3</v>
      </c>
      <c r="E287" s="12">
        <v>1.3888888888888888E-2</v>
      </c>
      <c r="F287" s="12">
        <v>2.0833333333333332E-2</v>
      </c>
      <c r="G287" s="8" t="s">
        <v>1664</v>
      </c>
      <c r="H287" s="12" t="s">
        <v>1673</v>
      </c>
      <c r="I287" s="8" t="s">
        <v>977</v>
      </c>
      <c r="J287" s="8" t="s">
        <v>978</v>
      </c>
      <c r="K287" s="8" t="s">
        <v>950</v>
      </c>
      <c r="L287" s="8" t="s">
        <v>979</v>
      </c>
      <c r="M287" s="8" t="s">
        <v>980</v>
      </c>
    </row>
    <row r="288" spans="1:13">
      <c r="A288" s="23">
        <v>286</v>
      </c>
      <c r="B288" s="8" t="s">
        <v>74</v>
      </c>
      <c r="C288" s="10">
        <v>43161</v>
      </c>
      <c r="D288" s="12">
        <v>3.4722222222222099E-3</v>
      </c>
      <c r="E288" s="12">
        <v>0.16666666666666666</v>
      </c>
      <c r="F288" s="12">
        <v>0.17013888888888887</v>
      </c>
      <c r="G288" s="8" t="s">
        <v>1171</v>
      </c>
      <c r="H288" s="12" t="s">
        <v>1483</v>
      </c>
      <c r="I288" s="8" t="s">
        <v>982</v>
      </c>
      <c r="J288" s="8" t="s">
        <v>983</v>
      </c>
      <c r="K288" s="8" t="s">
        <v>938</v>
      </c>
      <c r="L288" s="8" t="s">
        <v>984</v>
      </c>
      <c r="M288" s="8" t="s">
        <v>961</v>
      </c>
    </row>
    <row r="289" spans="1:13">
      <c r="A289" s="23">
        <v>287</v>
      </c>
      <c r="B289" s="8" t="s">
        <v>74</v>
      </c>
      <c r="C289" s="10">
        <v>43161</v>
      </c>
      <c r="D289" s="12">
        <v>4.8611111111110938E-3</v>
      </c>
      <c r="E289" s="12">
        <v>0.24652777777777779</v>
      </c>
      <c r="F289" s="12">
        <v>0.25138888888888888</v>
      </c>
      <c r="G289" s="8" t="s">
        <v>1664</v>
      </c>
      <c r="H289" s="9" t="s">
        <v>1673</v>
      </c>
      <c r="I289" s="8" t="s">
        <v>985</v>
      </c>
      <c r="J289" s="8" t="s">
        <v>986</v>
      </c>
      <c r="K289" s="8" t="s">
        <v>938</v>
      </c>
      <c r="L289" s="8" t="s">
        <v>987</v>
      </c>
      <c r="M289" s="8" t="s">
        <v>965</v>
      </c>
    </row>
    <row r="290" spans="1:13">
      <c r="A290" s="23">
        <v>288</v>
      </c>
      <c r="B290" s="16" t="s">
        <v>75</v>
      </c>
      <c r="C290" s="10">
        <v>43161</v>
      </c>
      <c r="D290" s="12">
        <v>5.5555555555555358E-3</v>
      </c>
      <c r="E290" s="12">
        <v>0.36944444444444446</v>
      </c>
      <c r="F290" s="12">
        <v>0.375</v>
      </c>
      <c r="G290" s="8" t="s">
        <v>1171</v>
      </c>
      <c r="H290" s="9" t="s">
        <v>1484</v>
      </c>
      <c r="I290" s="8" t="s">
        <v>988</v>
      </c>
      <c r="J290" s="8" t="s">
        <v>989</v>
      </c>
      <c r="K290" s="8" t="s">
        <v>938</v>
      </c>
      <c r="L290" s="8" t="s">
        <v>990</v>
      </c>
      <c r="M290" s="8" t="s">
        <v>991</v>
      </c>
    </row>
    <row r="291" spans="1:13">
      <c r="A291" s="23">
        <v>289</v>
      </c>
      <c r="B291" s="16" t="s">
        <v>75</v>
      </c>
      <c r="C291" s="10">
        <v>43161</v>
      </c>
      <c r="D291" s="12">
        <v>3.4722222222221544E-3</v>
      </c>
      <c r="E291" s="12">
        <v>0.40972222222222227</v>
      </c>
      <c r="F291" s="12">
        <v>0.41319444444444442</v>
      </c>
      <c r="G291" s="8" t="s">
        <v>668</v>
      </c>
      <c r="H291" s="9" t="s">
        <v>1495</v>
      </c>
      <c r="I291" s="8" t="s">
        <v>941</v>
      </c>
      <c r="J291" s="8" t="s">
        <v>942</v>
      </c>
      <c r="K291" s="8" t="s">
        <v>938</v>
      </c>
      <c r="L291" s="8" t="s">
        <v>992</v>
      </c>
      <c r="M291" s="8" t="s">
        <v>944</v>
      </c>
    </row>
    <row r="292" spans="1:13">
      <c r="A292" s="23">
        <v>290</v>
      </c>
      <c r="B292" s="16" t="s">
        <v>75</v>
      </c>
      <c r="C292" s="10">
        <v>43161</v>
      </c>
      <c r="D292" s="12">
        <v>1.5972222222222276E-2</v>
      </c>
      <c r="E292" s="12">
        <v>0.53472222222222221</v>
      </c>
      <c r="F292" s="12">
        <v>0.55069444444444449</v>
      </c>
      <c r="G292" s="8" t="s">
        <v>1480</v>
      </c>
      <c r="H292" s="9" t="s">
        <v>1479</v>
      </c>
      <c r="I292" s="8" t="s">
        <v>993</v>
      </c>
      <c r="J292" s="8" t="s">
        <v>994</v>
      </c>
      <c r="K292" s="8" t="s">
        <v>938</v>
      </c>
      <c r="L292" s="8" t="s">
        <v>995</v>
      </c>
      <c r="M292" s="8" t="s">
        <v>968</v>
      </c>
    </row>
    <row r="293" spans="1:13">
      <c r="A293" s="23">
        <v>291</v>
      </c>
      <c r="B293" s="16" t="s">
        <v>75</v>
      </c>
      <c r="C293" s="10">
        <v>43161</v>
      </c>
      <c r="D293" s="12">
        <v>2.083333333333337E-2</v>
      </c>
      <c r="E293" s="12">
        <v>0.55555555555555558</v>
      </c>
      <c r="F293" s="12">
        <v>0.57638888888888895</v>
      </c>
      <c r="G293" s="8" t="s">
        <v>1500</v>
      </c>
      <c r="H293" s="9" t="s">
        <v>1499</v>
      </c>
      <c r="I293" s="16" t="s">
        <v>1700</v>
      </c>
      <c r="J293" s="8" t="s">
        <v>996</v>
      </c>
      <c r="K293" s="8" t="s">
        <v>938</v>
      </c>
      <c r="L293" s="8" t="s">
        <v>997</v>
      </c>
      <c r="M293" s="8" t="s">
        <v>968</v>
      </c>
    </row>
    <row r="294" spans="1:13">
      <c r="A294" s="23">
        <v>292</v>
      </c>
      <c r="B294" s="16" t="s">
        <v>75</v>
      </c>
      <c r="C294" s="10">
        <v>43161</v>
      </c>
      <c r="D294" s="12">
        <v>1.388888888888884E-3</v>
      </c>
      <c r="E294" s="12">
        <v>0.5854166666666667</v>
      </c>
      <c r="F294" s="12">
        <v>0.58680555555555558</v>
      </c>
      <c r="G294" s="8" t="s">
        <v>1171</v>
      </c>
      <c r="H294" s="9" t="s">
        <v>1483</v>
      </c>
      <c r="I294" s="8" t="s">
        <v>998</v>
      </c>
      <c r="J294" s="8" t="s">
        <v>999</v>
      </c>
      <c r="K294" s="8" t="s">
        <v>1000</v>
      </c>
      <c r="L294" s="8" t="s">
        <v>1001</v>
      </c>
      <c r="M294" s="8" t="s">
        <v>1002</v>
      </c>
    </row>
    <row r="295" spans="1:13">
      <c r="A295" s="23">
        <v>293</v>
      </c>
      <c r="B295" s="16" t="s">
        <v>76</v>
      </c>
      <c r="C295" s="10">
        <v>43161</v>
      </c>
      <c r="D295" s="12">
        <v>9.7222222222221877E-3</v>
      </c>
      <c r="E295" s="12">
        <v>0.75347222222222221</v>
      </c>
      <c r="F295" s="12">
        <v>0.7631944444444444</v>
      </c>
      <c r="G295" s="8" t="s">
        <v>1500</v>
      </c>
      <c r="H295" s="9" t="s">
        <v>1499</v>
      </c>
      <c r="I295" s="8" t="s">
        <v>1003</v>
      </c>
      <c r="J295" s="8" t="s">
        <v>1004</v>
      </c>
      <c r="K295" s="8" t="s">
        <v>1005</v>
      </c>
      <c r="L295" s="8" t="s">
        <v>1006</v>
      </c>
      <c r="M295" s="8" t="s">
        <v>1007</v>
      </c>
    </row>
    <row r="296" spans="1:13">
      <c r="A296" s="23">
        <v>294</v>
      </c>
      <c r="B296" s="16" t="s">
        <v>76</v>
      </c>
      <c r="C296" s="10">
        <v>43161</v>
      </c>
      <c r="D296" s="12">
        <v>6.9444444444445308E-3</v>
      </c>
      <c r="E296" s="12">
        <v>0.78125</v>
      </c>
      <c r="F296" s="12">
        <v>0.78819444444444453</v>
      </c>
      <c r="G296" s="8" t="s">
        <v>1480</v>
      </c>
      <c r="H296" s="9" t="s">
        <v>1479</v>
      </c>
      <c r="I296" s="19" t="s">
        <v>1716</v>
      </c>
      <c r="J296" s="8" t="s">
        <v>1008</v>
      </c>
      <c r="K296" s="8" t="s">
        <v>1005</v>
      </c>
      <c r="L296" s="8" t="s">
        <v>1009</v>
      </c>
      <c r="M296" s="8" t="s">
        <v>1010</v>
      </c>
    </row>
    <row r="297" spans="1:13">
      <c r="A297" s="23">
        <v>295</v>
      </c>
      <c r="B297" s="16" t="s">
        <v>76</v>
      </c>
      <c r="C297" s="10">
        <v>43161</v>
      </c>
      <c r="D297" s="12">
        <v>1.0416666666666741E-2</v>
      </c>
      <c r="E297" s="12">
        <v>0.84236111111111101</v>
      </c>
      <c r="F297" s="12">
        <v>0.85277777777777775</v>
      </c>
      <c r="G297" s="8" t="s">
        <v>1502</v>
      </c>
      <c r="H297" s="9" t="s">
        <v>1501</v>
      </c>
      <c r="I297" s="16" t="s">
        <v>1762</v>
      </c>
      <c r="J297" s="8" t="s">
        <v>1011</v>
      </c>
      <c r="K297" s="8" t="s">
        <v>1005</v>
      </c>
      <c r="L297" s="8" t="s">
        <v>1012</v>
      </c>
      <c r="M297" s="8" t="s">
        <v>1013</v>
      </c>
    </row>
    <row r="298" spans="1:13">
      <c r="A298" s="23">
        <v>296</v>
      </c>
      <c r="B298" s="16" t="s">
        <v>76</v>
      </c>
      <c r="C298" s="10">
        <v>43161</v>
      </c>
      <c r="D298" s="12">
        <v>3.4722222222222099E-3</v>
      </c>
      <c r="E298" s="12">
        <v>0.8979166666666667</v>
      </c>
      <c r="F298" s="12">
        <v>0.90138888888888891</v>
      </c>
      <c r="G298" s="8" t="s">
        <v>1171</v>
      </c>
      <c r="H298" s="12" t="s">
        <v>1483</v>
      </c>
      <c r="I298" s="8" t="s">
        <v>1014</v>
      </c>
      <c r="J298" s="8" t="s">
        <v>1015</v>
      </c>
      <c r="K298" s="8" t="s">
        <v>1005</v>
      </c>
      <c r="L298" s="8" t="s">
        <v>1016</v>
      </c>
      <c r="M298" s="8" t="s">
        <v>1010</v>
      </c>
    </row>
    <row r="299" spans="1:13">
      <c r="A299" s="23">
        <v>297</v>
      </c>
      <c r="B299" s="8" t="s">
        <v>74</v>
      </c>
      <c r="C299" s="10">
        <v>43162</v>
      </c>
      <c r="D299" s="12">
        <v>1.0416666666666671E-2</v>
      </c>
      <c r="E299" s="12">
        <v>4.1666666666666664E-2</v>
      </c>
      <c r="F299" s="12">
        <v>5.2083333333333336E-2</v>
      </c>
      <c r="G299" s="8" t="s">
        <v>1500</v>
      </c>
      <c r="H299" s="9" t="s">
        <v>1499</v>
      </c>
      <c r="I299" s="8" t="s">
        <v>1017</v>
      </c>
      <c r="J299" s="8" t="s">
        <v>1018</v>
      </c>
      <c r="K299" s="8" t="s">
        <v>950</v>
      </c>
      <c r="L299" s="8" t="s">
        <v>1019</v>
      </c>
      <c r="M299" s="8" t="s">
        <v>1020</v>
      </c>
    </row>
    <row r="300" spans="1:13">
      <c r="A300" s="23">
        <v>298</v>
      </c>
      <c r="B300" s="8" t="s">
        <v>74</v>
      </c>
      <c r="C300" s="10">
        <v>43162</v>
      </c>
      <c r="D300" s="12">
        <v>3.4722222222222376E-3</v>
      </c>
      <c r="E300" s="12">
        <v>0.19097222222222221</v>
      </c>
      <c r="F300" s="12">
        <v>0.19444444444444445</v>
      </c>
      <c r="G300" s="8" t="s">
        <v>1496</v>
      </c>
      <c r="H300" s="9" t="s">
        <v>1495</v>
      </c>
      <c r="I300" s="8" t="s">
        <v>1021</v>
      </c>
      <c r="J300" s="8" t="s">
        <v>1022</v>
      </c>
      <c r="K300" s="8" t="s">
        <v>1000</v>
      </c>
      <c r="L300" s="8" t="s">
        <v>1023</v>
      </c>
      <c r="M300" s="8" t="s">
        <v>940</v>
      </c>
    </row>
    <row r="301" spans="1:13">
      <c r="A301" s="23">
        <v>299</v>
      </c>
      <c r="B301" s="8" t="s">
        <v>74</v>
      </c>
      <c r="C301" s="10">
        <v>43162</v>
      </c>
      <c r="D301" s="12">
        <v>3.9583333333333331E-2</v>
      </c>
      <c r="E301" s="12">
        <v>0.21041666666666667</v>
      </c>
      <c r="F301" s="12">
        <v>0.25</v>
      </c>
      <c r="G301" s="8" t="s">
        <v>1496</v>
      </c>
      <c r="H301" s="9" t="s">
        <v>1495</v>
      </c>
      <c r="I301" s="8" t="s">
        <v>1024</v>
      </c>
      <c r="J301" s="8" t="s">
        <v>1025</v>
      </c>
      <c r="K301" s="8" t="s">
        <v>1000</v>
      </c>
      <c r="L301" s="8" t="s">
        <v>1026</v>
      </c>
      <c r="M301" s="8" t="s">
        <v>940</v>
      </c>
    </row>
    <row r="302" spans="1:13">
      <c r="A302" s="23">
        <v>300</v>
      </c>
      <c r="B302" s="16" t="s">
        <v>75</v>
      </c>
      <c r="C302" s="10">
        <v>43162</v>
      </c>
      <c r="D302" s="12">
        <v>1.0416666666666685E-2</v>
      </c>
      <c r="E302" s="12">
        <v>0.33333333333333331</v>
      </c>
      <c r="F302" s="12">
        <v>0.34375</v>
      </c>
      <c r="G302" s="7" t="s">
        <v>1171</v>
      </c>
      <c r="H302" s="9" t="s">
        <v>1483</v>
      </c>
      <c r="I302" s="8" t="s">
        <v>1027</v>
      </c>
      <c r="J302" s="8" t="s">
        <v>1028</v>
      </c>
      <c r="K302" s="8" t="s">
        <v>938</v>
      </c>
      <c r="L302" s="8" t="s">
        <v>1029</v>
      </c>
      <c r="M302" s="8" t="s">
        <v>991</v>
      </c>
    </row>
    <row r="303" spans="1:13">
      <c r="A303" s="23">
        <v>301</v>
      </c>
      <c r="B303" s="16" t="s">
        <v>75</v>
      </c>
      <c r="C303" s="10">
        <v>43162</v>
      </c>
      <c r="D303" s="12">
        <v>1.3888888888888895E-2</v>
      </c>
      <c r="E303" s="12">
        <v>0.375</v>
      </c>
      <c r="F303" s="12">
        <v>0.3888888888888889</v>
      </c>
      <c r="G303" s="7" t="s">
        <v>1500</v>
      </c>
      <c r="H303" s="9" t="s">
        <v>1499</v>
      </c>
      <c r="I303" s="16" t="s">
        <v>1734</v>
      </c>
      <c r="J303" s="8" t="s">
        <v>1030</v>
      </c>
      <c r="K303" s="8" t="s">
        <v>938</v>
      </c>
      <c r="L303" s="8" t="s">
        <v>1031</v>
      </c>
      <c r="M303" s="8" t="s">
        <v>991</v>
      </c>
    </row>
    <row r="304" spans="1:13">
      <c r="A304" s="23">
        <v>302</v>
      </c>
      <c r="B304" s="16" t="s">
        <v>75</v>
      </c>
      <c r="C304" s="10">
        <v>43162</v>
      </c>
      <c r="D304" s="12">
        <v>3.4722222222222654E-3</v>
      </c>
      <c r="E304" s="12">
        <v>0.40277777777777773</v>
      </c>
      <c r="F304" s="12">
        <v>0.40625</v>
      </c>
      <c r="G304" s="8" t="s">
        <v>668</v>
      </c>
      <c r="H304" s="9" t="s">
        <v>1495</v>
      </c>
      <c r="I304" s="8" t="s">
        <v>941</v>
      </c>
      <c r="J304" s="8" t="s">
        <v>1032</v>
      </c>
      <c r="K304" s="8" t="s">
        <v>938</v>
      </c>
      <c r="L304" s="8" t="s">
        <v>1033</v>
      </c>
      <c r="M304" s="8" t="s">
        <v>944</v>
      </c>
    </row>
    <row r="305" spans="1:13">
      <c r="A305" s="23">
        <v>303</v>
      </c>
      <c r="B305" s="16" t="s">
        <v>75</v>
      </c>
      <c r="C305" s="10">
        <v>43162</v>
      </c>
      <c r="D305" s="12">
        <v>2.7777777777777735E-2</v>
      </c>
      <c r="E305" s="12">
        <v>0.47222222222222227</v>
      </c>
      <c r="F305" s="12">
        <v>0.5</v>
      </c>
      <c r="G305" s="7" t="s">
        <v>1480</v>
      </c>
      <c r="H305" s="9" t="s">
        <v>1479</v>
      </c>
      <c r="I305" s="8" t="s">
        <v>1034</v>
      </c>
      <c r="J305" s="8" t="s">
        <v>1035</v>
      </c>
      <c r="K305" s="8" t="s">
        <v>938</v>
      </c>
      <c r="L305" s="8" t="s">
        <v>1036</v>
      </c>
      <c r="M305" s="8" t="s">
        <v>968</v>
      </c>
    </row>
    <row r="306" spans="1:13">
      <c r="A306" s="23">
        <v>304</v>
      </c>
      <c r="B306" s="16" t="s">
        <v>75</v>
      </c>
      <c r="C306" s="10">
        <v>43162</v>
      </c>
      <c r="D306" s="12">
        <v>2.083333333333337E-2</v>
      </c>
      <c r="E306" s="12">
        <v>0.50694444444444442</v>
      </c>
      <c r="F306" s="12">
        <v>0.52777777777777779</v>
      </c>
      <c r="G306" s="8" t="s">
        <v>1500</v>
      </c>
      <c r="H306" s="12" t="s">
        <v>1499</v>
      </c>
      <c r="I306" s="8" t="s">
        <v>1037</v>
      </c>
      <c r="J306" s="8" t="s">
        <v>1038</v>
      </c>
      <c r="K306" s="8" t="s">
        <v>938</v>
      </c>
      <c r="L306" s="8" t="s">
        <v>1036</v>
      </c>
      <c r="M306" s="8" t="s">
        <v>968</v>
      </c>
    </row>
    <row r="307" spans="1:13">
      <c r="A307" s="23">
        <v>305</v>
      </c>
      <c r="B307" s="16" t="s">
        <v>75</v>
      </c>
      <c r="C307" s="10">
        <v>43162</v>
      </c>
      <c r="D307" s="12">
        <v>5.5555555555555469E-2</v>
      </c>
      <c r="E307" s="12">
        <v>0.55555555555555558</v>
      </c>
      <c r="F307" s="12">
        <v>0.61111111111111105</v>
      </c>
      <c r="G307" s="8" t="s">
        <v>1171</v>
      </c>
      <c r="H307" s="9" t="s">
        <v>1484</v>
      </c>
      <c r="I307" s="8" t="s">
        <v>1039</v>
      </c>
      <c r="J307" s="8" t="s">
        <v>1040</v>
      </c>
      <c r="K307" s="8" t="s">
        <v>938</v>
      </c>
      <c r="L307" s="8" t="s">
        <v>1041</v>
      </c>
      <c r="M307" s="8" t="s">
        <v>991</v>
      </c>
    </row>
    <row r="308" spans="1:13">
      <c r="A308" s="23">
        <v>306</v>
      </c>
      <c r="B308" s="16" t="s">
        <v>75</v>
      </c>
      <c r="C308" s="10">
        <v>43162</v>
      </c>
      <c r="D308" s="12">
        <v>3.4722222222222099E-3</v>
      </c>
      <c r="E308" s="12">
        <v>0.6333333333333333</v>
      </c>
      <c r="F308" s="12">
        <v>0.63680555555555551</v>
      </c>
      <c r="G308" s="8" t="s">
        <v>668</v>
      </c>
      <c r="H308" s="9" t="s">
        <v>1495</v>
      </c>
      <c r="I308" s="8" t="s">
        <v>941</v>
      </c>
      <c r="J308" s="8" t="s">
        <v>1032</v>
      </c>
      <c r="K308" s="8" t="s">
        <v>938</v>
      </c>
      <c r="L308" s="8" t="s">
        <v>1033</v>
      </c>
      <c r="M308" s="8" t="s">
        <v>944</v>
      </c>
    </row>
    <row r="309" spans="1:13">
      <c r="A309" s="23">
        <v>307</v>
      </c>
      <c r="B309" s="16" t="s">
        <v>76</v>
      </c>
      <c r="C309" s="10">
        <v>43162</v>
      </c>
      <c r="D309" s="12">
        <v>4.8611111111110938E-3</v>
      </c>
      <c r="E309" s="12">
        <v>0.76736111111111116</v>
      </c>
      <c r="F309" s="12">
        <v>0.77222222222222225</v>
      </c>
      <c r="G309" s="8" t="s">
        <v>1492</v>
      </c>
      <c r="H309" s="9" t="s">
        <v>1491</v>
      </c>
      <c r="I309" s="8" t="s">
        <v>1042</v>
      </c>
      <c r="J309" s="8" t="s">
        <v>1043</v>
      </c>
      <c r="K309" s="8" t="s">
        <v>938</v>
      </c>
      <c r="L309" s="8" t="s">
        <v>1044</v>
      </c>
      <c r="M309" s="8" t="s">
        <v>1045</v>
      </c>
    </row>
    <row r="310" spans="1:13">
      <c r="A310" s="23">
        <v>308</v>
      </c>
      <c r="B310" s="16" t="s">
        <v>76</v>
      </c>
      <c r="C310" s="10">
        <v>43162</v>
      </c>
      <c r="D310" s="12">
        <v>1.0416666666666741E-2</v>
      </c>
      <c r="E310" s="12">
        <v>0.77430555555555547</v>
      </c>
      <c r="F310" s="12">
        <v>0.78472222222222221</v>
      </c>
      <c r="G310" s="8" t="s">
        <v>1171</v>
      </c>
      <c r="H310" s="9" t="s">
        <v>1483</v>
      </c>
      <c r="I310" s="19" t="s">
        <v>1047</v>
      </c>
      <c r="J310" s="8" t="s">
        <v>1048</v>
      </c>
      <c r="K310" s="8" t="s">
        <v>950</v>
      </c>
      <c r="L310" s="8" t="s">
        <v>1049</v>
      </c>
      <c r="M310" s="8" t="s">
        <v>952</v>
      </c>
    </row>
    <row r="311" spans="1:13">
      <c r="A311" s="23">
        <v>309</v>
      </c>
      <c r="B311" s="16" t="s">
        <v>76</v>
      </c>
      <c r="C311" s="10">
        <v>43162</v>
      </c>
      <c r="D311" s="12">
        <v>3.4722222222222099E-3</v>
      </c>
      <c r="E311" s="12">
        <v>0.79166666666666663</v>
      </c>
      <c r="F311" s="12">
        <v>0.79513888888888884</v>
      </c>
      <c r="G311" s="8" t="s">
        <v>1480</v>
      </c>
      <c r="H311" s="9" t="s">
        <v>1479</v>
      </c>
      <c r="I311" s="8" t="s">
        <v>1050</v>
      </c>
      <c r="J311" s="8" t="s">
        <v>1051</v>
      </c>
      <c r="K311" s="8" t="s">
        <v>950</v>
      </c>
      <c r="L311" s="8" t="s">
        <v>1052</v>
      </c>
      <c r="M311" s="8" t="s">
        <v>956</v>
      </c>
    </row>
    <row r="312" spans="1:13">
      <c r="A312" s="23">
        <v>310</v>
      </c>
      <c r="B312" s="16" t="s">
        <v>76</v>
      </c>
      <c r="C312" s="10">
        <v>43162</v>
      </c>
      <c r="D312" s="12">
        <v>3.4722222222222099E-3</v>
      </c>
      <c r="E312" s="12">
        <v>0.84861111111111109</v>
      </c>
      <c r="F312" s="12">
        <v>0.8520833333333333</v>
      </c>
      <c r="G312" s="7" t="s">
        <v>1053</v>
      </c>
      <c r="H312" s="12" t="s">
        <v>1497</v>
      </c>
      <c r="I312" s="8" t="s">
        <v>1054</v>
      </c>
      <c r="J312" s="8" t="s">
        <v>954</v>
      </c>
      <c r="K312" s="8" t="s">
        <v>950</v>
      </c>
      <c r="L312" s="8" t="s">
        <v>1055</v>
      </c>
      <c r="M312" s="8" t="s">
        <v>952</v>
      </c>
    </row>
    <row r="313" spans="1:13">
      <c r="A313" s="23">
        <v>311</v>
      </c>
      <c r="B313" s="16" t="s">
        <v>76</v>
      </c>
      <c r="C313" s="10">
        <v>43162</v>
      </c>
      <c r="D313" s="12">
        <v>6.9444444444444198E-3</v>
      </c>
      <c r="E313" s="12">
        <v>0.92152777777777783</v>
      </c>
      <c r="F313" s="12">
        <v>0.92847222222222225</v>
      </c>
      <c r="G313" s="8" t="s">
        <v>1171</v>
      </c>
      <c r="H313" s="12" t="s">
        <v>1483</v>
      </c>
      <c r="I313" s="8" t="s">
        <v>1056</v>
      </c>
      <c r="J313" s="8" t="s">
        <v>1057</v>
      </c>
      <c r="K313" s="8" t="s">
        <v>950</v>
      </c>
      <c r="L313" s="8" t="s">
        <v>1058</v>
      </c>
      <c r="M313" s="8" t="s">
        <v>956</v>
      </c>
    </row>
    <row r="314" spans="1:13">
      <c r="A314" s="23">
        <v>312</v>
      </c>
      <c r="B314" s="16" t="s">
        <v>76</v>
      </c>
      <c r="C314" s="10">
        <v>43162</v>
      </c>
      <c r="D314" s="12">
        <v>7.6388888888887507E-3</v>
      </c>
      <c r="E314" s="12">
        <v>0.99097222222222225</v>
      </c>
      <c r="F314" s="12">
        <v>0.99861111111111101</v>
      </c>
      <c r="G314" s="8" t="s">
        <v>1496</v>
      </c>
      <c r="H314" s="9" t="s">
        <v>1495</v>
      </c>
      <c r="I314" s="8" t="s">
        <v>1059</v>
      </c>
      <c r="J314" s="8" t="s">
        <v>1060</v>
      </c>
      <c r="K314" s="8" t="s">
        <v>1000</v>
      </c>
      <c r="L314" s="8" t="s">
        <v>1061</v>
      </c>
      <c r="M314" s="8" t="s">
        <v>1062</v>
      </c>
    </row>
    <row r="315" spans="1:13">
      <c r="A315" s="23">
        <v>313</v>
      </c>
      <c r="B315" s="8" t="s">
        <v>74</v>
      </c>
      <c r="C315" s="10">
        <v>43163</v>
      </c>
      <c r="D315" s="12">
        <v>4.8611111111111112E-2</v>
      </c>
      <c r="E315" s="12">
        <v>4.1666666666666664E-2</v>
      </c>
      <c r="F315" s="12">
        <v>9.0277777777777776E-2</v>
      </c>
      <c r="G315" s="8" t="s">
        <v>1171</v>
      </c>
      <c r="H315" s="12" t="s">
        <v>1483</v>
      </c>
      <c r="I315" s="8" t="s">
        <v>1063</v>
      </c>
      <c r="J315" s="8" t="s">
        <v>1064</v>
      </c>
      <c r="K315" s="8" t="s">
        <v>938</v>
      </c>
      <c r="L315" s="8" t="s">
        <v>1065</v>
      </c>
      <c r="M315" s="8" t="s">
        <v>944</v>
      </c>
    </row>
    <row r="316" spans="1:13">
      <c r="A316" s="23">
        <v>314</v>
      </c>
      <c r="B316" s="8" t="s">
        <v>74</v>
      </c>
      <c r="C316" s="10">
        <v>43163</v>
      </c>
      <c r="D316" s="12">
        <v>1.388888888888884E-3</v>
      </c>
      <c r="E316" s="12">
        <v>9.375E-2</v>
      </c>
      <c r="F316" s="12">
        <v>9.5138888888888884E-2</v>
      </c>
      <c r="G316" s="8" t="s">
        <v>1066</v>
      </c>
      <c r="H316" s="12" t="s">
        <v>1497</v>
      </c>
      <c r="I316" s="8" t="s">
        <v>1067</v>
      </c>
      <c r="J316" s="8" t="s">
        <v>1068</v>
      </c>
      <c r="K316" s="8" t="s">
        <v>938</v>
      </c>
      <c r="L316" s="8" t="s">
        <v>1069</v>
      </c>
      <c r="M316" s="8" t="s">
        <v>1070</v>
      </c>
    </row>
    <row r="317" spans="1:13">
      <c r="A317" s="23">
        <v>315</v>
      </c>
      <c r="B317" s="8" t="s">
        <v>74</v>
      </c>
      <c r="C317" s="10">
        <v>43163</v>
      </c>
      <c r="D317" s="12">
        <v>3.4722222222222196E-2</v>
      </c>
      <c r="E317" s="12">
        <v>0.11805555555555557</v>
      </c>
      <c r="F317" s="12">
        <v>0.15277777777777776</v>
      </c>
      <c r="G317" s="8" t="s">
        <v>1476</v>
      </c>
      <c r="H317" s="12" t="s">
        <v>1475</v>
      </c>
      <c r="I317" s="8" t="s">
        <v>1071</v>
      </c>
      <c r="J317" s="8" t="s">
        <v>1072</v>
      </c>
      <c r="K317" s="8" t="s">
        <v>938</v>
      </c>
      <c r="L317" s="8" t="s">
        <v>1073</v>
      </c>
      <c r="M317" s="8" t="s">
        <v>1070</v>
      </c>
    </row>
    <row r="318" spans="1:13" ht="27">
      <c r="A318" s="23">
        <v>316</v>
      </c>
      <c r="B318" s="8" t="s">
        <v>74</v>
      </c>
      <c r="C318" s="10">
        <v>43163</v>
      </c>
      <c r="D318" s="12">
        <v>6.2499999999999778E-3</v>
      </c>
      <c r="E318" s="12">
        <v>0.18472222222222223</v>
      </c>
      <c r="F318" s="12">
        <v>0.19097222222222221</v>
      </c>
      <c r="G318" s="8" t="s">
        <v>1502</v>
      </c>
      <c r="H318" s="12" t="s">
        <v>1501</v>
      </c>
      <c r="I318" s="16" t="s">
        <v>1708</v>
      </c>
      <c r="J318" s="13" t="s">
        <v>1074</v>
      </c>
      <c r="K318" s="8" t="s">
        <v>938</v>
      </c>
      <c r="L318" s="8" t="s">
        <v>1075</v>
      </c>
      <c r="M318" s="8" t="s">
        <v>944</v>
      </c>
    </row>
    <row r="319" spans="1:13">
      <c r="A319" s="23">
        <v>317</v>
      </c>
      <c r="B319" s="16" t="s">
        <v>75</v>
      </c>
      <c r="C319" s="10">
        <v>43163</v>
      </c>
      <c r="D319" s="12">
        <v>7.7777777777777779E-2</v>
      </c>
      <c r="E319" s="12">
        <v>0.35416666666666669</v>
      </c>
      <c r="F319" s="12">
        <v>0.43194444444444446</v>
      </c>
      <c r="G319" s="8" t="s">
        <v>1076</v>
      </c>
      <c r="H319" s="9" t="s">
        <v>1489</v>
      </c>
      <c r="I319" s="8" t="s">
        <v>1077</v>
      </c>
      <c r="J319" s="8" t="s">
        <v>1078</v>
      </c>
      <c r="K319" s="8" t="s">
        <v>938</v>
      </c>
      <c r="L319" s="8" t="s">
        <v>1079</v>
      </c>
      <c r="M319" s="8" t="s">
        <v>1080</v>
      </c>
    </row>
    <row r="320" spans="1:13">
      <c r="A320" s="23">
        <v>318</v>
      </c>
      <c r="B320" s="16" t="s">
        <v>75</v>
      </c>
      <c r="C320" s="10">
        <v>43163</v>
      </c>
      <c r="D320" s="12">
        <v>9.722222222222221E-2</v>
      </c>
      <c r="E320" s="12">
        <v>0.35416666666666669</v>
      </c>
      <c r="F320" s="12">
        <v>0.4513888888888889</v>
      </c>
      <c r="G320" s="8" t="s">
        <v>1736</v>
      </c>
      <c r="H320" s="9" t="s">
        <v>1738</v>
      </c>
      <c r="I320" s="8" t="s">
        <v>1081</v>
      </c>
      <c r="J320" s="16" t="s">
        <v>1769</v>
      </c>
      <c r="K320" s="8" t="s">
        <v>938</v>
      </c>
      <c r="L320" s="16" t="s">
        <v>1764</v>
      </c>
      <c r="M320" s="8" t="s">
        <v>968</v>
      </c>
    </row>
    <row r="321" spans="1:13">
      <c r="A321" s="23">
        <v>319</v>
      </c>
      <c r="B321" s="16" t="s">
        <v>75</v>
      </c>
      <c r="C321" s="10">
        <v>43163</v>
      </c>
      <c r="D321" s="12">
        <v>6.2500000000000888E-3</v>
      </c>
      <c r="E321" s="12">
        <v>0.50763888888888886</v>
      </c>
      <c r="F321" s="12">
        <v>0.51388888888888895</v>
      </c>
      <c r="G321" s="8" t="s">
        <v>1171</v>
      </c>
      <c r="H321" s="9" t="s">
        <v>1483</v>
      </c>
      <c r="I321" s="8" t="s">
        <v>1082</v>
      </c>
      <c r="J321" s="8" t="s">
        <v>1083</v>
      </c>
      <c r="K321" s="8" t="s">
        <v>950</v>
      </c>
      <c r="L321" s="8" t="s">
        <v>1084</v>
      </c>
      <c r="M321" s="8" t="s">
        <v>956</v>
      </c>
    </row>
    <row r="322" spans="1:13">
      <c r="A322" s="23">
        <v>320</v>
      </c>
      <c r="B322" s="16" t="s">
        <v>75</v>
      </c>
      <c r="C322" s="10">
        <v>43163</v>
      </c>
      <c r="D322" s="12">
        <v>4.1666666666666519E-3</v>
      </c>
      <c r="E322" s="12">
        <v>0.51944444444444449</v>
      </c>
      <c r="F322" s="12">
        <v>0.52361111111111114</v>
      </c>
      <c r="G322" s="8" t="s">
        <v>1471</v>
      </c>
      <c r="H322" s="9" t="s">
        <v>1701</v>
      </c>
      <c r="I322" s="8" t="s">
        <v>1085</v>
      </c>
      <c r="J322" s="8" t="s">
        <v>1086</v>
      </c>
      <c r="K322" s="8" t="s">
        <v>950</v>
      </c>
      <c r="L322" s="8" t="s">
        <v>1087</v>
      </c>
      <c r="M322" s="8" t="s">
        <v>1045</v>
      </c>
    </row>
    <row r="323" spans="1:13">
      <c r="A323" s="23">
        <v>321</v>
      </c>
      <c r="B323" s="16" t="s">
        <v>76</v>
      </c>
      <c r="C323" s="10">
        <v>43163</v>
      </c>
      <c r="D323" s="12">
        <v>2.083333333333337E-2</v>
      </c>
      <c r="E323" s="12">
        <v>0.72916666666666663</v>
      </c>
      <c r="F323" s="12">
        <v>0.75</v>
      </c>
      <c r="G323" s="8" t="s">
        <v>1088</v>
      </c>
      <c r="H323" s="9" t="s">
        <v>1497</v>
      </c>
      <c r="I323" s="8" t="s">
        <v>1089</v>
      </c>
      <c r="J323" s="8" t="s">
        <v>1090</v>
      </c>
      <c r="K323" s="8" t="s">
        <v>1091</v>
      </c>
      <c r="L323" s="8" t="s">
        <v>1092</v>
      </c>
      <c r="M323" s="8" t="s">
        <v>1093</v>
      </c>
    </row>
    <row r="324" spans="1:13">
      <c r="A324" s="23">
        <v>322</v>
      </c>
      <c r="B324" s="16" t="s">
        <v>76</v>
      </c>
      <c r="C324" s="10">
        <v>43163</v>
      </c>
      <c r="D324" s="12">
        <v>6.9444444444445308E-3</v>
      </c>
      <c r="E324" s="12">
        <v>0.75</v>
      </c>
      <c r="F324" s="12">
        <v>0.75694444444444453</v>
      </c>
      <c r="G324" s="8" t="s">
        <v>1496</v>
      </c>
      <c r="H324" s="9" t="s">
        <v>1495</v>
      </c>
      <c r="I324" s="8" t="s">
        <v>1094</v>
      </c>
      <c r="J324" s="8" t="s">
        <v>1095</v>
      </c>
      <c r="K324" s="8" t="s">
        <v>1091</v>
      </c>
      <c r="L324" s="8" t="s">
        <v>1096</v>
      </c>
      <c r="M324" s="8" t="s">
        <v>1097</v>
      </c>
    </row>
    <row r="325" spans="1:13">
      <c r="A325" s="23">
        <v>323</v>
      </c>
      <c r="B325" s="16" t="s">
        <v>76</v>
      </c>
      <c r="C325" s="10">
        <v>43163</v>
      </c>
      <c r="D325" s="12">
        <v>6.9444444444444198E-3</v>
      </c>
      <c r="E325" s="12">
        <v>0.80208333333333337</v>
      </c>
      <c r="F325" s="12">
        <v>0.80902777777777779</v>
      </c>
      <c r="G325" s="8" t="s">
        <v>1098</v>
      </c>
      <c r="H325" s="9" t="s">
        <v>1489</v>
      </c>
      <c r="I325" s="8" t="s">
        <v>1099</v>
      </c>
      <c r="J325" s="8" t="s">
        <v>1100</v>
      </c>
      <c r="K325" s="8" t="s">
        <v>1091</v>
      </c>
      <c r="L325" s="8" t="s">
        <v>1101</v>
      </c>
      <c r="M325" s="8" t="s">
        <v>1102</v>
      </c>
    </row>
    <row r="326" spans="1:13">
      <c r="A326" s="23">
        <v>324</v>
      </c>
      <c r="B326" s="8" t="s">
        <v>74</v>
      </c>
      <c r="C326" s="10">
        <v>43164</v>
      </c>
      <c r="D326" s="12">
        <v>1.0416666666666671E-2</v>
      </c>
      <c r="E326" s="12">
        <v>4.1666666666666664E-2</v>
      </c>
      <c r="F326" s="12">
        <v>5.2083333333333336E-2</v>
      </c>
      <c r="G326" s="8" t="s">
        <v>1502</v>
      </c>
      <c r="H326" s="9" t="s">
        <v>1501</v>
      </c>
      <c r="I326" s="16" t="s">
        <v>1713</v>
      </c>
      <c r="J326" s="8" t="s">
        <v>1109</v>
      </c>
      <c r="K326" s="8" t="s">
        <v>950</v>
      </c>
      <c r="L326" s="8" t="s">
        <v>1110</v>
      </c>
      <c r="M326" s="8" t="s">
        <v>1105</v>
      </c>
    </row>
    <row r="327" spans="1:13">
      <c r="A327" s="23">
        <v>325</v>
      </c>
      <c r="B327" s="8" t="s">
        <v>74</v>
      </c>
      <c r="C327" s="10">
        <v>43164</v>
      </c>
      <c r="D327" s="12">
        <v>1.3888888888888867E-2</v>
      </c>
      <c r="E327" s="12">
        <v>8.6805555555555566E-2</v>
      </c>
      <c r="F327" s="12">
        <v>0.10069444444444443</v>
      </c>
      <c r="G327" s="8" t="s">
        <v>668</v>
      </c>
      <c r="H327" s="9" t="s">
        <v>1495</v>
      </c>
      <c r="I327" s="8" t="s">
        <v>953</v>
      </c>
      <c r="J327" s="8" t="s">
        <v>1111</v>
      </c>
      <c r="K327" s="8" t="s">
        <v>950</v>
      </c>
      <c r="L327" s="8" t="s">
        <v>1112</v>
      </c>
      <c r="M327" s="8" t="s">
        <v>1106</v>
      </c>
    </row>
    <row r="328" spans="1:13">
      <c r="A328" s="23">
        <v>326</v>
      </c>
      <c r="B328" s="8" t="s">
        <v>74</v>
      </c>
      <c r="C328" s="10">
        <v>43164</v>
      </c>
      <c r="D328" s="12">
        <v>3.4722222222222099E-3</v>
      </c>
      <c r="E328" s="12">
        <v>0.17361111111111113</v>
      </c>
      <c r="F328" s="12">
        <v>0.17708333333333334</v>
      </c>
      <c r="G328" s="8" t="s">
        <v>1490</v>
      </c>
      <c r="H328" s="9" t="s">
        <v>1489</v>
      </c>
      <c r="I328" s="8" t="s">
        <v>1113</v>
      </c>
      <c r="J328" s="8" t="s">
        <v>1114</v>
      </c>
      <c r="K328" s="8" t="s">
        <v>950</v>
      </c>
      <c r="L328" s="8" t="s">
        <v>1115</v>
      </c>
      <c r="M328" s="8" t="s">
        <v>1106</v>
      </c>
    </row>
    <row r="329" spans="1:13">
      <c r="A329" s="23">
        <v>327</v>
      </c>
      <c r="B329" s="8" t="s">
        <v>74</v>
      </c>
      <c r="C329" s="10">
        <v>43164</v>
      </c>
      <c r="D329" s="12">
        <v>3.4722222222222099E-3</v>
      </c>
      <c r="E329" s="12">
        <v>0.2638888888888889</v>
      </c>
      <c r="F329" s="12">
        <v>0.2673611111111111</v>
      </c>
      <c r="G329" s="8" t="s">
        <v>1664</v>
      </c>
      <c r="H329" s="9" t="s">
        <v>1673</v>
      </c>
      <c r="I329" s="8" t="s">
        <v>1116</v>
      </c>
      <c r="J329" s="8" t="s">
        <v>1117</v>
      </c>
      <c r="K329" s="8" t="s">
        <v>950</v>
      </c>
      <c r="L329" s="8" t="s">
        <v>1118</v>
      </c>
      <c r="M329" s="8" t="s">
        <v>1105</v>
      </c>
    </row>
    <row r="330" spans="1:13">
      <c r="A330" s="23">
        <v>328</v>
      </c>
      <c r="B330" s="8" t="s">
        <v>74</v>
      </c>
      <c r="C330" s="10">
        <v>43164</v>
      </c>
      <c r="D330" s="12">
        <v>6.9444444444444198E-3</v>
      </c>
      <c r="E330" s="12">
        <v>0.30902777777777779</v>
      </c>
      <c r="F330" s="12">
        <v>0.31597222222222221</v>
      </c>
      <c r="G330" s="8" t="s">
        <v>1504</v>
      </c>
      <c r="H330" s="9" t="s">
        <v>1503</v>
      </c>
      <c r="I330" s="8" t="s">
        <v>1119</v>
      </c>
      <c r="J330" s="8" t="s">
        <v>1120</v>
      </c>
      <c r="K330" s="8" t="s">
        <v>950</v>
      </c>
      <c r="L330" s="8" t="s">
        <v>1108</v>
      </c>
      <c r="M330" s="8" t="s">
        <v>1105</v>
      </c>
    </row>
    <row r="331" spans="1:13">
      <c r="A331" s="23">
        <v>329</v>
      </c>
      <c r="B331" s="16" t="s">
        <v>75</v>
      </c>
      <c r="C331" s="10">
        <v>43164</v>
      </c>
      <c r="D331" s="12">
        <v>6.9444444444444198E-3</v>
      </c>
      <c r="E331" s="12">
        <v>0.34236111111111112</v>
      </c>
      <c r="F331" s="12">
        <v>0.34930555555555554</v>
      </c>
      <c r="G331" s="8" t="s">
        <v>1121</v>
      </c>
      <c r="H331" s="9" t="s">
        <v>1495</v>
      </c>
      <c r="I331" s="8" t="s">
        <v>1122</v>
      </c>
      <c r="J331" s="8" t="s">
        <v>1123</v>
      </c>
      <c r="K331" s="8" t="s">
        <v>938</v>
      </c>
      <c r="L331" s="8" t="s">
        <v>1124</v>
      </c>
      <c r="M331" s="8" t="s">
        <v>966</v>
      </c>
    </row>
    <row r="332" spans="1:13">
      <c r="A332" s="23">
        <v>330</v>
      </c>
      <c r="B332" s="16" t="s">
        <v>75</v>
      </c>
      <c r="C332" s="10">
        <v>43164</v>
      </c>
      <c r="D332" s="12">
        <v>1.5972222222222221E-2</v>
      </c>
      <c r="E332" s="12">
        <v>0.4201388888888889</v>
      </c>
      <c r="F332" s="12">
        <v>0.43611111111111112</v>
      </c>
      <c r="G332" s="8" t="s">
        <v>1171</v>
      </c>
      <c r="H332" s="9" t="s">
        <v>1484</v>
      </c>
      <c r="I332" s="8" t="s">
        <v>1125</v>
      </c>
      <c r="J332" s="8" t="s">
        <v>1126</v>
      </c>
      <c r="K332" s="8" t="s">
        <v>938</v>
      </c>
      <c r="L332" s="8" t="s">
        <v>1127</v>
      </c>
      <c r="M332" s="8" t="s">
        <v>967</v>
      </c>
    </row>
    <row r="333" spans="1:13">
      <c r="A333" s="23">
        <v>331</v>
      </c>
      <c r="B333" s="16" t="s">
        <v>75</v>
      </c>
      <c r="C333" s="10">
        <v>43164</v>
      </c>
      <c r="D333" s="12">
        <v>1.0416666666666685E-2</v>
      </c>
      <c r="E333" s="12">
        <v>0.4513888888888889</v>
      </c>
      <c r="F333" s="12">
        <v>0.46180555555555558</v>
      </c>
      <c r="G333" s="8" t="s">
        <v>1664</v>
      </c>
      <c r="H333" s="9" t="s">
        <v>1673</v>
      </c>
      <c r="I333" s="8" t="s">
        <v>1128</v>
      </c>
      <c r="J333" s="8" t="s">
        <v>1129</v>
      </c>
      <c r="K333" s="8" t="s">
        <v>938</v>
      </c>
      <c r="L333" s="8" t="s">
        <v>1130</v>
      </c>
      <c r="M333" s="8" t="s">
        <v>991</v>
      </c>
    </row>
    <row r="334" spans="1:13">
      <c r="A334" s="23">
        <v>332</v>
      </c>
      <c r="B334" s="16" t="s">
        <v>76</v>
      </c>
      <c r="C334" s="10">
        <v>43164</v>
      </c>
      <c r="D334" s="12">
        <v>3.4722222222223209E-3</v>
      </c>
      <c r="E334" s="12">
        <v>0.88888888888888884</v>
      </c>
      <c r="F334" s="12">
        <v>0.89236111111111116</v>
      </c>
      <c r="G334" s="8" t="s">
        <v>1171</v>
      </c>
      <c r="H334" s="9" t="s">
        <v>1484</v>
      </c>
      <c r="I334" s="8" t="s">
        <v>982</v>
      </c>
      <c r="J334" s="8" t="s">
        <v>1131</v>
      </c>
      <c r="K334" s="8" t="s">
        <v>938</v>
      </c>
      <c r="L334" s="8" t="s">
        <v>1132</v>
      </c>
      <c r="M334" s="8" t="s">
        <v>965</v>
      </c>
    </row>
    <row r="335" spans="1:13">
      <c r="A335" s="23">
        <v>333</v>
      </c>
      <c r="B335" s="16" t="s">
        <v>76</v>
      </c>
      <c r="C335" s="10">
        <v>43164</v>
      </c>
      <c r="D335" s="12">
        <v>3.4722222222220989E-3</v>
      </c>
      <c r="E335" s="12">
        <v>0.91319444444444453</v>
      </c>
      <c r="F335" s="12">
        <v>0.91666666666666663</v>
      </c>
      <c r="G335" s="8" t="s">
        <v>1504</v>
      </c>
      <c r="H335" s="9" t="s">
        <v>1503</v>
      </c>
      <c r="I335" s="8" t="s">
        <v>936</v>
      </c>
      <c r="J335" s="8" t="s">
        <v>1133</v>
      </c>
      <c r="K335" s="8" t="s">
        <v>938</v>
      </c>
      <c r="L335" s="16" t="s">
        <v>1765</v>
      </c>
      <c r="M335" s="8" t="s">
        <v>961</v>
      </c>
    </row>
    <row r="336" spans="1:13">
      <c r="A336" s="23">
        <v>334</v>
      </c>
      <c r="B336" s="8" t="s">
        <v>74</v>
      </c>
      <c r="C336" s="10">
        <v>43165</v>
      </c>
      <c r="D336" s="12">
        <v>3.4722222222222307E-3</v>
      </c>
      <c r="E336" s="12">
        <v>5.5555555555555552E-2</v>
      </c>
      <c r="F336" s="12">
        <v>5.9027777777777783E-2</v>
      </c>
      <c r="G336" s="8" t="s">
        <v>1171</v>
      </c>
      <c r="H336" s="9" t="s">
        <v>1483</v>
      </c>
      <c r="I336" s="8" t="s">
        <v>1137</v>
      </c>
      <c r="J336" s="8" t="s">
        <v>1138</v>
      </c>
      <c r="K336" s="8" t="s">
        <v>1139</v>
      </c>
      <c r="L336" s="8" t="s">
        <v>1140</v>
      </c>
      <c r="M336" s="8" t="s">
        <v>1141</v>
      </c>
    </row>
    <row r="337" spans="1:13">
      <c r="A337" s="23">
        <v>335</v>
      </c>
      <c r="B337" s="8" t="s">
        <v>74</v>
      </c>
      <c r="C337" s="10">
        <v>43165</v>
      </c>
      <c r="D337" s="12">
        <v>3.4722222222222238E-3</v>
      </c>
      <c r="E337" s="12">
        <v>9.0277777777777776E-2</v>
      </c>
      <c r="F337" s="12">
        <v>9.375E-2</v>
      </c>
      <c r="G337" s="8" t="s">
        <v>1142</v>
      </c>
      <c r="H337" s="12" t="s">
        <v>1673</v>
      </c>
      <c r="I337" s="8" t="s">
        <v>1143</v>
      </c>
      <c r="J337" s="8" t="s">
        <v>1144</v>
      </c>
      <c r="K337" s="8" t="s">
        <v>1139</v>
      </c>
      <c r="L337" s="8" t="s">
        <v>1145</v>
      </c>
      <c r="M337" s="8" t="s">
        <v>1146</v>
      </c>
    </row>
    <row r="338" spans="1:13">
      <c r="A338" s="23">
        <v>336</v>
      </c>
      <c r="B338" s="16" t="s">
        <v>75</v>
      </c>
      <c r="C338" s="10">
        <v>43165</v>
      </c>
      <c r="D338" s="12">
        <v>2.7777777777777679E-3</v>
      </c>
      <c r="E338" s="12">
        <v>0.375</v>
      </c>
      <c r="F338" s="12">
        <v>0.37777777777777777</v>
      </c>
      <c r="G338" s="8" t="s">
        <v>1171</v>
      </c>
      <c r="H338" s="9" t="s">
        <v>1483</v>
      </c>
      <c r="I338" s="8" t="s">
        <v>945</v>
      </c>
      <c r="J338" s="8" t="s">
        <v>1147</v>
      </c>
      <c r="K338" s="8" t="s">
        <v>938</v>
      </c>
      <c r="L338" s="8" t="s">
        <v>1148</v>
      </c>
      <c r="M338" s="8" t="s">
        <v>966</v>
      </c>
    </row>
    <row r="339" spans="1:13">
      <c r="A339" s="23">
        <v>337</v>
      </c>
      <c r="B339" s="16" t="s">
        <v>75</v>
      </c>
      <c r="C339" s="10">
        <v>43165</v>
      </c>
      <c r="D339" s="12">
        <v>2.7777777777777679E-3</v>
      </c>
      <c r="E339" s="12">
        <v>0.4236111111111111</v>
      </c>
      <c r="F339" s="12">
        <v>0.42638888888888887</v>
      </c>
      <c r="G339" s="8" t="s">
        <v>1664</v>
      </c>
      <c r="H339" s="9" t="s">
        <v>1673</v>
      </c>
      <c r="I339" s="8" t="s">
        <v>1128</v>
      </c>
      <c r="J339" s="8" t="s">
        <v>1149</v>
      </c>
      <c r="K339" s="8" t="s">
        <v>938</v>
      </c>
      <c r="L339" s="8" t="s">
        <v>1150</v>
      </c>
      <c r="M339" s="8" t="s">
        <v>967</v>
      </c>
    </row>
    <row r="340" spans="1:13">
      <c r="A340" s="23">
        <v>338</v>
      </c>
      <c r="B340" s="16" t="s">
        <v>75</v>
      </c>
      <c r="C340" s="10">
        <v>43165</v>
      </c>
      <c r="D340" s="12">
        <v>7.6388888888889173E-3</v>
      </c>
      <c r="E340" s="12">
        <v>0.47569444444444442</v>
      </c>
      <c r="F340" s="12">
        <v>0.48333333333333334</v>
      </c>
      <c r="G340" s="8" t="s">
        <v>1066</v>
      </c>
      <c r="H340" s="9" t="s">
        <v>1497</v>
      </c>
      <c r="I340" s="8" t="s">
        <v>936</v>
      </c>
      <c r="J340" s="8" t="s">
        <v>1151</v>
      </c>
      <c r="K340" s="8" t="s">
        <v>938</v>
      </c>
      <c r="L340" s="8" t="s">
        <v>1152</v>
      </c>
      <c r="M340" s="8" t="s">
        <v>1153</v>
      </c>
    </row>
    <row r="341" spans="1:13">
      <c r="A341" s="23">
        <v>339</v>
      </c>
      <c r="B341" s="16" t="s">
        <v>75</v>
      </c>
      <c r="C341" s="10">
        <v>43165</v>
      </c>
      <c r="D341" s="12">
        <v>6.9444444444444198E-3</v>
      </c>
      <c r="E341" s="12">
        <v>0.62152777777777779</v>
      </c>
      <c r="F341" s="12">
        <v>0.62847222222222221</v>
      </c>
      <c r="G341" s="8" t="s">
        <v>1496</v>
      </c>
      <c r="H341" s="9" t="s">
        <v>1495</v>
      </c>
      <c r="I341" s="8" t="s">
        <v>1154</v>
      </c>
      <c r="J341" s="8" t="s">
        <v>1155</v>
      </c>
      <c r="K341" s="8" t="s">
        <v>1000</v>
      </c>
      <c r="L341" s="8" t="s">
        <v>1156</v>
      </c>
      <c r="M341" s="8" t="s">
        <v>1157</v>
      </c>
    </row>
    <row r="342" spans="1:13">
      <c r="A342" s="23">
        <v>340</v>
      </c>
      <c r="B342" s="16" t="s">
        <v>76</v>
      </c>
      <c r="C342" s="10">
        <v>43165</v>
      </c>
      <c r="D342" s="12">
        <v>5.0694444444444375E-2</v>
      </c>
      <c r="E342" s="12">
        <v>0.66805555555555562</v>
      </c>
      <c r="F342" s="12">
        <v>0.71875</v>
      </c>
      <c r="G342" s="8" t="s">
        <v>1664</v>
      </c>
      <c r="H342" s="9" t="s">
        <v>1673</v>
      </c>
      <c r="I342" s="8" t="s">
        <v>1158</v>
      </c>
      <c r="J342" s="8" t="s">
        <v>1159</v>
      </c>
      <c r="K342" s="8" t="s">
        <v>1160</v>
      </c>
      <c r="L342" s="8" t="s">
        <v>1161</v>
      </c>
      <c r="M342" s="8" t="s">
        <v>1162</v>
      </c>
    </row>
    <row r="343" spans="1:13">
      <c r="A343" s="23">
        <v>341</v>
      </c>
      <c r="B343" s="16" t="s">
        <v>76</v>
      </c>
      <c r="C343" s="10">
        <v>43165</v>
      </c>
      <c r="D343" s="12">
        <v>6.9444444444444198E-3</v>
      </c>
      <c r="E343" s="12">
        <v>0.72222222222222221</v>
      </c>
      <c r="F343" s="12">
        <v>0.72916666666666663</v>
      </c>
      <c r="G343" s="8" t="s">
        <v>1500</v>
      </c>
      <c r="H343" s="9" t="s">
        <v>1499</v>
      </c>
      <c r="I343" s="16" t="s">
        <v>1714</v>
      </c>
      <c r="J343" s="8" t="s">
        <v>1163</v>
      </c>
      <c r="K343" s="8" t="s">
        <v>1000</v>
      </c>
      <c r="L343" s="8" t="s">
        <v>1164</v>
      </c>
      <c r="M343" s="8" t="s">
        <v>940</v>
      </c>
    </row>
    <row r="344" spans="1:13">
      <c r="A344" s="23">
        <v>342</v>
      </c>
      <c r="B344" s="16" t="s">
        <v>76</v>
      </c>
      <c r="C344" s="10">
        <v>43165</v>
      </c>
      <c r="D344" s="12">
        <v>3.4722222222220989E-3</v>
      </c>
      <c r="E344" s="12">
        <v>0.78819444444444453</v>
      </c>
      <c r="F344" s="12">
        <v>0.79166666666666663</v>
      </c>
      <c r="G344" s="8" t="s">
        <v>1053</v>
      </c>
      <c r="H344" s="9" t="s">
        <v>1497</v>
      </c>
      <c r="I344" s="8" t="s">
        <v>1165</v>
      </c>
      <c r="J344" s="8" t="s">
        <v>1166</v>
      </c>
      <c r="K344" s="8" t="s">
        <v>1000</v>
      </c>
      <c r="L344" s="8" t="s">
        <v>1152</v>
      </c>
      <c r="M344" s="8" t="s">
        <v>1167</v>
      </c>
    </row>
    <row r="345" spans="1:13">
      <c r="A345" s="23">
        <v>343</v>
      </c>
      <c r="B345" s="16" t="s">
        <v>76</v>
      </c>
      <c r="C345" s="10">
        <v>43165</v>
      </c>
      <c r="D345" s="12">
        <v>3.4722222222223209E-3</v>
      </c>
      <c r="E345" s="12">
        <v>0.83680555555555547</v>
      </c>
      <c r="F345" s="12">
        <v>0.84027777777777779</v>
      </c>
      <c r="G345" s="8" t="s">
        <v>1076</v>
      </c>
      <c r="H345" s="9" t="s">
        <v>1489</v>
      </c>
      <c r="I345" s="8" t="s">
        <v>1168</v>
      </c>
      <c r="J345" s="8" t="s">
        <v>1169</v>
      </c>
      <c r="K345" s="8" t="s">
        <v>1000</v>
      </c>
      <c r="L345" s="8" t="s">
        <v>1170</v>
      </c>
      <c r="M345" s="8" t="s">
        <v>1167</v>
      </c>
    </row>
    <row r="346" spans="1:13">
      <c r="A346" s="23">
        <v>344</v>
      </c>
      <c r="B346" s="16" t="s">
        <v>76</v>
      </c>
      <c r="C346" s="10">
        <v>43165</v>
      </c>
      <c r="D346" s="12">
        <v>1.041666666666663E-2</v>
      </c>
      <c r="E346" s="12">
        <v>0.9375</v>
      </c>
      <c r="F346" s="12">
        <v>0.94791666666666663</v>
      </c>
      <c r="G346" s="8" t="s">
        <v>1171</v>
      </c>
      <c r="H346" s="12" t="s">
        <v>1483</v>
      </c>
      <c r="I346" s="8" t="s">
        <v>1172</v>
      </c>
      <c r="J346" s="8" t="s">
        <v>1173</v>
      </c>
      <c r="K346" s="8" t="s">
        <v>1000</v>
      </c>
      <c r="L346" s="8" t="s">
        <v>1174</v>
      </c>
      <c r="M346" s="8" t="s">
        <v>940</v>
      </c>
    </row>
    <row r="347" spans="1:13">
      <c r="A347" s="23">
        <v>345</v>
      </c>
      <c r="B347" s="8" t="s">
        <v>74</v>
      </c>
      <c r="C347" s="10">
        <v>43166</v>
      </c>
      <c r="D347" s="12">
        <v>1.0416666666666668E-2</v>
      </c>
      <c r="E347" s="12">
        <v>2.0833333333333332E-2</v>
      </c>
      <c r="F347" s="12">
        <v>3.125E-2</v>
      </c>
      <c r="G347" s="8" t="s">
        <v>1496</v>
      </c>
      <c r="H347" s="9" t="s">
        <v>1495</v>
      </c>
      <c r="I347" s="8" t="s">
        <v>1176</v>
      </c>
      <c r="J347" s="8" t="s">
        <v>1177</v>
      </c>
      <c r="K347" s="8" t="s">
        <v>950</v>
      </c>
      <c r="L347" s="8" t="s">
        <v>1178</v>
      </c>
      <c r="M347" s="8" t="s">
        <v>1105</v>
      </c>
    </row>
    <row r="348" spans="1:13">
      <c r="A348" s="23">
        <v>346</v>
      </c>
      <c r="B348" s="8" t="s">
        <v>74</v>
      </c>
      <c r="C348" s="10">
        <v>43166</v>
      </c>
      <c r="D348" s="12">
        <v>3.4722222222222168E-3</v>
      </c>
      <c r="E348" s="12">
        <v>5.2083333333333336E-2</v>
      </c>
      <c r="F348" s="12">
        <v>5.5555555555555552E-2</v>
      </c>
      <c r="G348" s="8" t="s">
        <v>1046</v>
      </c>
      <c r="H348" s="12" t="s">
        <v>1483</v>
      </c>
      <c r="I348" s="8" t="s">
        <v>1113</v>
      </c>
      <c r="J348" s="8" t="s">
        <v>1179</v>
      </c>
      <c r="K348" s="8" t="s">
        <v>950</v>
      </c>
      <c r="L348" s="8" t="s">
        <v>1180</v>
      </c>
      <c r="M348" s="8" t="s">
        <v>1106</v>
      </c>
    </row>
    <row r="349" spans="1:13">
      <c r="A349" s="23">
        <v>347</v>
      </c>
      <c r="B349" s="8" t="s">
        <v>74</v>
      </c>
      <c r="C349" s="10">
        <v>43166</v>
      </c>
      <c r="D349" s="12">
        <v>1.388888888888884E-3</v>
      </c>
      <c r="E349" s="12">
        <v>0.21666666666666667</v>
      </c>
      <c r="F349" s="12">
        <v>0.21805555555555556</v>
      </c>
      <c r="G349" s="8" t="s">
        <v>1171</v>
      </c>
      <c r="H349" s="9" t="s">
        <v>1483</v>
      </c>
      <c r="I349" s="8" t="s">
        <v>1181</v>
      </c>
      <c r="J349" s="8" t="s">
        <v>1182</v>
      </c>
      <c r="K349" s="8" t="s">
        <v>950</v>
      </c>
      <c r="L349" s="8" t="s">
        <v>1183</v>
      </c>
      <c r="M349" s="8" t="s">
        <v>1105</v>
      </c>
    </row>
    <row r="350" spans="1:13">
      <c r="A350" s="23">
        <v>348</v>
      </c>
      <c r="B350" s="16" t="s">
        <v>75</v>
      </c>
      <c r="C350" s="10">
        <v>43166</v>
      </c>
      <c r="D350" s="12">
        <v>6.2500000000000333E-3</v>
      </c>
      <c r="E350" s="12">
        <v>0.38194444444444442</v>
      </c>
      <c r="F350" s="12">
        <v>0.38819444444444445</v>
      </c>
      <c r="G350" s="8" t="s">
        <v>1496</v>
      </c>
      <c r="H350" s="9" t="s">
        <v>1495</v>
      </c>
      <c r="I350" s="8" t="s">
        <v>1184</v>
      </c>
      <c r="J350" s="8" t="s">
        <v>1185</v>
      </c>
      <c r="K350" s="8" t="s">
        <v>950</v>
      </c>
      <c r="L350" s="8" t="s">
        <v>1186</v>
      </c>
      <c r="M350" s="8" t="s">
        <v>952</v>
      </c>
    </row>
    <row r="351" spans="1:13">
      <c r="A351" s="23">
        <v>349</v>
      </c>
      <c r="B351" s="16" t="s">
        <v>75</v>
      </c>
      <c r="C351" s="10">
        <v>43166</v>
      </c>
      <c r="D351" s="12">
        <v>2.0833333333333814E-3</v>
      </c>
      <c r="E351" s="12">
        <v>0.4375</v>
      </c>
      <c r="F351" s="12">
        <v>0.43958333333333338</v>
      </c>
      <c r="G351" s="8" t="s">
        <v>1171</v>
      </c>
      <c r="H351" s="12" t="s">
        <v>1483</v>
      </c>
      <c r="I351" s="8" t="s">
        <v>1056</v>
      </c>
      <c r="J351" s="8" t="s">
        <v>1187</v>
      </c>
      <c r="K351" s="8" t="s">
        <v>950</v>
      </c>
      <c r="L351" s="8" t="s">
        <v>1188</v>
      </c>
      <c r="M351" s="8" t="s">
        <v>1045</v>
      </c>
    </row>
    <row r="352" spans="1:13">
      <c r="A352" s="23">
        <v>350</v>
      </c>
      <c r="B352" s="16" t="s">
        <v>75</v>
      </c>
      <c r="C352" s="10">
        <v>43166</v>
      </c>
      <c r="D352" s="12">
        <v>2.0833333333333259E-3</v>
      </c>
      <c r="E352" s="12">
        <v>0.48888888888888887</v>
      </c>
      <c r="F352" s="12">
        <v>0.4909722222222222</v>
      </c>
      <c r="G352" s="8" t="s">
        <v>1053</v>
      </c>
      <c r="H352" s="9" t="s">
        <v>1497</v>
      </c>
      <c r="I352" s="8" t="s">
        <v>1189</v>
      </c>
      <c r="J352" s="8" t="s">
        <v>1190</v>
      </c>
      <c r="K352" s="8" t="s">
        <v>950</v>
      </c>
      <c r="L352" s="8" t="s">
        <v>1191</v>
      </c>
      <c r="M352" s="8" t="s">
        <v>956</v>
      </c>
    </row>
    <row r="353" spans="1:13">
      <c r="A353" s="23">
        <v>351</v>
      </c>
      <c r="B353" s="16" t="s">
        <v>76</v>
      </c>
      <c r="C353" s="10">
        <v>43166</v>
      </c>
      <c r="D353" s="12">
        <v>5.5555555555555469E-2</v>
      </c>
      <c r="E353" s="12">
        <v>0.81944444444444453</v>
      </c>
      <c r="F353" s="12">
        <v>0.875</v>
      </c>
      <c r="G353" s="8" t="s">
        <v>1192</v>
      </c>
      <c r="H353" s="12" t="s">
        <v>1475</v>
      </c>
      <c r="I353" s="8" t="s">
        <v>1193</v>
      </c>
      <c r="J353" s="8" t="s">
        <v>1194</v>
      </c>
      <c r="K353" s="8" t="s">
        <v>950</v>
      </c>
      <c r="L353" s="8" t="s">
        <v>1195</v>
      </c>
      <c r="M353" s="8" t="s">
        <v>980</v>
      </c>
    </row>
    <row r="354" spans="1:13">
      <c r="A354" s="23">
        <v>352</v>
      </c>
      <c r="B354" s="16" t="s">
        <v>76</v>
      </c>
      <c r="C354" s="10">
        <v>43166</v>
      </c>
      <c r="D354" s="12">
        <v>6.9444444444445308E-3</v>
      </c>
      <c r="E354" s="12">
        <v>0.89930555555555547</v>
      </c>
      <c r="F354" s="12">
        <v>0.90625</v>
      </c>
      <c r="G354" s="8" t="s">
        <v>1478</v>
      </c>
      <c r="H354" s="9" t="s">
        <v>1477</v>
      </c>
      <c r="I354" s="19" t="s">
        <v>1197</v>
      </c>
      <c r="J354" s="8" t="s">
        <v>1198</v>
      </c>
      <c r="K354" s="8" t="s">
        <v>938</v>
      </c>
      <c r="L354" s="8" t="s">
        <v>1199</v>
      </c>
      <c r="M354" s="8" t="s">
        <v>965</v>
      </c>
    </row>
    <row r="355" spans="1:13">
      <c r="A355" s="23">
        <v>353</v>
      </c>
      <c r="B355" s="16" t="s">
        <v>76</v>
      </c>
      <c r="C355" s="10">
        <v>43166</v>
      </c>
      <c r="D355" s="12">
        <v>6.9444444444444198E-3</v>
      </c>
      <c r="E355" s="12">
        <v>0.90972222222222221</v>
      </c>
      <c r="F355" s="12">
        <v>0.91666666666666663</v>
      </c>
      <c r="G355" s="8" t="s">
        <v>1480</v>
      </c>
      <c r="H355" s="9" t="s">
        <v>1479</v>
      </c>
      <c r="I355" s="8" t="s">
        <v>1200</v>
      </c>
      <c r="J355" s="8" t="s">
        <v>1201</v>
      </c>
      <c r="K355" s="8" t="s">
        <v>938</v>
      </c>
      <c r="L355" s="8" t="s">
        <v>1202</v>
      </c>
      <c r="M355" s="8" t="s">
        <v>961</v>
      </c>
    </row>
    <row r="356" spans="1:13">
      <c r="A356" s="23">
        <v>354</v>
      </c>
      <c r="B356" s="8" t="s">
        <v>74</v>
      </c>
      <c r="C356" s="10">
        <v>43167</v>
      </c>
      <c r="D356" s="12">
        <v>3.4722222222222168E-3</v>
      </c>
      <c r="E356" s="12">
        <v>5.2083333333333336E-2</v>
      </c>
      <c r="F356" s="12">
        <v>5.5555555555555552E-2</v>
      </c>
      <c r="G356" s="8" t="s">
        <v>1171</v>
      </c>
      <c r="H356" s="9" t="s">
        <v>1483</v>
      </c>
      <c r="I356" s="8" t="s">
        <v>1181</v>
      </c>
      <c r="J356" s="8" t="s">
        <v>1203</v>
      </c>
      <c r="K356" s="8" t="s">
        <v>950</v>
      </c>
      <c r="L356" s="8" t="s">
        <v>1204</v>
      </c>
      <c r="M356" s="8" t="s">
        <v>1105</v>
      </c>
    </row>
    <row r="357" spans="1:13">
      <c r="A357" s="23">
        <v>355</v>
      </c>
      <c r="B357" s="8" t="s">
        <v>74</v>
      </c>
      <c r="C357" s="10">
        <v>43167</v>
      </c>
      <c r="D357" s="12">
        <v>1.1111111111111113E-2</v>
      </c>
      <c r="E357" s="12">
        <v>0.11388888888888889</v>
      </c>
      <c r="F357" s="12">
        <v>0.125</v>
      </c>
      <c r="G357" s="8" t="s">
        <v>668</v>
      </c>
      <c r="H357" s="9" t="s">
        <v>1495</v>
      </c>
      <c r="I357" s="8" t="s">
        <v>953</v>
      </c>
      <c r="J357" s="8" t="s">
        <v>1205</v>
      </c>
      <c r="K357" s="8" t="s">
        <v>950</v>
      </c>
      <c r="L357" s="8" t="s">
        <v>1206</v>
      </c>
      <c r="M357" s="8" t="s">
        <v>1106</v>
      </c>
    </row>
    <row r="358" spans="1:13">
      <c r="A358" s="23">
        <v>356</v>
      </c>
      <c r="B358" s="16" t="s">
        <v>75</v>
      </c>
      <c r="C358" s="10">
        <v>43167</v>
      </c>
      <c r="D358" s="12">
        <v>3.4722222222222654E-3</v>
      </c>
      <c r="E358" s="12">
        <v>0.39583333333333331</v>
      </c>
      <c r="F358" s="12">
        <v>0.39930555555555558</v>
      </c>
      <c r="G358" s="8" t="s">
        <v>1053</v>
      </c>
      <c r="H358" s="9" t="s">
        <v>1497</v>
      </c>
      <c r="I358" s="8" t="s">
        <v>1207</v>
      </c>
      <c r="J358" s="8" t="s">
        <v>1208</v>
      </c>
      <c r="K358" s="7" t="s">
        <v>950</v>
      </c>
      <c r="L358" s="8" t="s">
        <v>1209</v>
      </c>
      <c r="M358" s="8" t="s">
        <v>952</v>
      </c>
    </row>
    <row r="359" spans="1:13">
      <c r="A359" s="23">
        <v>357</v>
      </c>
      <c r="B359" s="16" t="s">
        <v>75</v>
      </c>
      <c r="C359" s="10">
        <v>43167</v>
      </c>
      <c r="D359" s="12">
        <v>4.8611111111111494E-3</v>
      </c>
      <c r="E359" s="12">
        <v>0.48958333333333331</v>
      </c>
      <c r="F359" s="12">
        <v>0.49444444444444446</v>
      </c>
      <c r="G359" s="8" t="s">
        <v>668</v>
      </c>
      <c r="H359" s="9" t="s">
        <v>1495</v>
      </c>
      <c r="I359" s="8" t="s">
        <v>953</v>
      </c>
      <c r="J359" s="8" t="s">
        <v>1210</v>
      </c>
      <c r="K359" s="7" t="s">
        <v>950</v>
      </c>
      <c r="L359" s="8" t="s">
        <v>1211</v>
      </c>
      <c r="M359" s="8" t="s">
        <v>956</v>
      </c>
    </row>
    <row r="360" spans="1:13">
      <c r="A360" s="23">
        <v>358</v>
      </c>
      <c r="B360" s="16" t="s">
        <v>76</v>
      </c>
      <c r="C360" s="10">
        <v>43167</v>
      </c>
      <c r="D360" s="12">
        <v>3.4722222222222099E-3</v>
      </c>
      <c r="E360" s="12">
        <v>0.75</v>
      </c>
      <c r="F360" s="12">
        <v>0.75347222222222221</v>
      </c>
      <c r="G360" s="8" t="s">
        <v>1053</v>
      </c>
      <c r="H360" s="9" t="s">
        <v>1497</v>
      </c>
      <c r="I360" s="8" t="s">
        <v>1212</v>
      </c>
      <c r="J360" s="8" t="s">
        <v>1208</v>
      </c>
      <c r="K360" s="8" t="s">
        <v>950</v>
      </c>
      <c r="L360" s="8" t="s">
        <v>1213</v>
      </c>
      <c r="M360" s="8" t="s">
        <v>1020</v>
      </c>
    </row>
    <row r="361" spans="1:13">
      <c r="A361" s="23">
        <v>359</v>
      </c>
      <c r="B361" s="16" t="s">
        <v>76</v>
      </c>
      <c r="C361" s="10">
        <v>43167</v>
      </c>
      <c r="D361" s="12">
        <v>3.4722222222223209E-3</v>
      </c>
      <c r="E361" s="12">
        <v>0.76388888888888884</v>
      </c>
      <c r="F361" s="12">
        <v>0.76736111111111116</v>
      </c>
      <c r="G361" s="8" t="s">
        <v>1664</v>
      </c>
      <c r="H361" s="9" t="s">
        <v>1673</v>
      </c>
      <c r="I361" s="8" t="s">
        <v>1214</v>
      </c>
      <c r="J361" s="8" t="s">
        <v>1215</v>
      </c>
      <c r="K361" s="8" t="s">
        <v>950</v>
      </c>
      <c r="L361" s="8" t="s">
        <v>1216</v>
      </c>
      <c r="M361" s="8" t="s">
        <v>1020</v>
      </c>
    </row>
    <row r="362" spans="1:13">
      <c r="A362" s="23">
        <v>360</v>
      </c>
      <c r="B362" s="16" t="s">
        <v>76</v>
      </c>
      <c r="C362" s="10">
        <v>43167</v>
      </c>
      <c r="D362" s="12">
        <v>1.041666666666663E-2</v>
      </c>
      <c r="E362" s="12">
        <v>0.76736111111111116</v>
      </c>
      <c r="F362" s="12">
        <v>0.77777777777777779</v>
      </c>
      <c r="G362" s="8" t="s">
        <v>1171</v>
      </c>
      <c r="H362" s="9" t="s">
        <v>1483</v>
      </c>
      <c r="I362" s="8" t="s">
        <v>1217</v>
      </c>
      <c r="J362" s="8" t="s">
        <v>1218</v>
      </c>
      <c r="K362" s="8" t="s">
        <v>950</v>
      </c>
      <c r="L362" s="8" t="s">
        <v>1213</v>
      </c>
      <c r="M362" s="8" t="s">
        <v>980</v>
      </c>
    </row>
    <row r="363" spans="1:13">
      <c r="A363" s="23">
        <v>361</v>
      </c>
      <c r="B363" s="16" t="s">
        <v>76</v>
      </c>
      <c r="C363" s="10">
        <v>43167</v>
      </c>
      <c r="D363" s="12">
        <v>3.4722222222222099E-3</v>
      </c>
      <c r="E363" s="12">
        <v>0.84375</v>
      </c>
      <c r="F363" s="12">
        <v>0.84722222222222221</v>
      </c>
      <c r="G363" s="8" t="s">
        <v>1496</v>
      </c>
      <c r="H363" s="9" t="s">
        <v>1495</v>
      </c>
      <c r="I363" s="8" t="s">
        <v>1219</v>
      </c>
      <c r="J363" s="8" t="s">
        <v>1220</v>
      </c>
      <c r="K363" s="8" t="s">
        <v>950</v>
      </c>
      <c r="L363" s="8" t="s">
        <v>1211</v>
      </c>
      <c r="M363" s="8" t="s">
        <v>980</v>
      </c>
    </row>
    <row r="364" spans="1:13">
      <c r="A364" s="23">
        <v>362</v>
      </c>
      <c r="B364" s="16" t="s">
        <v>76</v>
      </c>
      <c r="C364" s="10">
        <v>43167</v>
      </c>
      <c r="D364" s="12">
        <v>6.9444444444445308E-3</v>
      </c>
      <c r="E364" s="12">
        <v>0.94791666666666663</v>
      </c>
      <c r="F364" s="12">
        <v>0.95486111111111116</v>
      </c>
      <c r="G364" s="8" t="s">
        <v>1476</v>
      </c>
      <c r="H364" s="9" t="s">
        <v>1475</v>
      </c>
      <c r="I364" s="8" t="s">
        <v>1221</v>
      </c>
      <c r="J364" s="8" t="s">
        <v>1222</v>
      </c>
      <c r="K364" s="8" t="s">
        <v>950</v>
      </c>
      <c r="L364" s="8" t="s">
        <v>1223</v>
      </c>
      <c r="M364" s="8" t="s">
        <v>960</v>
      </c>
    </row>
    <row r="365" spans="1:13">
      <c r="A365" s="23">
        <v>363</v>
      </c>
      <c r="B365" s="8" t="s">
        <v>74</v>
      </c>
      <c r="C365" s="10">
        <v>43168</v>
      </c>
      <c r="D365" s="12">
        <v>3.4722222222222168E-3</v>
      </c>
      <c r="E365" s="12">
        <v>5.2083333333333336E-2</v>
      </c>
      <c r="F365" s="12">
        <v>5.5555555555555552E-2</v>
      </c>
      <c r="G365" s="8" t="s">
        <v>1171</v>
      </c>
      <c r="H365" s="9" t="s">
        <v>1484</v>
      </c>
      <c r="I365" s="8" t="s">
        <v>1212</v>
      </c>
      <c r="J365" s="8" t="s">
        <v>1225</v>
      </c>
      <c r="K365" s="8" t="s">
        <v>950</v>
      </c>
      <c r="L365" s="8" t="s">
        <v>1226</v>
      </c>
      <c r="M365" s="8" t="s">
        <v>1105</v>
      </c>
    </row>
    <row r="366" spans="1:13">
      <c r="A366" s="23">
        <v>364</v>
      </c>
      <c r="B366" s="8" t="s">
        <v>74</v>
      </c>
      <c r="C366" s="10">
        <v>43168</v>
      </c>
      <c r="D366" s="12">
        <v>9.0277777777777873E-3</v>
      </c>
      <c r="E366" s="12">
        <v>9.5138888888888884E-2</v>
      </c>
      <c r="F366" s="12">
        <v>0.10416666666666667</v>
      </c>
      <c r="G366" s="8" t="s">
        <v>1476</v>
      </c>
      <c r="H366" s="9" t="s">
        <v>1475</v>
      </c>
      <c r="I366" s="8" t="s">
        <v>1227</v>
      </c>
      <c r="J366" s="8" t="s">
        <v>1228</v>
      </c>
      <c r="K366" s="8" t="s">
        <v>950</v>
      </c>
      <c r="L366" s="8" t="s">
        <v>1229</v>
      </c>
      <c r="M366" s="8" t="s">
        <v>1106</v>
      </c>
    </row>
    <row r="367" spans="1:13">
      <c r="A367" s="23">
        <v>365</v>
      </c>
      <c r="B367" s="16" t="s">
        <v>75</v>
      </c>
      <c r="C367" s="10">
        <v>43168</v>
      </c>
      <c r="D367" s="12">
        <v>2.1527777777777812E-2</v>
      </c>
      <c r="E367" s="12">
        <v>0.33333333333333331</v>
      </c>
      <c r="F367" s="12">
        <v>0.35486111111111113</v>
      </c>
      <c r="G367" s="8" t="s">
        <v>1473</v>
      </c>
      <c r="H367" s="9" t="s">
        <v>1474</v>
      </c>
      <c r="I367" s="8" t="s">
        <v>1230</v>
      </c>
      <c r="J367" s="8" t="s">
        <v>1231</v>
      </c>
      <c r="K367" s="8" t="s">
        <v>950</v>
      </c>
      <c r="L367" s="8" t="s">
        <v>1232</v>
      </c>
      <c r="M367" s="8" t="s">
        <v>952</v>
      </c>
    </row>
    <row r="368" spans="1:13">
      <c r="A368" s="23">
        <v>366</v>
      </c>
      <c r="B368" s="16" t="s">
        <v>75</v>
      </c>
      <c r="C368" s="10">
        <v>43168</v>
      </c>
      <c r="D368" s="12">
        <v>1.8750000000000044E-2</v>
      </c>
      <c r="E368" s="12">
        <v>0.40138888888888885</v>
      </c>
      <c r="F368" s="12">
        <v>0.4201388888888889</v>
      </c>
      <c r="G368" s="8" t="s">
        <v>981</v>
      </c>
      <c r="H368" s="9" t="s">
        <v>1483</v>
      </c>
      <c r="I368" s="8" t="s">
        <v>1233</v>
      </c>
      <c r="J368" s="8" t="s">
        <v>1234</v>
      </c>
      <c r="K368" s="8" t="s">
        <v>950</v>
      </c>
      <c r="L368" s="8" t="s">
        <v>1235</v>
      </c>
      <c r="M368" s="8" t="s">
        <v>1236</v>
      </c>
    </row>
    <row r="369" spans="1:13">
      <c r="A369" s="23">
        <v>367</v>
      </c>
      <c r="B369" s="16" t="s">
        <v>75</v>
      </c>
      <c r="C369" s="10">
        <v>43168</v>
      </c>
      <c r="D369" s="12">
        <v>4.8611111111111494E-3</v>
      </c>
      <c r="E369" s="12">
        <v>0.42708333333333331</v>
      </c>
      <c r="F369" s="12">
        <v>0.43194444444444446</v>
      </c>
      <c r="G369" s="8" t="s">
        <v>1053</v>
      </c>
      <c r="H369" s="9" t="s">
        <v>1497</v>
      </c>
      <c r="I369" s="8" t="s">
        <v>1237</v>
      </c>
      <c r="J369" s="8" t="s">
        <v>1238</v>
      </c>
      <c r="K369" s="8" t="s">
        <v>950</v>
      </c>
      <c r="L369" s="8" t="s">
        <v>1239</v>
      </c>
      <c r="M369" s="8" t="s">
        <v>956</v>
      </c>
    </row>
    <row r="370" spans="1:13">
      <c r="A370" s="23">
        <v>368</v>
      </c>
      <c r="B370" s="16" t="s">
        <v>75</v>
      </c>
      <c r="C370" s="10">
        <v>43168</v>
      </c>
      <c r="D370" s="12">
        <v>1.3888888888888895E-2</v>
      </c>
      <c r="E370" s="12">
        <v>0.4375</v>
      </c>
      <c r="F370" s="12">
        <v>0.4513888888888889</v>
      </c>
      <c r="G370" s="8" t="s">
        <v>1748</v>
      </c>
      <c r="H370" s="9" t="s">
        <v>1753</v>
      </c>
      <c r="I370" s="16" t="s">
        <v>1240</v>
      </c>
      <c r="J370" s="8" t="s">
        <v>1241</v>
      </c>
      <c r="K370" s="8" t="s">
        <v>950</v>
      </c>
      <c r="L370" s="8" t="s">
        <v>1242</v>
      </c>
      <c r="M370" s="8" t="s">
        <v>952</v>
      </c>
    </row>
    <row r="371" spans="1:13">
      <c r="A371" s="23">
        <v>369</v>
      </c>
      <c r="B371" s="16" t="s">
        <v>75</v>
      </c>
      <c r="C371" s="10">
        <v>43168</v>
      </c>
      <c r="D371" s="12">
        <v>4.8611111111112049E-3</v>
      </c>
      <c r="E371" s="12">
        <v>0.57013888888888886</v>
      </c>
      <c r="F371" s="12">
        <v>0.57500000000000007</v>
      </c>
      <c r="G371" s="8" t="s">
        <v>1502</v>
      </c>
      <c r="H371" s="9" t="s">
        <v>1501</v>
      </c>
      <c r="I371" s="8" t="s">
        <v>1243</v>
      </c>
      <c r="J371" s="8" t="s">
        <v>1244</v>
      </c>
      <c r="K371" s="8" t="s">
        <v>950</v>
      </c>
      <c r="L371" s="8" t="s">
        <v>1245</v>
      </c>
      <c r="M371" s="8" t="s">
        <v>1045</v>
      </c>
    </row>
    <row r="372" spans="1:13">
      <c r="A372" s="23">
        <v>370</v>
      </c>
      <c r="B372" s="16" t="s">
        <v>76</v>
      </c>
      <c r="C372" s="10">
        <v>43168</v>
      </c>
      <c r="D372" s="12">
        <v>2.7777777777777901E-2</v>
      </c>
      <c r="E372" s="12">
        <v>0.66666666666666663</v>
      </c>
      <c r="F372" s="12">
        <v>0.69444444444444453</v>
      </c>
      <c r="G372" s="8" t="s">
        <v>1496</v>
      </c>
      <c r="H372" s="9" t="s">
        <v>1495</v>
      </c>
      <c r="I372" s="16" t="s">
        <v>1764</v>
      </c>
      <c r="J372" s="8" t="s">
        <v>1246</v>
      </c>
      <c r="K372" s="8" t="s">
        <v>938</v>
      </c>
      <c r="L372" s="16" t="s">
        <v>1764</v>
      </c>
      <c r="M372" s="8" t="s">
        <v>1247</v>
      </c>
    </row>
    <row r="373" spans="1:13">
      <c r="A373" s="23">
        <v>371</v>
      </c>
      <c r="B373" s="16" t="s">
        <v>76</v>
      </c>
      <c r="C373" s="10">
        <v>43168</v>
      </c>
      <c r="D373" s="12">
        <v>6.9444444444443088E-3</v>
      </c>
      <c r="E373" s="12">
        <v>0.75694444444444453</v>
      </c>
      <c r="F373" s="12">
        <v>0.76388888888888884</v>
      </c>
      <c r="G373" s="8" t="s">
        <v>1171</v>
      </c>
      <c r="H373" s="9" t="s">
        <v>1484</v>
      </c>
      <c r="I373" s="8" t="s">
        <v>1248</v>
      </c>
      <c r="J373" s="8" t="s">
        <v>1249</v>
      </c>
      <c r="K373" s="8" t="s">
        <v>938</v>
      </c>
      <c r="L373" s="8" t="s">
        <v>1250</v>
      </c>
      <c r="M373" s="8" t="s">
        <v>965</v>
      </c>
    </row>
    <row r="374" spans="1:13">
      <c r="A374" s="23">
        <v>372</v>
      </c>
      <c r="B374" s="16" t="s">
        <v>76</v>
      </c>
      <c r="C374" s="10">
        <v>43168</v>
      </c>
      <c r="D374" s="12">
        <v>1.0416666666666741E-2</v>
      </c>
      <c r="E374" s="12">
        <v>0.86805555555555547</v>
      </c>
      <c r="F374" s="12">
        <v>0.87847222222222221</v>
      </c>
      <c r="G374" s="8" t="s">
        <v>1171</v>
      </c>
      <c r="H374" s="9" t="s">
        <v>1484</v>
      </c>
      <c r="I374" s="8" t="s">
        <v>936</v>
      </c>
      <c r="J374" s="8" t="s">
        <v>1251</v>
      </c>
      <c r="K374" s="8" t="s">
        <v>938</v>
      </c>
      <c r="L374" s="8" t="s">
        <v>1252</v>
      </c>
      <c r="M374" s="8" t="s">
        <v>1253</v>
      </c>
    </row>
    <row r="375" spans="1:13">
      <c r="A375" s="23">
        <v>373</v>
      </c>
      <c r="B375" s="16" t="s">
        <v>76</v>
      </c>
      <c r="C375" s="10">
        <v>43168</v>
      </c>
      <c r="D375" s="12">
        <v>1.736111111111116E-2</v>
      </c>
      <c r="E375" s="12">
        <v>0.87847222222222221</v>
      </c>
      <c r="F375" s="12">
        <v>0.89583333333333337</v>
      </c>
      <c r="G375" s="8" t="s">
        <v>1171</v>
      </c>
      <c r="H375" s="12" t="s">
        <v>1483</v>
      </c>
      <c r="I375" s="8" t="s">
        <v>1254</v>
      </c>
      <c r="J375" s="8" t="s">
        <v>1255</v>
      </c>
      <c r="K375" s="8" t="s">
        <v>938</v>
      </c>
      <c r="L375" s="8" t="s">
        <v>1256</v>
      </c>
      <c r="M375" s="16" t="s">
        <v>1773</v>
      </c>
    </row>
    <row r="376" spans="1:13">
      <c r="A376" s="23">
        <v>374</v>
      </c>
      <c r="B376" s="16" t="s">
        <v>76</v>
      </c>
      <c r="C376" s="10">
        <v>43168</v>
      </c>
      <c r="D376" s="12">
        <v>6.9444444444445308E-3</v>
      </c>
      <c r="E376" s="12">
        <v>0.94791666666666663</v>
      </c>
      <c r="F376" s="12">
        <v>0.95486111111111116</v>
      </c>
      <c r="G376" s="8" t="s">
        <v>1476</v>
      </c>
      <c r="H376" s="9" t="s">
        <v>1475</v>
      </c>
      <c r="I376" s="8" t="s">
        <v>1257</v>
      </c>
      <c r="J376" s="8" t="s">
        <v>1258</v>
      </c>
      <c r="K376" s="8" t="s">
        <v>938</v>
      </c>
      <c r="L376" s="8" t="s">
        <v>1259</v>
      </c>
      <c r="M376" s="8" t="s">
        <v>961</v>
      </c>
    </row>
    <row r="377" spans="1:13">
      <c r="A377" s="23">
        <v>375</v>
      </c>
      <c r="B377" s="16" t="s">
        <v>76</v>
      </c>
      <c r="C377" s="10">
        <v>43168</v>
      </c>
      <c r="D377" s="12">
        <v>3.4722222222222099E-3</v>
      </c>
      <c r="E377" s="12">
        <v>0.95486111111111116</v>
      </c>
      <c r="F377" s="12">
        <v>0.95833333333333337</v>
      </c>
      <c r="G377" s="8" t="s">
        <v>1478</v>
      </c>
      <c r="H377" s="9" t="s">
        <v>1477</v>
      </c>
      <c r="I377" s="8" t="s">
        <v>1197</v>
      </c>
      <c r="J377" s="8" t="s">
        <v>1198</v>
      </c>
      <c r="K377" s="8" t="s">
        <v>938</v>
      </c>
      <c r="L377" s="8" t="s">
        <v>1199</v>
      </c>
      <c r="M377" s="8" t="s">
        <v>965</v>
      </c>
    </row>
    <row r="378" spans="1:13">
      <c r="A378" s="23">
        <v>376</v>
      </c>
      <c r="B378" s="8" t="s">
        <v>74</v>
      </c>
      <c r="C378" s="10">
        <v>43169</v>
      </c>
      <c r="D378" s="12">
        <v>2.0833333333333398E-3</v>
      </c>
      <c r="E378" s="12">
        <v>3.8194444444444441E-2</v>
      </c>
      <c r="F378" s="12">
        <v>4.027777777777778E-2</v>
      </c>
      <c r="G378" s="8" t="s">
        <v>1502</v>
      </c>
      <c r="H378" s="9" t="s">
        <v>1501</v>
      </c>
      <c r="I378" s="16" t="s">
        <v>1717</v>
      </c>
      <c r="J378" s="8" t="s">
        <v>1262</v>
      </c>
      <c r="K378" s="8" t="s">
        <v>950</v>
      </c>
      <c r="L378" s="8" t="s">
        <v>1263</v>
      </c>
      <c r="M378" s="8" t="s">
        <v>1106</v>
      </c>
    </row>
    <row r="379" spans="1:13">
      <c r="A379" s="23">
        <v>377</v>
      </c>
      <c r="B379" s="8" t="s">
        <v>74</v>
      </c>
      <c r="C379" s="10">
        <v>43169</v>
      </c>
      <c r="D379" s="12">
        <v>2.0833333333333259E-3</v>
      </c>
      <c r="E379" s="12">
        <v>7.2916666666666671E-2</v>
      </c>
      <c r="F379" s="12">
        <v>7.4999999999999997E-2</v>
      </c>
      <c r="G379" s="8" t="s">
        <v>668</v>
      </c>
      <c r="H379" s="9" t="s">
        <v>1495</v>
      </c>
      <c r="I379" s="8" t="s">
        <v>1264</v>
      </c>
      <c r="J379" s="8" t="s">
        <v>1265</v>
      </c>
      <c r="K379" s="8" t="s">
        <v>950</v>
      </c>
      <c r="L379" s="8" t="s">
        <v>1266</v>
      </c>
      <c r="M379" s="8" t="s">
        <v>1106</v>
      </c>
    </row>
    <row r="380" spans="1:13">
      <c r="A380" s="23">
        <v>378</v>
      </c>
      <c r="B380" s="8" t="s">
        <v>74</v>
      </c>
      <c r="C380" s="10">
        <v>43169</v>
      </c>
      <c r="D380" s="12">
        <v>2.0833333333333259E-3</v>
      </c>
      <c r="E380" s="12">
        <v>0.24305555555555555</v>
      </c>
      <c r="F380" s="12">
        <v>0.24513888888888888</v>
      </c>
      <c r="G380" s="8" t="s">
        <v>1046</v>
      </c>
      <c r="H380" s="12" t="s">
        <v>1483</v>
      </c>
      <c r="I380" s="8" t="s">
        <v>1113</v>
      </c>
      <c r="J380" s="8" t="s">
        <v>1267</v>
      </c>
      <c r="K380" s="8" t="s">
        <v>950</v>
      </c>
      <c r="L380" s="8" t="s">
        <v>1268</v>
      </c>
      <c r="M380" s="8" t="s">
        <v>1105</v>
      </c>
    </row>
    <row r="381" spans="1:13">
      <c r="A381" s="23">
        <v>379</v>
      </c>
      <c r="B381" s="16" t="s">
        <v>75</v>
      </c>
      <c r="C381" s="10">
        <v>43169</v>
      </c>
      <c r="D381" s="12">
        <v>5.5555555555555358E-3</v>
      </c>
      <c r="E381" s="12">
        <v>0.3354166666666667</v>
      </c>
      <c r="F381" s="12">
        <v>0.34097222222222223</v>
      </c>
      <c r="G381" s="8" t="s">
        <v>1502</v>
      </c>
      <c r="H381" s="9" t="s">
        <v>1501</v>
      </c>
      <c r="I381" s="16" t="s">
        <v>1754</v>
      </c>
      <c r="J381" s="8" t="s">
        <v>1269</v>
      </c>
      <c r="K381" s="8" t="s">
        <v>950</v>
      </c>
      <c r="L381" s="8" t="s">
        <v>1270</v>
      </c>
      <c r="M381" s="11" t="s">
        <v>1045</v>
      </c>
    </row>
    <row r="382" spans="1:13">
      <c r="A382" s="23">
        <v>380</v>
      </c>
      <c r="B382" s="16" t="s">
        <v>75</v>
      </c>
      <c r="C382" s="10">
        <v>43169</v>
      </c>
      <c r="D382" s="12">
        <v>1.3194444444444453E-2</v>
      </c>
      <c r="E382" s="12">
        <v>0.34097222222222223</v>
      </c>
      <c r="F382" s="12">
        <v>0.35416666666666669</v>
      </c>
      <c r="G382" s="8" t="s">
        <v>1480</v>
      </c>
      <c r="H382" s="9" t="s">
        <v>1479</v>
      </c>
      <c r="I382" s="8" t="s">
        <v>1271</v>
      </c>
      <c r="J382" s="8" t="s">
        <v>1272</v>
      </c>
      <c r="K382" s="8" t="s">
        <v>950</v>
      </c>
      <c r="L382" s="8" t="s">
        <v>1273</v>
      </c>
      <c r="M382" s="8" t="s">
        <v>956</v>
      </c>
    </row>
    <row r="383" spans="1:13">
      <c r="A383" s="23">
        <v>381</v>
      </c>
      <c r="B383" s="16" t="s">
        <v>75</v>
      </c>
      <c r="C383" s="10">
        <v>43169</v>
      </c>
      <c r="D383" s="12">
        <v>5.5555555555555358E-3</v>
      </c>
      <c r="E383" s="12">
        <v>0.46111111111111108</v>
      </c>
      <c r="F383" s="12">
        <v>0.46666666666666662</v>
      </c>
      <c r="G383" s="8" t="s">
        <v>1274</v>
      </c>
      <c r="H383" s="9" t="s">
        <v>1479</v>
      </c>
      <c r="I383" s="8" t="s">
        <v>1275</v>
      </c>
      <c r="J383" s="8" t="s">
        <v>1276</v>
      </c>
      <c r="K383" s="8" t="s">
        <v>950</v>
      </c>
      <c r="L383" s="8" t="s">
        <v>1277</v>
      </c>
      <c r="M383" s="8" t="s">
        <v>1045</v>
      </c>
    </row>
    <row r="384" spans="1:13">
      <c r="A384" s="23">
        <v>382</v>
      </c>
      <c r="B384" s="16" t="s">
        <v>75</v>
      </c>
      <c r="C384" s="10">
        <v>43169</v>
      </c>
      <c r="D384" s="12">
        <v>2.7777777777777679E-3</v>
      </c>
      <c r="E384" s="12">
        <v>0.53125</v>
      </c>
      <c r="F384" s="12">
        <v>0.53402777777777777</v>
      </c>
      <c r="G384" s="8" t="s">
        <v>1171</v>
      </c>
      <c r="H384" s="9" t="s">
        <v>1484</v>
      </c>
      <c r="I384" s="8" t="s">
        <v>1278</v>
      </c>
      <c r="J384" s="8" t="s">
        <v>1279</v>
      </c>
      <c r="K384" s="8" t="s">
        <v>950</v>
      </c>
      <c r="L384" s="8" t="s">
        <v>1280</v>
      </c>
      <c r="M384" s="8" t="s">
        <v>956</v>
      </c>
    </row>
    <row r="385" spans="1:13">
      <c r="A385" s="23">
        <v>383</v>
      </c>
      <c r="B385" s="16" t="s">
        <v>75</v>
      </c>
      <c r="C385" s="10">
        <v>43169</v>
      </c>
      <c r="D385" s="12">
        <v>1.041666666666663E-2</v>
      </c>
      <c r="E385" s="12">
        <v>0.56944444444444442</v>
      </c>
      <c r="F385" s="12">
        <v>0.57986111111111105</v>
      </c>
      <c r="G385" s="8" t="s">
        <v>1500</v>
      </c>
      <c r="H385" s="12" t="s">
        <v>1499</v>
      </c>
      <c r="I385" s="16" t="s">
        <v>1747</v>
      </c>
      <c r="J385" s="8" t="s">
        <v>1281</v>
      </c>
      <c r="K385" s="8" t="s">
        <v>950</v>
      </c>
      <c r="L385" s="8" t="s">
        <v>1282</v>
      </c>
      <c r="M385" s="8" t="s">
        <v>1045</v>
      </c>
    </row>
    <row r="386" spans="1:13">
      <c r="A386" s="23">
        <v>384</v>
      </c>
      <c r="B386" s="16" t="s">
        <v>75</v>
      </c>
      <c r="C386" s="10">
        <v>43169</v>
      </c>
      <c r="D386" s="12">
        <v>9.7222222222221877E-3</v>
      </c>
      <c r="E386" s="12">
        <v>0.58472222222222225</v>
      </c>
      <c r="F386" s="12">
        <v>0.59444444444444444</v>
      </c>
      <c r="G386" s="8" t="s">
        <v>1502</v>
      </c>
      <c r="H386" s="12" t="s">
        <v>1501</v>
      </c>
      <c r="I386" s="16" t="s">
        <v>1705</v>
      </c>
      <c r="J386" s="8" t="s">
        <v>1284</v>
      </c>
      <c r="K386" s="8" t="s">
        <v>938</v>
      </c>
      <c r="L386" s="8" t="s">
        <v>1285</v>
      </c>
      <c r="M386" s="8" t="s">
        <v>967</v>
      </c>
    </row>
    <row r="387" spans="1:13">
      <c r="A387" s="23">
        <v>385</v>
      </c>
      <c r="B387" s="16" t="s">
        <v>76</v>
      </c>
      <c r="C387" s="10">
        <v>43169</v>
      </c>
      <c r="D387" s="12">
        <v>3.4722222222223209E-3</v>
      </c>
      <c r="E387" s="12">
        <v>0.70138888888888884</v>
      </c>
      <c r="F387" s="12">
        <v>0.70486111111111116</v>
      </c>
      <c r="G387" s="8" t="s">
        <v>1496</v>
      </c>
      <c r="H387" s="9" t="s">
        <v>1495</v>
      </c>
      <c r="I387" s="8" t="s">
        <v>1286</v>
      </c>
      <c r="J387" s="8" t="s">
        <v>1287</v>
      </c>
      <c r="K387" s="8" t="s">
        <v>1091</v>
      </c>
      <c r="L387" s="8" t="s">
        <v>1288</v>
      </c>
      <c r="M387" s="8" t="s">
        <v>1102</v>
      </c>
    </row>
    <row r="388" spans="1:13">
      <c r="A388" s="23">
        <v>386</v>
      </c>
      <c r="B388" s="16" t="s">
        <v>76</v>
      </c>
      <c r="C388" s="10">
        <v>43169</v>
      </c>
      <c r="D388" s="12">
        <v>6.9444444444444198E-3</v>
      </c>
      <c r="E388" s="12">
        <v>0.77777777777777779</v>
      </c>
      <c r="F388" s="12">
        <v>0.78472222222222221</v>
      </c>
      <c r="G388" s="8" t="s">
        <v>1171</v>
      </c>
      <c r="H388" s="12" t="s">
        <v>1483</v>
      </c>
      <c r="I388" s="19" t="s">
        <v>1289</v>
      </c>
      <c r="J388" s="8" t="s">
        <v>1290</v>
      </c>
      <c r="K388" s="8" t="s">
        <v>1091</v>
      </c>
      <c r="L388" s="8" t="s">
        <v>1291</v>
      </c>
      <c r="M388" s="8" t="s">
        <v>1292</v>
      </c>
    </row>
    <row r="389" spans="1:13">
      <c r="A389" s="23">
        <v>387</v>
      </c>
      <c r="B389" s="16" t="s">
        <v>76</v>
      </c>
      <c r="C389" s="10">
        <v>43169</v>
      </c>
      <c r="D389" s="12">
        <v>6.9444444444444198E-3</v>
      </c>
      <c r="E389" s="12">
        <v>0.80208333333333337</v>
      </c>
      <c r="F389" s="12">
        <v>0.80902777777777779</v>
      </c>
      <c r="G389" s="8" t="s">
        <v>1171</v>
      </c>
      <c r="H389" s="9" t="s">
        <v>1484</v>
      </c>
      <c r="I389" s="8" t="s">
        <v>1293</v>
      </c>
      <c r="J389" s="8" t="s">
        <v>1294</v>
      </c>
      <c r="K389" s="8" t="s">
        <v>1091</v>
      </c>
      <c r="L389" s="8" t="s">
        <v>1289</v>
      </c>
      <c r="M389" s="8" t="s">
        <v>1295</v>
      </c>
    </row>
    <row r="390" spans="1:13">
      <c r="A390" s="23">
        <v>388</v>
      </c>
      <c r="B390" s="16" t="s">
        <v>76</v>
      </c>
      <c r="C390" s="10">
        <v>43169</v>
      </c>
      <c r="D390" s="12">
        <v>3.4722222222220989E-3</v>
      </c>
      <c r="E390" s="12">
        <v>0.81944444444444453</v>
      </c>
      <c r="F390" s="12">
        <v>0.82291666666666663</v>
      </c>
      <c r="G390" s="8" t="s">
        <v>1088</v>
      </c>
      <c r="H390" s="9" t="s">
        <v>1497</v>
      </c>
      <c r="I390" s="8" t="s">
        <v>1296</v>
      </c>
      <c r="J390" s="8" t="s">
        <v>1297</v>
      </c>
      <c r="K390" s="8" t="s">
        <v>950</v>
      </c>
      <c r="L390" s="8" t="s">
        <v>1213</v>
      </c>
      <c r="M390" s="8" t="s">
        <v>1298</v>
      </c>
    </row>
    <row r="391" spans="1:13">
      <c r="A391" s="23">
        <v>389</v>
      </c>
      <c r="B391" s="16" t="s">
        <v>76</v>
      </c>
      <c r="C391" s="10">
        <v>43169</v>
      </c>
      <c r="D391" s="12">
        <v>3.125E-2</v>
      </c>
      <c r="E391" s="12">
        <v>0.93055555555555547</v>
      </c>
      <c r="F391" s="12">
        <v>0.96180555555555547</v>
      </c>
      <c r="G391" s="8" t="s">
        <v>1496</v>
      </c>
      <c r="H391" s="9" t="s">
        <v>1495</v>
      </c>
      <c r="I391" s="8" t="s">
        <v>1299</v>
      </c>
      <c r="J391" s="8" t="s">
        <v>1300</v>
      </c>
      <c r="K391" s="8" t="s">
        <v>950</v>
      </c>
      <c r="L391" s="8" t="s">
        <v>1301</v>
      </c>
      <c r="M391" s="8" t="s">
        <v>980</v>
      </c>
    </row>
    <row r="392" spans="1:13">
      <c r="A392" s="23">
        <v>390</v>
      </c>
      <c r="B392" s="8" t="s">
        <v>74</v>
      </c>
      <c r="C392" s="10">
        <v>43170</v>
      </c>
      <c r="D392" s="12">
        <v>8.7500000000000008E-2</v>
      </c>
      <c r="E392" s="12">
        <v>0</v>
      </c>
      <c r="F392" s="12">
        <v>8.7500000000000008E-2</v>
      </c>
      <c r="G392" s="8" t="s">
        <v>1674</v>
      </c>
      <c r="H392" s="9" t="s">
        <v>1677</v>
      </c>
      <c r="I392" s="8" t="s">
        <v>1304</v>
      </c>
      <c r="J392" s="8" t="s">
        <v>1305</v>
      </c>
      <c r="K392" s="8" t="s">
        <v>950</v>
      </c>
      <c r="L392" s="8" t="s">
        <v>1306</v>
      </c>
      <c r="M392" s="11" t="s">
        <v>960</v>
      </c>
    </row>
    <row r="393" spans="1:13">
      <c r="A393" s="23">
        <v>391</v>
      </c>
      <c r="B393" s="8" t="s">
        <v>74</v>
      </c>
      <c r="C393" s="10">
        <v>43170</v>
      </c>
      <c r="D393" s="12">
        <v>3.4722222222222376E-3</v>
      </c>
      <c r="E393" s="12">
        <v>0.15625</v>
      </c>
      <c r="F393" s="12">
        <v>0.15972222222222224</v>
      </c>
      <c r="G393" s="8" t="s">
        <v>1171</v>
      </c>
      <c r="H393" s="12" t="s">
        <v>1483</v>
      </c>
      <c r="I393" s="8" t="s">
        <v>1056</v>
      </c>
      <c r="J393" s="8" t="s">
        <v>1307</v>
      </c>
      <c r="K393" s="8" t="s">
        <v>950</v>
      </c>
      <c r="L393" s="8" t="s">
        <v>1308</v>
      </c>
      <c r="M393" s="8" t="s">
        <v>952</v>
      </c>
    </row>
    <row r="394" spans="1:13">
      <c r="A394" s="23">
        <v>392</v>
      </c>
      <c r="B394" s="8" t="s">
        <v>74</v>
      </c>
      <c r="C394" s="10">
        <v>43170</v>
      </c>
      <c r="D394" s="12">
        <v>3.4722222222222099E-3</v>
      </c>
      <c r="E394" s="12">
        <v>0.19444444444444445</v>
      </c>
      <c r="F394" s="12">
        <v>0.19791666666666666</v>
      </c>
      <c r="G394" s="8" t="s">
        <v>1053</v>
      </c>
      <c r="H394" s="12" t="s">
        <v>1497</v>
      </c>
      <c r="I394" s="8" t="s">
        <v>1212</v>
      </c>
      <c r="J394" s="8" t="s">
        <v>1309</v>
      </c>
      <c r="K394" s="8" t="s">
        <v>950</v>
      </c>
      <c r="L394" s="8" t="s">
        <v>1310</v>
      </c>
      <c r="M394" s="8" t="s">
        <v>952</v>
      </c>
    </row>
    <row r="395" spans="1:13" ht="27">
      <c r="A395" s="23">
        <v>393</v>
      </c>
      <c r="B395" s="8" t="s">
        <v>74</v>
      </c>
      <c r="C395" s="10">
        <v>43170</v>
      </c>
      <c r="D395" s="12">
        <v>6.2500000000000333E-3</v>
      </c>
      <c r="E395" s="12">
        <v>0.25416666666666665</v>
      </c>
      <c r="F395" s="12">
        <v>0.26041666666666669</v>
      </c>
      <c r="G395" s="8" t="s">
        <v>1171</v>
      </c>
      <c r="H395" s="12" t="s">
        <v>1483</v>
      </c>
      <c r="I395" s="8" t="s">
        <v>1311</v>
      </c>
      <c r="J395" s="13" t="s">
        <v>1312</v>
      </c>
      <c r="K395" s="8" t="s">
        <v>950</v>
      </c>
      <c r="L395" s="8" t="s">
        <v>1235</v>
      </c>
      <c r="M395" s="8" t="s">
        <v>1313</v>
      </c>
    </row>
    <row r="396" spans="1:13">
      <c r="A396" s="23">
        <v>394</v>
      </c>
      <c r="B396" s="16" t="s">
        <v>76</v>
      </c>
      <c r="C396" s="10">
        <v>43170</v>
      </c>
      <c r="D396" s="12">
        <v>1.041666666666663E-2</v>
      </c>
      <c r="E396" s="12">
        <v>0.6875</v>
      </c>
      <c r="F396" s="12">
        <v>0.69791666666666663</v>
      </c>
      <c r="G396" s="8" t="s">
        <v>1480</v>
      </c>
      <c r="H396" s="9" t="s">
        <v>1479</v>
      </c>
      <c r="I396" s="8" t="s">
        <v>1314</v>
      </c>
      <c r="J396" s="8" t="s">
        <v>1315</v>
      </c>
      <c r="K396" s="8" t="s">
        <v>938</v>
      </c>
      <c r="L396" s="8" t="s">
        <v>1316</v>
      </c>
      <c r="M396" s="8" t="s">
        <v>944</v>
      </c>
    </row>
    <row r="397" spans="1:13">
      <c r="A397" s="23">
        <v>395</v>
      </c>
      <c r="B397" s="16" t="s">
        <v>76</v>
      </c>
      <c r="C397" s="10">
        <v>43170</v>
      </c>
      <c r="D397" s="12">
        <v>8.3333333333333037E-3</v>
      </c>
      <c r="E397" s="12">
        <v>0.72916666666666663</v>
      </c>
      <c r="F397" s="12">
        <v>0.73749999999999993</v>
      </c>
      <c r="G397" s="8" t="s">
        <v>1476</v>
      </c>
      <c r="H397" s="9" t="s">
        <v>1475</v>
      </c>
      <c r="I397" s="19" t="s">
        <v>1317</v>
      </c>
      <c r="J397" s="8" t="s">
        <v>1318</v>
      </c>
      <c r="K397" s="8" t="s">
        <v>938</v>
      </c>
      <c r="L397" s="8" t="s">
        <v>1319</v>
      </c>
      <c r="M397" s="8" t="s">
        <v>944</v>
      </c>
    </row>
    <row r="398" spans="1:13">
      <c r="A398" s="23">
        <v>396</v>
      </c>
      <c r="B398" s="16" t="s">
        <v>76</v>
      </c>
      <c r="C398" s="10">
        <v>43170</v>
      </c>
      <c r="D398" s="12">
        <v>1.1111111111111072E-2</v>
      </c>
      <c r="E398" s="12">
        <v>0.75486111111111109</v>
      </c>
      <c r="F398" s="12">
        <v>0.76597222222222217</v>
      </c>
      <c r="G398" s="8" t="s">
        <v>1502</v>
      </c>
      <c r="H398" s="9" t="s">
        <v>1501</v>
      </c>
      <c r="I398" s="16" t="s">
        <v>1746</v>
      </c>
      <c r="J398" s="8" t="s">
        <v>1320</v>
      </c>
      <c r="K398" s="8" t="s">
        <v>938</v>
      </c>
      <c r="L398" s="8" t="s">
        <v>1321</v>
      </c>
      <c r="M398" s="16" t="s">
        <v>1773</v>
      </c>
    </row>
    <row r="399" spans="1:13">
      <c r="A399" s="23">
        <v>397</v>
      </c>
      <c r="B399" s="8" t="s">
        <v>74</v>
      </c>
      <c r="C399" s="10">
        <v>43171</v>
      </c>
      <c r="D399" s="12">
        <v>5.5555555555555566E-3</v>
      </c>
      <c r="E399" s="12">
        <v>3.472222222222222E-3</v>
      </c>
      <c r="F399" s="12">
        <v>9.0277777777777787E-3</v>
      </c>
      <c r="G399" s="8" t="s">
        <v>1502</v>
      </c>
      <c r="H399" s="9" t="s">
        <v>1501</v>
      </c>
      <c r="I399" s="16" t="s">
        <v>1756</v>
      </c>
      <c r="J399" s="8" t="s">
        <v>1328</v>
      </c>
      <c r="K399" s="8" t="s">
        <v>950</v>
      </c>
      <c r="L399" s="8" t="s">
        <v>1329</v>
      </c>
      <c r="M399" s="8" t="s">
        <v>952</v>
      </c>
    </row>
    <row r="400" spans="1:13">
      <c r="A400" s="23">
        <v>398</v>
      </c>
      <c r="B400" s="8" t="s">
        <v>74</v>
      </c>
      <c r="C400" s="10">
        <v>43171</v>
      </c>
      <c r="D400" s="12">
        <v>4.8611111111111494E-3</v>
      </c>
      <c r="E400" s="12">
        <v>0.20138888888888887</v>
      </c>
      <c r="F400" s="12">
        <v>0.20625000000000002</v>
      </c>
      <c r="G400" s="8" t="s">
        <v>1498</v>
      </c>
      <c r="H400" s="9" t="s">
        <v>1497</v>
      </c>
      <c r="I400" s="8" t="s">
        <v>1330</v>
      </c>
      <c r="J400" s="8" t="s">
        <v>1331</v>
      </c>
      <c r="K400" s="8" t="s">
        <v>950</v>
      </c>
      <c r="L400" s="8" t="s">
        <v>1332</v>
      </c>
      <c r="M400" s="8" t="s">
        <v>1045</v>
      </c>
    </row>
    <row r="401" spans="1:13">
      <c r="A401" s="23">
        <v>399</v>
      </c>
      <c r="B401" s="8" t="s">
        <v>74</v>
      </c>
      <c r="C401" s="10">
        <v>43171</v>
      </c>
      <c r="D401" s="12">
        <v>1.1805555555555569E-2</v>
      </c>
      <c r="E401" s="12">
        <v>0.28472222222222221</v>
      </c>
      <c r="F401" s="12">
        <v>0.29652777777777778</v>
      </c>
      <c r="G401" s="8" t="s">
        <v>1494</v>
      </c>
      <c r="H401" s="12" t="s">
        <v>1493</v>
      </c>
      <c r="I401" s="8" t="s">
        <v>1333</v>
      </c>
      <c r="J401" s="8" t="s">
        <v>1334</v>
      </c>
      <c r="K401" s="8" t="s">
        <v>950</v>
      </c>
      <c r="L401" s="8" t="s">
        <v>953</v>
      </c>
      <c r="M401" s="8" t="s">
        <v>1045</v>
      </c>
    </row>
    <row r="402" spans="1:13">
      <c r="A402" s="23">
        <v>400</v>
      </c>
      <c r="B402" s="16" t="s">
        <v>75</v>
      </c>
      <c r="C402" s="10">
        <v>43171</v>
      </c>
      <c r="D402" s="12">
        <v>3.4722222222222654E-3</v>
      </c>
      <c r="E402" s="12">
        <v>0.33333333333333331</v>
      </c>
      <c r="F402" s="12">
        <v>0.33680555555555558</v>
      </c>
      <c r="G402" s="8" t="s">
        <v>1478</v>
      </c>
      <c r="H402" s="9" t="s">
        <v>1477</v>
      </c>
      <c r="I402" s="8" t="s">
        <v>1337</v>
      </c>
      <c r="J402" s="8" t="s">
        <v>1338</v>
      </c>
      <c r="K402" s="8" t="s">
        <v>950</v>
      </c>
      <c r="L402" s="8" t="s">
        <v>1339</v>
      </c>
      <c r="M402" s="8" t="s">
        <v>1020</v>
      </c>
    </row>
    <row r="403" spans="1:13">
      <c r="A403" s="23">
        <v>401</v>
      </c>
      <c r="B403" s="16" t="s">
        <v>75</v>
      </c>
      <c r="C403" s="10">
        <v>43171</v>
      </c>
      <c r="D403" s="12">
        <v>2.7777777777777679E-3</v>
      </c>
      <c r="E403" s="12">
        <v>0.50277777777777777</v>
      </c>
      <c r="F403" s="12">
        <v>0.50555555555555554</v>
      </c>
      <c r="G403" s="8" t="s">
        <v>1506</v>
      </c>
      <c r="H403" s="9" t="s">
        <v>1505</v>
      </c>
      <c r="I403" s="8" t="s">
        <v>1340</v>
      </c>
      <c r="J403" s="8" t="s">
        <v>1341</v>
      </c>
      <c r="K403" s="8" t="s">
        <v>950</v>
      </c>
      <c r="L403" s="8" t="s">
        <v>1342</v>
      </c>
      <c r="M403" s="8" t="s">
        <v>1298</v>
      </c>
    </row>
    <row r="404" spans="1:13">
      <c r="A404" s="23">
        <v>402</v>
      </c>
      <c r="B404" s="16" t="s">
        <v>75</v>
      </c>
      <c r="C404" s="10">
        <v>43171</v>
      </c>
      <c r="D404" s="12">
        <v>1.0416666666666741E-2</v>
      </c>
      <c r="E404" s="12">
        <v>0.62847222222222221</v>
      </c>
      <c r="F404" s="12">
        <v>0.63888888888888895</v>
      </c>
      <c r="G404" s="8" t="s">
        <v>1502</v>
      </c>
      <c r="H404" s="9" t="s">
        <v>1501</v>
      </c>
      <c r="I404" s="8" t="s">
        <v>1343</v>
      </c>
      <c r="J404" s="8" t="s">
        <v>1344</v>
      </c>
      <c r="K404" s="8" t="s">
        <v>950</v>
      </c>
      <c r="L404" s="8" t="s">
        <v>1345</v>
      </c>
      <c r="M404" s="8" t="s">
        <v>1020</v>
      </c>
    </row>
    <row r="405" spans="1:13">
      <c r="A405" s="23">
        <v>403</v>
      </c>
      <c r="B405" s="16" t="s">
        <v>76</v>
      </c>
      <c r="C405" s="10">
        <v>43171</v>
      </c>
      <c r="D405" s="12">
        <v>2.7777777777777679E-2</v>
      </c>
      <c r="E405" s="12">
        <v>0.67361111111111116</v>
      </c>
      <c r="F405" s="12">
        <v>0.70138888888888884</v>
      </c>
      <c r="G405" s="8" t="s">
        <v>1171</v>
      </c>
      <c r="H405" s="9" t="s">
        <v>1483</v>
      </c>
      <c r="I405" s="8" t="s">
        <v>1346</v>
      </c>
      <c r="J405" s="8" t="s">
        <v>1347</v>
      </c>
      <c r="K405" s="8" t="s">
        <v>938</v>
      </c>
      <c r="L405" s="8" t="s">
        <v>936</v>
      </c>
      <c r="M405" s="16" t="s">
        <v>1775</v>
      </c>
    </row>
    <row r="406" spans="1:13">
      <c r="A406" s="23">
        <v>404</v>
      </c>
      <c r="B406" s="16" t="s">
        <v>76</v>
      </c>
      <c r="C406" s="10">
        <v>43171</v>
      </c>
      <c r="D406" s="12">
        <v>4.1666666666665408E-3</v>
      </c>
      <c r="E406" s="12">
        <v>0.70277777777777783</v>
      </c>
      <c r="F406" s="12">
        <v>0.70694444444444438</v>
      </c>
      <c r="G406" s="8" t="s">
        <v>1502</v>
      </c>
      <c r="H406" s="9" t="s">
        <v>1501</v>
      </c>
      <c r="I406" s="16" t="s">
        <v>1760</v>
      </c>
      <c r="J406" s="8" t="s">
        <v>1348</v>
      </c>
      <c r="K406" s="8" t="s">
        <v>938</v>
      </c>
      <c r="L406" s="8" t="s">
        <v>1349</v>
      </c>
      <c r="M406" s="8" t="s">
        <v>944</v>
      </c>
    </row>
    <row r="407" spans="1:13">
      <c r="A407" s="23">
        <v>405</v>
      </c>
      <c r="B407" s="16" t="s">
        <v>76</v>
      </c>
      <c r="C407" s="10">
        <v>43171</v>
      </c>
      <c r="D407" s="12">
        <v>3.125E-2</v>
      </c>
      <c r="E407" s="12">
        <v>0.76041666666666663</v>
      </c>
      <c r="F407" s="12">
        <v>0.79166666666666663</v>
      </c>
      <c r="G407" s="8" t="s">
        <v>1171</v>
      </c>
      <c r="H407" s="9" t="s">
        <v>1483</v>
      </c>
      <c r="I407" s="8" t="s">
        <v>1350</v>
      </c>
      <c r="J407" s="8" t="s">
        <v>1351</v>
      </c>
      <c r="K407" s="8" t="s">
        <v>938</v>
      </c>
      <c r="L407" s="16" t="s">
        <v>1767</v>
      </c>
      <c r="M407" s="8" t="s">
        <v>960</v>
      </c>
    </row>
    <row r="408" spans="1:13">
      <c r="A408" s="23">
        <v>406</v>
      </c>
      <c r="B408" s="16" t="s">
        <v>76</v>
      </c>
      <c r="C408" s="10">
        <v>43171</v>
      </c>
      <c r="D408" s="12">
        <v>1.388888888888884E-2</v>
      </c>
      <c r="E408" s="12">
        <v>0.79652777777777783</v>
      </c>
      <c r="F408" s="12">
        <v>0.81041666666666667</v>
      </c>
      <c r="G408" s="8" t="s">
        <v>1171</v>
      </c>
      <c r="H408" s="9" t="s">
        <v>1484</v>
      </c>
      <c r="I408" s="8" t="s">
        <v>1350</v>
      </c>
      <c r="J408" s="8" t="s">
        <v>1336</v>
      </c>
      <c r="K408" s="8" t="s">
        <v>938</v>
      </c>
      <c r="L408" s="16" t="s">
        <v>1765</v>
      </c>
      <c r="M408" s="8" t="s">
        <v>960</v>
      </c>
    </row>
    <row r="409" spans="1:13">
      <c r="A409" s="23">
        <v>407</v>
      </c>
      <c r="B409" s="8" t="s">
        <v>74</v>
      </c>
      <c r="C409" s="10">
        <v>43172</v>
      </c>
      <c r="D409" s="12">
        <v>5.5555555555555497E-3</v>
      </c>
      <c r="E409" s="12">
        <v>6.3888888888888884E-2</v>
      </c>
      <c r="F409" s="12">
        <v>6.9444444444444434E-2</v>
      </c>
      <c r="G409" s="8" t="s">
        <v>1171</v>
      </c>
      <c r="H409" s="9" t="s">
        <v>1483</v>
      </c>
      <c r="I409" s="8" t="s">
        <v>1353</v>
      </c>
      <c r="J409" s="8" t="s">
        <v>1187</v>
      </c>
      <c r="K409" s="8" t="s">
        <v>950</v>
      </c>
      <c r="L409" s="8" t="s">
        <v>1354</v>
      </c>
      <c r="M409" s="8" t="s">
        <v>1045</v>
      </c>
    </row>
    <row r="410" spans="1:13">
      <c r="A410" s="23">
        <v>408</v>
      </c>
      <c r="B410" s="8" t="s">
        <v>74</v>
      </c>
      <c r="C410" s="10">
        <v>43172</v>
      </c>
      <c r="D410" s="12">
        <v>6.2500000000000056E-3</v>
      </c>
      <c r="E410" s="12">
        <v>0.21041666666666667</v>
      </c>
      <c r="F410" s="12">
        <v>0.21666666666666667</v>
      </c>
      <c r="G410" s="8" t="s">
        <v>1171</v>
      </c>
      <c r="H410" s="9" t="s">
        <v>1483</v>
      </c>
      <c r="I410" s="8" t="s">
        <v>1355</v>
      </c>
      <c r="J410" s="8" t="s">
        <v>1356</v>
      </c>
      <c r="K410" s="8" t="s">
        <v>950</v>
      </c>
      <c r="L410" s="8" t="s">
        <v>1357</v>
      </c>
      <c r="M410" s="8" t="s">
        <v>952</v>
      </c>
    </row>
    <row r="411" spans="1:13">
      <c r="A411" s="23">
        <v>409</v>
      </c>
      <c r="B411" s="8" t="s">
        <v>74</v>
      </c>
      <c r="C411" s="10">
        <v>43172</v>
      </c>
      <c r="D411" s="12">
        <v>8.3333333333333592E-3</v>
      </c>
      <c r="E411" s="12">
        <v>0.25069444444444444</v>
      </c>
      <c r="F411" s="12">
        <v>0.2590277777777778</v>
      </c>
      <c r="G411" s="8" t="s">
        <v>1502</v>
      </c>
      <c r="H411" s="9" t="s">
        <v>1501</v>
      </c>
      <c r="I411" s="16" t="s">
        <v>1735</v>
      </c>
      <c r="J411" s="8" t="s">
        <v>1358</v>
      </c>
      <c r="K411" s="8" t="s">
        <v>950</v>
      </c>
      <c r="L411" s="8" t="s">
        <v>1359</v>
      </c>
      <c r="M411" s="8" t="s">
        <v>952</v>
      </c>
    </row>
    <row r="412" spans="1:13">
      <c r="A412" s="23">
        <v>410</v>
      </c>
      <c r="B412" s="8" t="s">
        <v>74</v>
      </c>
      <c r="C412" s="10">
        <v>43172</v>
      </c>
      <c r="D412" s="12">
        <v>3.4722222222222099E-3</v>
      </c>
      <c r="E412" s="12">
        <v>0.27291666666666664</v>
      </c>
      <c r="F412" s="12">
        <v>0.27638888888888885</v>
      </c>
      <c r="G412" s="8" t="s">
        <v>1053</v>
      </c>
      <c r="H412" s="9" t="s">
        <v>1497</v>
      </c>
      <c r="I412" s="8" t="s">
        <v>1360</v>
      </c>
      <c r="J412" s="8" t="s">
        <v>1361</v>
      </c>
      <c r="K412" s="8" t="s">
        <v>950</v>
      </c>
      <c r="L412" s="8" t="s">
        <v>1362</v>
      </c>
      <c r="M412" s="8" t="s">
        <v>956</v>
      </c>
    </row>
    <row r="413" spans="1:13">
      <c r="A413" s="23">
        <v>411</v>
      </c>
      <c r="B413" s="16" t="s">
        <v>75</v>
      </c>
      <c r="C413" s="10">
        <v>43172</v>
      </c>
      <c r="D413" s="12">
        <v>6.9444444444444198E-3</v>
      </c>
      <c r="E413" s="12">
        <v>0.35416666666666669</v>
      </c>
      <c r="F413" s="12">
        <v>0.3611111111111111</v>
      </c>
      <c r="G413" s="8" t="s">
        <v>1473</v>
      </c>
      <c r="H413" s="12" t="s">
        <v>1474</v>
      </c>
      <c r="I413" s="8" t="s">
        <v>1363</v>
      </c>
      <c r="J413" s="8" t="s">
        <v>1364</v>
      </c>
      <c r="K413" s="8" t="s">
        <v>950</v>
      </c>
      <c r="L413" s="8" t="s">
        <v>1365</v>
      </c>
      <c r="M413" s="8" t="s">
        <v>980</v>
      </c>
    </row>
    <row r="414" spans="1:13">
      <c r="A414" s="23">
        <v>412</v>
      </c>
      <c r="B414" s="16" t="s">
        <v>75</v>
      </c>
      <c r="C414" s="10">
        <v>43172</v>
      </c>
      <c r="D414" s="12">
        <v>3.125E-2</v>
      </c>
      <c r="E414" s="12">
        <v>0.36458333333333331</v>
      </c>
      <c r="F414" s="12">
        <v>0.39583333333333331</v>
      </c>
      <c r="G414" s="7" t="s">
        <v>1171</v>
      </c>
      <c r="H414" s="12" t="s">
        <v>1483</v>
      </c>
      <c r="I414" s="8" t="s">
        <v>1366</v>
      </c>
      <c r="J414" s="8" t="s">
        <v>1367</v>
      </c>
      <c r="K414" s="8" t="s">
        <v>950</v>
      </c>
      <c r="L414" s="8" t="s">
        <v>1368</v>
      </c>
      <c r="M414" s="8" t="s">
        <v>1369</v>
      </c>
    </row>
    <row r="415" spans="1:13">
      <c r="A415" s="23">
        <v>413</v>
      </c>
      <c r="B415" s="16" t="s">
        <v>75</v>
      </c>
      <c r="C415" s="10">
        <v>43172</v>
      </c>
      <c r="D415" s="12">
        <v>1.7361111111111049E-2</v>
      </c>
      <c r="E415" s="12">
        <v>0.40972222222222227</v>
      </c>
      <c r="F415" s="12">
        <v>0.42708333333333331</v>
      </c>
      <c r="G415" s="8" t="s">
        <v>1490</v>
      </c>
      <c r="H415" s="9" t="s">
        <v>1489</v>
      </c>
      <c r="I415" s="8" t="s">
        <v>1370</v>
      </c>
      <c r="J415" s="8" t="s">
        <v>1371</v>
      </c>
      <c r="K415" s="8" t="s">
        <v>1091</v>
      </c>
      <c r="L415" s="8" t="s">
        <v>1372</v>
      </c>
      <c r="M415" s="8" t="s">
        <v>1097</v>
      </c>
    </row>
    <row r="416" spans="1:13">
      <c r="A416" s="23">
        <v>414</v>
      </c>
      <c r="B416" s="16" t="s">
        <v>75</v>
      </c>
      <c r="C416" s="10">
        <v>43172</v>
      </c>
      <c r="D416" s="12">
        <v>1.3888888888888895E-2</v>
      </c>
      <c r="E416" s="12">
        <v>0.4236111111111111</v>
      </c>
      <c r="F416" s="12">
        <v>0.4375</v>
      </c>
      <c r="G416" s="7" t="s">
        <v>1171</v>
      </c>
      <c r="H416" s="12" t="s">
        <v>1483</v>
      </c>
      <c r="I416" s="8" t="s">
        <v>1373</v>
      </c>
      <c r="J416" s="8" t="s">
        <v>1374</v>
      </c>
      <c r="K416" s="8" t="s">
        <v>1091</v>
      </c>
      <c r="L416" s="8" t="s">
        <v>1375</v>
      </c>
      <c r="M416" s="8" t="s">
        <v>1376</v>
      </c>
    </row>
    <row r="417" spans="1:13">
      <c r="A417" s="23">
        <v>415</v>
      </c>
      <c r="B417" s="16" t="s">
        <v>76</v>
      </c>
      <c r="C417" s="10">
        <v>43172</v>
      </c>
      <c r="D417" s="12">
        <v>2.0833333333333259E-3</v>
      </c>
      <c r="E417" s="12">
        <v>0.69097222222222221</v>
      </c>
      <c r="F417" s="12">
        <v>0.69305555555555554</v>
      </c>
      <c r="G417" s="8" t="s">
        <v>1196</v>
      </c>
      <c r="H417" s="9" t="s">
        <v>1477</v>
      </c>
      <c r="I417" s="8" t="s">
        <v>1377</v>
      </c>
      <c r="J417" s="8" t="s">
        <v>1378</v>
      </c>
      <c r="K417" s="8" t="s">
        <v>938</v>
      </c>
      <c r="L417" s="8" t="s">
        <v>1379</v>
      </c>
      <c r="M417" s="8" t="s">
        <v>944</v>
      </c>
    </row>
    <row r="418" spans="1:13">
      <c r="A418" s="23">
        <v>416</v>
      </c>
      <c r="B418" s="16" t="s">
        <v>76</v>
      </c>
      <c r="C418" s="10">
        <v>43172</v>
      </c>
      <c r="D418" s="12">
        <v>3.4722222222220989E-3</v>
      </c>
      <c r="E418" s="12">
        <v>0.77083333333333337</v>
      </c>
      <c r="F418" s="12">
        <v>0.77430555555555547</v>
      </c>
      <c r="G418" s="8" t="s">
        <v>1500</v>
      </c>
      <c r="H418" s="9" t="s">
        <v>1499</v>
      </c>
      <c r="I418" s="16" t="s">
        <v>1757</v>
      </c>
      <c r="J418" s="8" t="s">
        <v>1380</v>
      </c>
      <c r="K418" s="8" t="s">
        <v>938</v>
      </c>
      <c r="L418" s="8" t="s">
        <v>1381</v>
      </c>
      <c r="M418" s="8" t="s">
        <v>944</v>
      </c>
    </row>
    <row r="419" spans="1:13">
      <c r="A419" s="23">
        <v>417</v>
      </c>
      <c r="B419" s="16" t="s">
        <v>76</v>
      </c>
      <c r="C419" s="10">
        <v>43172</v>
      </c>
      <c r="D419" s="12">
        <v>2.083333333333337E-2</v>
      </c>
      <c r="E419" s="12">
        <v>0.79861111111111116</v>
      </c>
      <c r="F419" s="12">
        <v>0.81944444444444453</v>
      </c>
      <c r="G419" s="8" t="s">
        <v>1674</v>
      </c>
      <c r="H419" s="9" t="s">
        <v>1677</v>
      </c>
      <c r="I419" s="8" t="s">
        <v>1382</v>
      </c>
      <c r="J419" s="8" t="s">
        <v>1383</v>
      </c>
      <c r="K419" s="8" t="s">
        <v>938</v>
      </c>
      <c r="L419" s="8" t="s">
        <v>997</v>
      </c>
      <c r="M419" s="8" t="s">
        <v>968</v>
      </c>
    </row>
    <row r="420" spans="1:13">
      <c r="A420" s="23">
        <v>418</v>
      </c>
      <c r="B420" s="8" t="s">
        <v>74</v>
      </c>
      <c r="C420" s="10">
        <v>43173</v>
      </c>
      <c r="D420" s="12">
        <v>9.0277777777777873E-3</v>
      </c>
      <c r="E420" s="12">
        <v>4.1666666666666664E-2</v>
      </c>
      <c r="F420" s="12">
        <v>5.0694444444444452E-2</v>
      </c>
      <c r="G420" s="8" t="s">
        <v>1473</v>
      </c>
      <c r="H420" s="12" t="s">
        <v>1474</v>
      </c>
      <c r="I420" s="8" t="s">
        <v>1386</v>
      </c>
      <c r="J420" s="8" t="s">
        <v>1387</v>
      </c>
      <c r="K420" s="8" t="s">
        <v>950</v>
      </c>
      <c r="L420" s="8" t="s">
        <v>1388</v>
      </c>
      <c r="M420" s="8" t="s">
        <v>956</v>
      </c>
    </row>
    <row r="421" spans="1:13">
      <c r="A421" s="23">
        <v>419</v>
      </c>
      <c r="B421" s="8" t="s">
        <v>74</v>
      </c>
      <c r="C421" s="10">
        <v>43173</v>
      </c>
      <c r="D421" s="12">
        <v>2.0833333333333398E-3</v>
      </c>
      <c r="E421" s="12">
        <v>7.9861111111111105E-2</v>
      </c>
      <c r="F421" s="12">
        <v>8.1944444444444445E-2</v>
      </c>
      <c r="G421" s="8" t="s">
        <v>1502</v>
      </c>
      <c r="H421" s="9" t="s">
        <v>1501</v>
      </c>
      <c r="I421" s="16" t="s">
        <v>1703</v>
      </c>
      <c r="J421" s="8" t="s">
        <v>1389</v>
      </c>
      <c r="K421" s="8" t="s">
        <v>950</v>
      </c>
      <c r="L421" s="8" t="s">
        <v>1390</v>
      </c>
      <c r="M421" s="8" t="s">
        <v>1045</v>
      </c>
    </row>
    <row r="422" spans="1:13">
      <c r="A422" s="23">
        <v>420</v>
      </c>
      <c r="B422" s="8" t="s">
        <v>74</v>
      </c>
      <c r="C422" s="10">
        <v>43173</v>
      </c>
      <c r="D422" s="12">
        <v>3.4722222222222376E-3</v>
      </c>
      <c r="E422" s="12">
        <v>0.15625</v>
      </c>
      <c r="F422" s="12">
        <v>0.15972222222222224</v>
      </c>
      <c r="G422" s="8" t="s">
        <v>1053</v>
      </c>
      <c r="H422" s="12" t="s">
        <v>1497</v>
      </c>
      <c r="I422" s="8" t="s">
        <v>1391</v>
      </c>
      <c r="J422" s="8" t="s">
        <v>1392</v>
      </c>
      <c r="K422" s="8" t="s">
        <v>950</v>
      </c>
      <c r="L422" s="8" t="s">
        <v>1393</v>
      </c>
      <c r="M422" s="8" t="s">
        <v>952</v>
      </c>
    </row>
    <row r="423" spans="1:13" ht="27">
      <c r="A423" s="23">
        <v>421</v>
      </c>
      <c r="B423" s="8" t="s">
        <v>74</v>
      </c>
      <c r="C423" s="10">
        <v>43173</v>
      </c>
      <c r="D423" s="12">
        <v>9.0277777777777735E-3</v>
      </c>
      <c r="E423" s="12">
        <v>0.21875</v>
      </c>
      <c r="F423" s="12">
        <v>0.22777777777777777</v>
      </c>
      <c r="G423" s="8" t="s">
        <v>1502</v>
      </c>
      <c r="H423" s="9" t="s">
        <v>1501</v>
      </c>
      <c r="I423" s="16" t="s">
        <v>1704</v>
      </c>
      <c r="J423" s="13" t="s">
        <v>1394</v>
      </c>
      <c r="K423" s="8" t="s">
        <v>950</v>
      </c>
      <c r="L423" s="8" t="s">
        <v>1395</v>
      </c>
      <c r="M423" s="8" t="s">
        <v>956</v>
      </c>
    </row>
    <row r="424" spans="1:13">
      <c r="A424" s="23">
        <v>422</v>
      </c>
      <c r="B424" s="8" t="s">
        <v>74</v>
      </c>
      <c r="C424" s="10">
        <v>43173</v>
      </c>
      <c r="D424" s="12">
        <v>1.1111111111111099E-2</v>
      </c>
      <c r="E424" s="12">
        <v>0.23611111111111113</v>
      </c>
      <c r="F424" s="12">
        <v>0.24722222222222223</v>
      </c>
      <c r="G424" s="8" t="s">
        <v>1502</v>
      </c>
      <c r="H424" s="9" t="s">
        <v>1501</v>
      </c>
      <c r="I424" s="16" t="s">
        <v>1755</v>
      </c>
      <c r="K424" s="8" t="s">
        <v>950</v>
      </c>
      <c r="L424" s="8" t="s">
        <v>1396</v>
      </c>
      <c r="M424" s="8" t="s">
        <v>952</v>
      </c>
    </row>
    <row r="425" spans="1:13">
      <c r="A425" s="23">
        <v>423</v>
      </c>
      <c r="B425" s="16" t="s">
        <v>75</v>
      </c>
      <c r="C425" s="10">
        <v>43173</v>
      </c>
      <c r="D425" s="12">
        <v>3.4722222222222099E-3</v>
      </c>
      <c r="E425" s="12">
        <v>0.4513888888888889</v>
      </c>
      <c r="F425" s="12">
        <v>0.4548611111111111</v>
      </c>
      <c r="G425" s="8" t="s">
        <v>1076</v>
      </c>
      <c r="H425" s="9" t="s">
        <v>1489</v>
      </c>
      <c r="I425" s="8" t="s">
        <v>1397</v>
      </c>
      <c r="J425" s="8" t="s">
        <v>1398</v>
      </c>
      <c r="K425" s="8" t="s">
        <v>938</v>
      </c>
      <c r="L425" s="8" t="s">
        <v>1399</v>
      </c>
      <c r="M425" s="8" t="s">
        <v>1335</v>
      </c>
    </row>
    <row r="426" spans="1:13">
      <c r="A426" s="23">
        <v>424</v>
      </c>
      <c r="B426" s="16" t="s">
        <v>75</v>
      </c>
      <c r="C426" s="10">
        <v>43173</v>
      </c>
      <c r="D426" s="12">
        <v>6.9444444444444198E-3</v>
      </c>
      <c r="E426" s="12">
        <v>0.47222222222222227</v>
      </c>
      <c r="F426" s="12">
        <v>0.47916666666666669</v>
      </c>
      <c r="G426" s="8" t="s">
        <v>1076</v>
      </c>
      <c r="H426" s="9" t="s">
        <v>1489</v>
      </c>
      <c r="I426" s="8" t="s">
        <v>1283</v>
      </c>
      <c r="J426" s="8" t="s">
        <v>1400</v>
      </c>
      <c r="K426" s="8" t="s">
        <v>938</v>
      </c>
      <c r="L426" s="8" t="s">
        <v>1401</v>
      </c>
      <c r="M426" s="8" t="s">
        <v>965</v>
      </c>
    </row>
    <row r="427" spans="1:13">
      <c r="A427" s="23">
        <v>425</v>
      </c>
      <c r="B427" s="16" t="s">
        <v>75</v>
      </c>
      <c r="C427" s="10">
        <v>43173</v>
      </c>
      <c r="D427" s="12">
        <v>1.388888888888884E-3</v>
      </c>
      <c r="E427" s="12">
        <v>0.60069444444444442</v>
      </c>
      <c r="F427" s="12">
        <v>0.6020833333333333</v>
      </c>
      <c r="G427" s="8" t="s">
        <v>1053</v>
      </c>
      <c r="H427" s="12" t="s">
        <v>1497</v>
      </c>
      <c r="I427" s="8" t="s">
        <v>936</v>
      </c>
      <c r="J427" s="8" t="s">
        <v>1402</v>
      </c>
      <c r="K427" s="8" t="s">
        <v>938</v>
      </c>
      <c r="L427" s="8" t="s">
        <v>1403</v>
      </c>
      <c r="M427" s="8" t="s">
        <v>961</v>
      </c>
    </row>
    <row r="428" spans="1:13">
      <c r="A428" s="23">
        <v>426</v>
      </c>
      <c r="B428" s="16" t="s">
        <v>76</v>
      </c>
      <c r="C428" s="10">
        <v>43173</v>
      </c>
      <c r="D428" s="12">
        <v>6.9444444444443088E-3</v>
      </c>
      <c r="E428" s="12">
        <v>0.75694444444444453</v>
      </c>
      <c r="F428" s="12">
        <v>0.76388888888888884</v>
      </c>
      <c r="G428" s="8" t="s">
        <v>1504</v>
      </c>
      <c r="H428" s="9" t="s">
        <v>1503</v>
      </c>
      <c r="I428" s="16" t="s">
        <v>1759</v>
      </c>
      <c r="J428" s="8" t="s">
        <v>1404</v>
      </c>
      <c r="K428" s="8" t="s">
        <v>938</v>
      </c>
      <c r="L428" s="8" t="s">
        <v>1405</v>
      </c>
      <c r="M428" s="8" t="s">
        <v>944</v>
      </c>
    </row>
    <row r="429" spans="1:13">
      <c r="A429" s="23">
        <v>427</v>
      </c>
      <c r="B429" s="16" t="s">
        <v>76</v>
      </c>
      <c r="C429" s="10">
        <v>43173</v>
      </c>
      <c r="D429" s="12">
        <v>3.4722222222220989E-3</v>
      </c>
      <c r="E429" s="12">
        <v>0.83333333333333337</v>
      </c>
      <c r="F429" s="12">
        <v>0.83680555555555547</v>
      </c>
      <c r="G429" s="8" t="s">
        <v>1171</v>
      </c>
      <c r="H429" s="9" t="s">
        <v>1483</v>
      </c>
      <c r="I429" s="8" t="s">
        <v>945</v>
      </c>
      <c r="J429" s="8" t="s">
        <v>1131</v>
      </c>
      <c r="K429" s="8" t="s">
        <v>938</v>
      </c>
      <c r="L429" s="8" t="s">
        <v>1406</v>
      </c>
      <c r="M429" s="8" t="s">
        <v>1070</v>
      </c>
    </row>
    <row r="430" spans="1:13">
      <c r="A430" s="23">
        <v>428</v>
      </c>
      <c r="B430" s="16" t="s">
        <v>76</v>
      </c>
      <c r="C430" s="10">
        <v>43173</v>
      </c>
      <c r="D430" s="12">
        <v>1.041666666666663E-2</v>
      </c>
      <c r="E430" s="12">
        <v>0.89236111111111116</v>
      </c>
      <c r="F430" s="12">
        <v>0.90277777777777779</v>
      </c>
      <c r="G430" s="8" t="s">
        <v>1689</v>
      </c>
      <c r="H430" s="9" t="s">
        <v>1683</v>
      </c>
      <c r="I430" s="8" t="s">
        <v>1407</v>
      </c>
      <c r="J430" s="8" t="s">
        <v>1072</v>
      </c>
      <c r="K430" s="8" t="s">
        <v>938</v>
      </c>
      <c r="L430" s="8" t="s">
        <v>1408</v>
      </c>
      <c r="M430" s="8" t="s">
        <v>944</v>
      </c>
    </row>
    <row r="431" spans="1:13">
      <c r="A431" s="23">
        <v>429</v>
      </c>
      <c r="B431" s="8" t="s">
        <v>74</v>
      </c>
      <c r="C431" s="10">
        <v>43174</v>
      </c>
      <c r="D431" s="12">
        <v>2.0833333333333336E-2</v>
      </c>
      <c r="E431" s="12">
        <v>4.5138888888888888E-2</v>
      </c>
      <c r="F431" s="12">
        <v>6.5972222222222224E-2</v>
      </c>
      <c r="G431" s="8" t="s">
        <v>1411</v>
      </c>
      <c r="H431" s="9" t="s">
        <v>1481</v>
      </c>
      <c r="I431" s="8" t="s">
        <v>1412</v>
      </c>
      <c r="J431" s="8" t="s">
        <v>1413</v>
      </c>
      <c r="K431" s="8" t="s">
        <v>1414</v>
      </c>
      <c r="L431" s="8" t="s">
        <v>1415</v>
      </c>
      <c r="M431" s="8" t="s">
        <v>1416</v>
      </c>
    </row>
    <row r="432" spans="1:13">
      <c r="A432" s="23">
        <v>430</v>
      </c>
      <c r="B432" s="8" t="s">
        <v>74</v>
      </c>
      <c r="C432" s="10">
        <v>43174</v>
      </c>
      <c r="D432" s="12">
        <v>5.5555555555555497E-3</v>
      </c>
      <c r="E432" s="12">
        <v>0.10833333333333334</v>
      </c>
      <c r="F432" s="12">
        <v>0.11388888888888889</v>
      </c>
      <c r="G432" s="8" t="s">
        <v>1502</v>
      </c>
      <c r="H432" s="9" t="s">
        <v>1501</v>
      </c>
      <c r="I432" s="16" t="s">
        <v>1702</v>
      </c>
      <c r="J432" s="8" t="s">
        <v>1417</v>
      </c>
      <c r="K432" s="8" t="s">
        <v>1414</v>
      </c>
      <c r="L432" s="8" t="s">
        <v>1418</v>
      </c>
      <c r="M432" s="8" t="s">
        <v>1419</v>
      </c>
    </row>
    <row r="433" spans="1:13">
      <c r="A433" s="23">
        <v>431</v>
      </c>
      <c r="B433" s="8" t="s">
        <v>74</v>
      </c>
      <c r="C433" s="10">
        <v>43174</v>
      </c>
      <c r="D433" s="12">
        <v>1.3194444444444425E-2</v>
      </c>
      <c r="E433" s="12">
        <v>0.21944444444444444</v>
      </c>
      <c r="F433" s="12">
        <v>0.23263888888888887</v>
      </c>
      <c r="G433" s="8" t="s">
        <v>1476</v>
      </c>
      <c r="H433" s="9" t="s">
        <v>1475</v>
      </c>
      <c r="I433" s="8" t="s">
        <v>1420</v>
      </c>
      <c r="J433" s="8" t="s">
        <v>1421</v>
      </c>
      <c r="K433" s="8" t="s">
        <v>1414</v>
      </c>
      <c r="L433" s="8" t="s">
        <v>1422</v>
      </c>
      <c r="M433" s="8" t="s">
        <v>1423</v>
      </c>
    </row>
    <row r="434" spans="1:13">
      <c r="A434" s="23">
        <v>432</v>
      </c>
      <c r="B434" s="8" t="s">
        <v>74</v>
      </c>
      <c r="C434" s="10">
        <v>43174</v>
      </c>
      <c r="D434" s="12">
        <v>1.3194444444444453E-2</v>
      </c>
      <c r="E434" s="12">
        <v>0.25069444444444444</v>
      </c>
      <c r="F434" s="12">
        <v>0.2638888888888889</v>
      </c>
      <c r="G434" s="8" t="s">
        <v>1171</v>
      </c>
      <c r="H434" s="9" t="s">
        <v>1484</v>
      </c>
      <c r="I434" s="8" t="s">
        <v>1424</v>
      </c>
      <c r="J434" s="8" t="s">
        <v>1425</v>
      </c>
      <c r="K434" s="8" t="s">
        <v>938</v>
      </c>
      <c r="L434" s="8" t="s">
        <v>1426</v>
      </c>
      <c r="M434" s="8" t="s">
        <v>969</v>
      </c>
    </row>
    <row r="435" spans="1:13">
      <c r="A435" s="23">
        <v>433</v>
      </c>
      <c r="B435" s="16" t="s">
        <v>75</v>
      </c>
      <c r="C435" s="10">
        <v>43174</v>
      </c>
      <c r="D435" s="12">
        <v>3.4722222222222099E-3</v>
      </c>
      <c r="E435" s="12">
        <v>0.35416666666666669</v>
      </c>
      <c r="F435" s="12">
        <v>0.3576388888888889</v>
      </c>
      <c r="G435" s="8" t="s">
        <v>1053</v>
      </c>
      <c r="H435" s="9" t="s">
        <v>1497</v>
      </c>
      <c r="I435" s="8" t="s">
        <v>1296</v>
      </c>
      <c r="J435" s="8" t="s">
        <v>1427</v>
      </c>
      <c r="K435" s="8" t="s">
        <v>950</v>
      </c>
      <c r="L435" s="8" t="s">
        <v>1428</v>
      </c>
      <c r="M435" s="8" t="s">
        <v>1298</v>
      </c>
    </row>
    <row r="436" spans="1:13">
      <c r="A436" s="23">
        <v>434</v>
      </c>
      <c r="B436" s="16" t="s">
        <v>75</v>
      </c>
      <c r="C436" s="10">
        <v>43174</v>
      </c>
      <c r="D436" s="12">
        <v>4.2361111111111072E-2</v>
      </c>
      <c r="E436" s="12">
        <v>0.3576388888888889</v>
      </c>
      <c r="F436" s="12">
        <v>0.39999999999999997</v>
      </c>
      <c r="G436" s="8" t="s">
        <v>1504</v>
      </c>
      <c r="H436" s="9" t="s">
        <v>1503</v>
      </c>
      <c r="I436" s="8" t="s">
        <v>1429</v>
      </c>
      <c r="J436" s="8" t="s">
        <v>1430</v>
      </c>
      <c r="K436" s="8" t="s">
        <v>950</v>
      </c>
      <c r="L436" s="8" t="s">
        <v>1431</v>
      </c>
      <c r="M436" s="8" t="s">
        <v>1432</v>
      </c>
    </row>
    <row r="437" spans="1:13">
      <c r="A437" s="23">
        <v>435</v>
      </c>
      <c r="B437" s="16" t="s">
        <v>75</v>
      </c>
      <c r="C437" s="10">
        <v>43174</v>
      </c>
      <c r="D437" s="12">
        <v>6.9444444444444198E-3</v>
      </c>
      <c r="E437" s="12">
        <v>0.39930555555555558</v>
      </c>
      <c r="F437" s="12">
        <v>0.40625</v>
      </c>
      <c r="G437" s="7" t="s">
        <v>1171</v>
      </c>
      <c r="H437" s="12" t="s">
        <v>1483</v>
      </c>
      <c r="I437" s="8" t="s">
        <v>1433</v>
      </c>
      <c r="J437" s="8" t="s">
        <v>1434</v>
      </c>
      <c r="K437" s="8" t="s">
        <v>938</v>
      </c>
      <c r="L437" s="8" t="s">
        <v>1435</v>
      </c>
      <c r="M437" s="8" t="s">
        <v>1436</v>
      </c>
    </row>
    <row r="438" spans="1:13">
      <c r="A438" s="23">
        <v>436</v>
      </c>
      <c r="B438" s="16" t="s">
        <v>75</v>
      </c>
      <c r="C438" s="10">
        <v>43174</v>
      </c>
      <c r="D438" s="12">
        <v>2.083333333333337E-2</v>
      </c>
      <c r="E438" s="12">
        <v>0.56597222222222221</v>
      </c>
      <c r="F438" s="12">
        <v>0.58680555555555558</v>
      </c>
      <c r="G438" s="8" t="s">
        <v>1437</v>
      </c>
      <c r="H438" s="9" t="s">
        <v>1481</v>
      </c>
      <c r="I438" s="8" t="s">
        <v>1438</v>
      </c>
      <c r="J438" s="8" t="s">
        <v>1439</v>
      </c>
      <c r="K438" s="8" t="s">
        <v>938</v>
      </c>
      <c r="L438" s="8" t="s">
        <v>1440</v>
      </c>
      <c r="M438" s="8" t="s">
        <v>965</v>
      </c>
    </row>
    <row r="439" spans="1:13">
      <c r="A439" s="23">
        <v>437</v>
      </c>
      <c r="B439" s="16" t="s">
        <v>76</v>
      </c>
      <c r="C439" s="10">
        <v>43174</v>
      </c>
      <c r="D439" s="12">
        <v>3.4722222222223209E-3</v>
      </c>
      <c r="E439" s="12">
        <v>0.68055555555555547</v>
      </c>
      <c r="F439" s="12">
        <v>0.68402777777777779</v>
      </c>
      <c r="G439" s="8" t="s">
        <v>1480</v>
      </c>
      <c r="H439" s="9" t="s">
        <v>1479</v>
      </c>
      <c r="I439" s="8" t="s">
        <v>1441</v>
      </c>
      <c r="J439" s="8" t="s">
        <v>1442</v>
      </c>
      <c r="K439" s="8" t="s">
        <v>413</v>
      </c>
      <c r="L439" s="8" t="s">
        <v>1443</v>
      </c>
      <c r="M439" s="8" t="s">
        <v>944</v>
      </c>
    </row>
    <row r="440" spans="1:13">
      <c r="A440" s="23">
        <v>438</v>
      </c>
      <c r="B440" s="16" t="s">
        <v>76</v>
      </c>
      <c r="C440" s="10">
        <v>43174</v>
      </c>
      <c r="D440" s="12">
        <v>1.3194444444444425E-2</v>
      </c>
      <c r="E440" s="12">
        <v>0.88541666666666663</v>
      </c>
      <c r="F440" s="12">
        <v>0.88680555555555562</v>
      </c>
      <c r="G440" s="8" t="s">
        <v>1480</v>
      </c>
      <c r="H440" s="9" t="s">
        <v>1479</v>
      </c>
      <c r="I440" s="19" t="s">
        <v>1441</v>
      </c>
      <c r="J440" s="8" t="s">
        <v>1444</v>
      </c>
      <c r="K440" s="8" t="s">
        <v>413</v>
      </c>
      <c r="L440" s="8" t="s">
        <v>1445</v>
      </c>
      <c r="M440" s="8" t="s">
        <v>944</v>
      </c>
    </row>
    <row r="441" spans="1:13">
      <c r="A441" s="23">
        <v>439</v>
      </c>
      <c r="B441" s="8" t="s">
        <v>74</v>
      </c>
      <c r="C441" s="10">
        <v>43175</v>
      </c>
      <c r="D441" s="12">
        <v>1.3194444444444453E-2</v>
      </c>
      <c r="E441" s="12">
        <v>0.13402777777777777</v>
      </c>
      <c r="F441" s="12">
        <v>0.1388888888888889</v>
      </c>
      <c r="G441" s="8" t="s">
        <v>1500</v>
      </c>
      <c r="H441" s="8" t="s">
        <v>1499</v>
      </c>
      <c r="I441" s="8" t="s">
        <v>1808</v>
      </c>
      <c r="J441" s="8" t="s">
        <v>1809</v>
      </c>
      <c r="K441" s="8" t="s">
        <v>1810</v>
      </c>
      <c r="L441" s="8" t="s">
        <v>1811</v>
      </c>
      <c r="M441" s="8" t="s">
        <v>1812</v>
      </c>
    </row>
    <row r="442" spans="1:13">
      <c r="A442" s="23">
        <v>440</v>
      </c>
      <c r="B442" s="8" t="s">
        <v>74</v>
      </c>
      <c r="C442" s="10">
        <v>43175</v>
      </c>
      <c r="D442" s="12">
        <v>3.4722222222222099E-3</v>
      </c>
      <c r="E442" s="12">
        <v>0.18124999999999999</v>
      </c>
      <c r="F442" s="12">
        <v>0.19583333333333333</v>
      </c>
      <c r="G442" s="8" t="s">
        <v>1689</v>
      </c>
      <c r="H442" s="8" t="s">
        <v>1683</v>
      </c>
      <c r="I442" s="8" t="s">
        <v>2387</v>
      </c>
      <c r="J442" s="8" t="s">
        <v>1813</v>
      </c>
      <c r="K442" s="8" t="s">
        <v>1814</v>
      </c>
      <c r="L442" s="8" t="s">
        <v>1815</v>
      </c>
      <c r="M442" s="8" t="s">
        <v>1816</v>
      </c>
    </row>
    <row r="443" spans="1:13">
      <c r="A443" s="23">
        <v>441</v>
      </c>
      <c r="B443" s="8" t="s">
        <v>74</v>
      </c>
      <c r="C443" s="10">
        <v>43175</v>
      </c>
      <c r="D443" s="12">
        <v>4.2361111111111072E-2</v>
      </c>
      <c r="E443" s="12">
        <v>0.20902777777777778</v>
      </c>
      <c r="F443" s="12">
        <v>0.21388888888888891</v>
      </c>
      <c r="G443" s="8" t="s">
        <v>1171</v>
      </c>
      <c r="H443" s="8" t="s">
        <v>1483</v>
      </c>
      <c r="I443" s="8" t="s">
        <v>1817</v>
      </c>
      <c r="J443" s="8" t="s">
        <v>1818</v>
      </c>
      <c r="K443" s="8" t="s">
        <v>1814</v>
      </c>
      <c r="L443" s="8" t="s">
        <v>1819</v>
      </c>
      <c r="M443" s="8" t="s">
        <v>1820</v>
      </c>
    </row>
    <row r="444" spans="1:13">
      <c r="A444" s="23">
        <v>442</v>
      </c>
      <c r="B444" s="16" t="s">
        <v>75</v>
      </c>
      <c r="C444" s="10">
        <v>43175</v>
      </c>
      <c r="D444" s="12">
        <v>6.9444444444444198E-3</v>
      </c>
      <c r="E444" s="12">
        <v>0.3611111111111111</v>
      </c>
      <c r="F444" s="12">
        <v>0.36805555555555558</v>
      </c>
      <c r="G444" s="8" t="s">
        <v>1502</v>
      </c>
      <c r="H444" s="8" t="s">
        <v>1501</v>
      </c>
      <c r="I444" s="8" t="s">
        <v>1823</v>
      </c>
      <c r="J444" s="8" t="s">
        <v>1824</v>
      </c>
      <c r="K444" s="8" t="s">
        <v>1825</v>
      </c>
      <c r="L444" s="8" t="s">
        <v>1826</v>
      </c>
      <c r="M444" s="8" t="s">
        <v>1827</v>
      </c>
    </row>
    <row r="445" spans="1:13">
      <c r="A445" s="23">
        <v>443</v>
      </c>
      <c r="B445" s="16" t="s">
        <v>75</v>
      </c>
      <c r="C445" s="10">
        <v>43175</v>
      </c>
      <c r="D445" s="12">
        <v>2.083333333333337E-2</v>
      </c>
      <c r="E445" s="12">
        <v>0.36805555555555558</v>
      </c>
      <c r="F445" s="12">
        <v>0.37847222222222227</v>
      </c>
      <c r="G445" s="8" t="s">
        <v>1500</v>
      </c>
      <c r="H445" s="8" t="s">
        <v>1499</v>
      </c>
      <c r="I445" s="8" t="s">
        <v>1828</v>
      </c>
      <c r="J445" s="8" t="s">
        <v>1829</v>
      </c>
      <c r="K445" s="8" t="s">
        <v>1814</v>
      </c>
      <c r="L445" s="8" t="s">
        <v>1830</v>
      </c>
      <c r="M445" s="8" t="s">
        <v>1831</v>
      </c>
    </row>
    <row r="446" spans="1:13">
      <c r="A446" s="23">
        <v>444</v>
      </c>
      <c r="B446" s="16" t="s">
        <v>75</v>
      </c>
      <c r="C446" s="10">
        <v>43175</v>
      </c>
      <c r="D446" s="12">
        <v>3.4722222222223209E-3</v>
      </c>
      <c r="E446" s="12">
        <v>0.4861111111111111</v>
      </c>
      <c r="F446" s="12">
        <v>0.51388888888888895</v>
      </c>
      <c r="G446" s="8" t="s">
        <v>1689</v>
      </c>
      <c r="H446" s="8" t="s">
        <v>1683</v>
      </c>
      <c r="I446" s="8" t="s">
        <v>1832</v>
      </c>
      <c r="J446" s="8" t="s">
        <v>1833</v>
      </c>
      <c r="K446" s="8" t="s">
        <v>1825</v>
      </c>
      <c r="L446" s="8" t="s">
        <v>1834</v>
      </c>
      <c r="M446" s="8" t="s">
        <v>1835</v>
      </c>
    </row>
    <row r="447" spans="1:13">
      <c r="A447" s="23">
        <v>445</v>
      </c>
      <c r="B447" s="16" t="s">
        <v>75</v>
      </c>
      <c r="C447" s="10">
        <v>43175</v>
      </c>
      <c r="D447" s="12">
        <v>1.3194444444444425E-2</v>
      </c>
      <c r="E447" s="12">
        <v>0.55208333333333337</v>
      </c>
      <c r="F447" s="12">
        <v>0.56944444444444442</v>
      </c>
      <c r="G447" s="8" t="s">
        <v>1821</v>
      </c>
      <c r="H447" s="8" t="s">
        <v>1721</v>
      </c>
      <c r="I447" s="8" t="s">
        <v>1836</v>
      </c>
      <c r="J447" s="8" t="s">
        <v>1837</v>
      </c>
      <c r="K447" s="8" t="s">
        <v>1825</v>
      </c>
      <c r="L447" s="8" t="s">
        <v>1838</v>
      </c>
      <c r="M447" s="8" t="s">
        <v>1839</v>
      </c>
    </row>
    <row r="448" spans="1:13">
      <c r="A448" s="23">
        <v>446</v>
      </c>
      <c r="B448" s="16" t="s">
        <v>75</v>
      </c>
      <c r="C448" s="10">
        <v>43175</v>
      </c>
      <c r="D448" s="12">
        <v>1.3194444444444453E-2</v>
      </c>
      <c r="E448" s="12">
        <v>0.59375</v>
      </c>
      <c r="F448" s="12">
        <v>0.63541666666666663</v>
      </c>
      <c r="G448" s="8" t="s">
        <v>1822</v>
      </c>
      <c r="H448" s="8" t="s">
        <v>1483</v>
      </c>
      <c r="I448" s="8" t="s">
        <v>1826</v>
      </c>
      <c r="J448" s="8" t="s">
        <v>1840</v>
      </c>
      <c r="K448" s="8" t="s">
        <v>1825</v>
      </c>
      <c r="L448" s="8" t="s">
        <v>1841</v>
      </c>
      <c r="M448" s="8" t="s">
        <v>1839</v>
      </c>
    </row>
    <row r="449" spans="1:13">
      <c r="A449" s="23">
        <v>447</v>
      </c>
      <c r="B449" s="16" t="s">
        <v>76</v>
      </c>
      <c r="C449" s="10">
        <v>43175</v>
      </c>
      <c r="D449" s="12">
        <v>3.4722222222222099E-3</v>
      </c>
      <c r="E449" s="12">
        <v>0.72916666666666663</v>
      </c>
      <c r="F449" s="12">
        <v>0.75694444444444453</v>
      </c>
      <c r="G449" s="8" t="s">
        <v>1490</v>
      </c>
      <c r="H449" s="8" t="s">
        <v>1489</v>
      </c>
      <c r="I449" s="8" t="s">
        <v>1842</v>
      </c>
      <c r="J449" s="8" t="s">
        <v>1843</v>
      </c>
      <c r="K449" s="8" t="s">
        <v>1825</v>
      </c>
      <c r="L449" s="8" t="s">
        <v>1844</v>
      </c>
      <c r="M449" s="8" t="s">
        <v>1845</v>
      </c>
    </row>
    <row r="450" spans="1:13">
      <c r="A450" s="23">
        <v>448</v>
      </c>
      <c r="B450" s="16" t="s">
        <v>76</v>
      </c>
      <c r="C450" s="10">
        <v>43175</v>
      </c>
      <c r="D450" s="12">
        <v>4.2361111111111072E-2</v>
      </c>
      <c r="E450" s="12">
        <v>0.76250000000000007</v>
      </c>
      <c r="F450" s="12">
        <v>0.76388888888888884</v>
      </c>
      <c r="G450" s="8" t="s">
        <v>1171</v>
      </c>
      <c r="H450" s="8" t="s">
        <v>1484</v>
      </c>
      <c r="I450" s="30" t="s">
        <v>1846</v>
      </c>
      <c r="J450" s="8" t="s">
        <v>1847</v>
      </c>
      <c r="K450" s="8" t="s">
        <v>1825</v>
      </c>
      <c r="L450" s="8" t="s">
        <v>1848</v>
      </c>
      <c r="M450" s="8" t="s">
        <v>1849</v>
      </c>
    </row>
    <row r="451" spans="1:13">
      <c r="A451" s="23">
        <v>449</v>
      </c>
      <c r="B451" s="16" t="s">
        <v>76</v>
      </c>
      <c r="C451" s="10">
        <v>43175</v>
      </c>
      <c r="D451" s="12">
        <v>6.9444444444444198E-3</v>
      </c>
      <c r="E451" s="12">
        <v>0.78125</v>
      </c>
      <c r="F451" s="12">
        <v>0.8340277777777777</v>
      </c>
      <c r="G451" s="8" t="s">
        <v>1490</v>
      </c>
      <c r="H451" s="8" t="s">
        <v>1489</v>
      </c>
      <c r="I451" s="8" t="s">
        <v>1850</v>
      </c>
      <c r="J451" s="8" t="s">
        <v>1851</v>
      </c>
      <c r="K451" s="8" t="s">
        <v>1825</v>
      </c>
      <c r="L451" s="8" t="s">
        <v>1844</v>
      </c>
      <c r="M451" s="8" t="s">
        <v>1852</v>
      </c>
    </row>
    <row r="452" spans="1:13">
      <c r="A452" s="23">
        <v>450</v>
      </c>
      <c r="B452" s="16" t="s">
        <v>76</v>
      </c>
      <c r="C452" s="10">
        <v>43175</v>
      </c>
      <c r="D452" s="12">
        <v>2.083333333333337E-2</v>
      </c>
      <c r="E452" s="12">
        <v>0.88888888888888884</v>
      </c>
      <c r="F452" s="12">
        <v>0.89930555555555547</v>
      </c>
      <c r="G452" s="8" t="s">
        <v>1490</v>
      </c>
      <c r="H452" s="8" t="s">
        <v>1489</v>
      </c>
      <c r="I452" s="8" t="s">
        <v>1853</v>
      </c>
      <c r="J452" s="8" t="s">
        <v>1854</v>
      </c>
      <c r="K452" s="8" t="s">
        <v>1814</v>
      </c>
      <c r="L452" s="8" t="s">
        <v>1844</v>
      </c>
      <c r="M452" s="8" t="s">
        <v>1855</v>
      </c>
    </row>
    <row r="453" spans="1:13">
      <c r="A453" s="23">
        <v>451</v>
      </c>
      <c r="B453" s="16" t="s">
        <v>76</v>
      </c>
      <c r="C453" s="10">
        <v>43175</v>
      </c>
      <c r="D453" s="12">
        <v>3.4722222222223209E-3</v>
      </c>
      <c r="E453" s="12">
        <v>0.89236111111111116</v>
      </c>
      <c r="F453" s="12">
        <v>0.90972222222222221</v>
      </c>
      <c r="G453" s="8" t="s">
        <v>1500</v>
      </c>
      <c r="H453" s="8" t="s">
        <v>1499</v>
      </c>
      <c r="I453" s="31" t="s">
        <v>2388</v>
      </c>
      <c r="J453" s="8" t="s">
        <v>1856</v>
      </c>
      <c r="K453" s="8" t="s">
        <v>1814</v>
      </c>
      <c r="L453" s="8" t="s">
        <v>1857</v>
      </c>
      <c r="M453" s="8" t="s">
        <v>1858</v>
      </c>
    </row>
    <row r="454" spans="1:13">
      <c r="A454" s="23">
        <v>452</v>
      </c>
      <c r="B454" s="16" t="s">
        <v>76</v>
      </c>
      <c r="C454" s="10">
        <v>43175</v>
      </c>
      <c r="D454" s="12">
        <v>1.3194444444444425E-2</v>
      </c>
      <c r="E454" s="12">
        <v>0.93055555555555547</v>
      </c>
      <c r="F454" s="12">
        <v>0.9375</v>
      </c>
      <c r="G454" s="8" t="s">
        <v>1490</v>
      </c>
      <c r="H454" s="8" t="s">
        <v>1512</v>
      </c>
      <c r="I454" s="8" t="s">
        <v>1859</v>
      </c>
      <c r="J454" s="8" t="s">
        <v>1860</v>
      </c>
      <c r="K454" s="8" t="s">
        <v>1825</v>
      </c>
      <c r="L454" s="8" t="s">
        <v>1861</v>
      </c>
      <c r="M454" s="8" t="s">
        <v>1855</v>
      </c>
    </row>
    <row r="455" spans="1:13">
      <c r="A455" s="23">
        <v>453</v>
      </c>
      <c r="B455" s="16" t="s">
        <v>76</v>
      </c>
      <c r="C455" s="10">
        <v>43175</v>
      </c>
      <c r="D455" s="12">
        <v>1.3194444444444453E-2</v>
      </c>
      <c r="E455" s="12">
        <v>0.93055555555555547</v>
      </c>
      <c r="F455" s="12">
        <v>0.94097222222222221</v>
      </c>
      <c r="G455" s="8" t="s">
        <v>1502</v>
      </c>
      <c r="H455" s="8" t="s">
        <v>1517</v>
      </c>
      <c r="I455" s="31" t="s">
        <v>2389</v>
      </c>
      <c r="J455" s="8" t="s">
        <v>1862</v>
      </c>
      <c r="K455" s="8" t="s">
        <v>1814</v>
      </c>
      <c r="L455" s="8" t="s">
        <v>1863</v>
      </c>
      <c r="M455" s="8" t="s">
        <v>1852</v>
      </c>
    </row>
    <row r="456" spans="1:13">
      <c r="A456" s="23">
        <v>454</v>
      </c>
      <c r="B456" s="16" t="s">
        <v>76</v>
      </c>
      <c r="C456" s="10">
        <v>43175</v>
      </c>
      <c r="D456" s="12">
        <v>3.4722222222222099E-3</v>
      </c>
      <c r="E456" s="12">
        <v>0.95486111111111116</v>
      </c>
      <c r="F456" s="12">
        <v>0.9590277777777777</v>
      </c>
      <c r="G456" s="8" t="s">
        <v>1502</v>
      </c>
      <c r="H456" s="8" t="s">
        <v>1501</v>
      </c>
      <c r="I456" s="25" t="s">
        <v>1868</v>
      </c>
      <c r="J456" s="8" t="s">
        <v>1864</v>
      </c>
      <c r="K456" s="8" t="s">
        <v>1825</v>
      </c>
      <c r="L456" s="8" t="s">
        <v>1857</v>
      </c>
      <c r="M456" s="8" t="s">
        <v>1852</v>
      </c>
    </row>
    <row r="457" spans="1:13">
      <c r="A457" s="23">
        <v>455</v>
      </c>
      <c r="B457" s="16" t="s">
        <v>76</v>
      </c>
      <c r="C457" s="10">
        <v>43175</v>
      </c>
      <c r="D457" s="12">
        <v>4.2361111111111072E-2</v>
      </c>
      <c r="E457" s="12">
        <v>0.96180555555555547</v>
      </c>
      <c r="F457" s="12">
        <v>0.96388888888888891</v>
      </c>
      <c r="G457" s="25" t="s">
        <v>1500</v>
      </c>
      <c r="H457" s="8" t="s">
        <v>1507</v>
      </c>
      <c r="I457" s="31" t="s">
        <v>2390</v>
      </c>
      <c r="J457" s="8" t="s">
        <v>1865</v>
      </c>
      <c r="K457" s="8" t="s">
        <v>1866</v>
      </c>
      <c r="L457" s="8" t="s">
        <v>1867</v>
      </c>
      <c r="M457" s="8" t="s">
        <v>1855</v>
      </c>
    </row>
    <row r="458" spans="1:13">
      <c r="A458" s="23">
        <v>456</v>
      </c>
      <c r="B458" s="8" t="s">
        <v>74</v>
      </c>
      <c r="C458" s="10">
        <v>43176</v>
      </c>
      <c r="D458" s="12">
        <v>6.9444444444444198E-3</v>
      </c>
      <c r="E458" s="12">
        <v>3.125E-2</v>
      </c>
      <c r="F458" s="12">
        <v>3.8194444444444441E-2</v>
      </c>
      <c r="G458" s="8" t="s">
        <v>1473</v>
      </c>
      <c r="H458" s="8" t="s">
        <v>1474</v>
      </c>
      <c r="I458" s="8" t="s">
        <v>1869</v>
      </c>
      <c r="J458" s="8" t="s">
        <v>1870</v>
      </c>
      <c r="K458" s="8" t="s">
        <v>413</v>
      </c>
      <c r="L458" s="8" t="s">
        <v>1871</v>
      </c>
      <c r="M458" s="8" t="s">
        <v>94</v>
      </c>
    </row>
    <row r="459" spans="1:13">
      <c r="A459" s="23">
        <v>457</v>
      </c>
      <c r="B459" s="8" t="s">
        <v>74</v>
      </c>
      <c r="C459" s="10">
        <v>43176</v>
      </c>
      <c r="D459" s="12">
        <v>2.083333333333337E-2</v>
      </c>
      <c r="E459" s="12">
        <v>0.18263888888888891</v>
      </c>
      <c r="F459" s="12">
        <v>0.18541666666666667</v>
      </c>
      <c r="G459" s="8" t="s">
        <v>1171</v>
      </c>
      <c r="H459" s="8" t="s">
        <v>1483</v>
      </c>
      <c r="I459" s="8" t="s">
        <v>1872</v>
      </c>
      <c r="J459" s="8" t="s">
        <v>1873</v>
      </c>
      <c r="K459" s="8" t="s">
        <v>413</v>
      </c>
      <c r="L459" s="8" t="s">
        <v>1874</v>
      </c>
      <c r="M459" s="8" t="s">
        <v>418</v>
      </c>
    </row>
    <row r="460" spans="1:13">
      <c r="A460" s="23">
        <v>458</v>
      </c>
      <c r="B460" s="8" t="s">
        <v>74</v>
      </c>
      <c r="C460" s="10">
        <v>43176</v>
      </c>
      <c r="D460" s="12">
        <v>3.4722222222223209E-3</v>
      </c>
      <c r="E460" s="12">
        <v>0.19444444444444445</v>
      </c>
      <c r="F460" s="12">
        <v>0.23611111111111113</v>
      </c>
      <c r="G460" s="8" t="s">
        <v>1476</v>
      </c>
      <c r="H460" s="8" t="s">
        <v>1475</v>
      </c>
      <c r="I460" s="8" t="s">
        <v>1875</v>
      </c>
      <c r="J460" s="8" t="s">
        <v>1876</v>
      </c>
      <c r="K460" s="8" t="s">
        <v>413</v>
      </c>
      <c r="L460" s="8" t="s">
        <v>1877</v>
      </c>
      <c r="M460" s="8" t="s">
        <v>94</v>
      </c>
    </row>
    <row r="461" spans="1:13">
      <c r="A461" s="23">
        <v>459</v>
      </c>
      <c r="B461" s="16" t="s">
        <v>75</v>
      </c>
      <c r="C461" s="10">
        <v>43176</v>
      </c>
      <c r="D461" s="12">
        <v>1.3194444444444425E-2</v>
      </c>
      <c r="E461" s="12">
        <v>0.35416666666666669</v>
      </c>
      <c r="F461" s="12">
        <v>0.36805555555555558</v>
      </c>
      <c r="G461" s="8" t="s">
        <v>1171</v>
      </c>
      <c r="H461" s="8" t="s">
        <v>1483</v>
      </c>
      <c r="I461" s="8" t="s">
        <v>1878</v>
      </c>
      <c r="J461" s="8" t="s">
        <v>1879</v>
      </c>
      <c r="K461" s="8" t="s">
        <v>413</v>
      </c>
      <c r="L461" s="8" t="s">
        <v>1880</v>
      </c>
      <c r="M461" s="8" t="s">
        <v>429</v>
      </c>
    </row>
    <row r="462" spans="1:13">
      <c r="A462" s="23">
        <v>460</v>
      </c>
      <c r="B462" s="16" t="s">
        <v>75</v>
      </c>
      <c r="C462" s="10">
        <v>43176</v>
      </c>
      <c r="D462" s="12">
        <v>1.3194444444444453E-2</v>
      </c>
      <c r="E462" s="12">
        <v>0.36805555555555558</v>
      </c>
      <c r="F462" s="12">
        <v>0.3888888888888889</v>
      </c>
      <c r="G462" s="8" t="s">
        <v>1500</v>
      </c>
      <c r="H462" s="8" t="s">
        <v>1499</v>
      </c>
      <c r="I462" s="31" t="s">
        <v>2391</v>
      </c>
      <c r="J462" s="8" t="s">
        <v>1881</v>
      </c>
      <c r="K462" s="8" t="s">
        <v>413</v>
      </c>
      <c r="L462" s="8" t="s">
        <v>1882</v>
      </c>
      <c r="M462" s="8" t="s">
        <v>1883</v>
      </c>
    </row>
    <row r="463" spans="1:13">
      <c r="A463" s="23">
        <v>461</v>
      </c>
      <c r="B463" s="16" t="s">
        <v>75</v>
      </c>
      <c r="C463" s="10">
        <v>43176</v>
      </c>
      <c r="D463" s="12">
        <v>3.4722222222222099E-3</v>
      </c>
      <c r="E463" s="12">
        <v>0.38541666666666669</v>
      </c>
      <c r="F463" s="12">
        <v>0.44444444444444442</v>
      </c>
      <c r="G463" s="8" t="s">
        <v>1471</v>
      </c>
      <c r="H463" s="8" t="s">
        <v>2392</v>
      </c>
      <c r="I463" s="8" t="s">
        <v>1884</v>
      </c>
      <c r="J463" s="8" t="s">
        <v>1885</v>
      </c>
      <c r="K463" s="8" t="s">
        <v>413</v>
      </c>
      <c r="L463" s="8" t="s">
        <v>1886</v>
      </c>
      <c r="M463" s="8" t="s">
        <v>1887</v>
      </c>
    </row>
    <row r="464" spans="1:13">
      <c r="A464" s="23">
        <v>462</v>
      </c>
      <c r="B464" s="16" t="s">
        <v>75</v>
      </c>
      <c r="C464" s="10">
        <v>43176</v>
      </c>
      <c r="D464" s="12">
        <v>4.2361111111111072E-2</v>
      </c>
      <c r="E464" s="12">
        <v>0.53125</v>
      </c>
      <c r="F464" s="12">
        <v>0.55208333333333337</v>
      </c>
      <c r="G464" s="8" t="s">
        <v>1480</v>
      </c>
      <c r="H464" s="8" t="s">
        <v>1479</v>
      </c>
      <c r="I464" s="8" t="s">
        <v>1888</v>
      </c>
      <c r="J464" s="8" t="s">
        <v>1889</v>
      </c>
      <c r="K464" s="8" t="s">
        <v>413</v>
      </c>
      <c r="L464" s="8" t="s">
        <v>1890</v>
      </c>
      <c r="M464" s="8" t="s">
        <v>1887</v>
      </c>
    </row>
    <row r="465" spans="1:13">
      <c r="A465" s="23">
        <v>463</v>
      </c>
      <c r="B465" s="16" t="s">
        <v>76</v>
      </c>
      <c r="C465" s="10">
        <v>43176</v>
      </c>
      <c r="D465" s="12">
        <v>6.9444444444444198E-3</v>
      </c>
      <c r="E465" s="12">
        <v>0.86805555555555547</v>
      </c>
      <c r="F465" s="12">
        <v>0.92708333333333337</v>
      </c>
      <c r="G465" s="8" t="s">
        <v>1480</v>
      </c>
      <c r="H465" s="8" t="s">
        <v>1479</v>
      </c>
      <c r="I465" s="8" t="s">
        <v>1891</v>
      </c>
      <c r="J465" s="8" t="s">
        <v>1892</v>
      </c>
      <c r="K465" s="8" t="s">
        <v>413</v>
      </c>
      <c r="L465" s="8" t="s">
        <v>1893</v>
      </c>
      <c r="M465" s="8" t="s">
        <v>1894</v>
      </c>
    </row>
    <row r="466" spans="1:13">
      <c r="A466" s="23">
        <v>464</v>
      </c>
      <c r="B466" s="16" t="s">
        <v>76</v>
      </c>
      <c r="C466" s="10">
        <v>43176</v>
      </c>
      <c r="D466" s="12">
        <v>2.083333333333337E-2</v>
      </c>
      <c r="E466" s="12">
        <v>0.86458333333333337</v>
      </c>
      <c r="F466" s="12">
        <v>0.86805555555555547</v>
      </c>
      <c r="G466" s="8" t="s">
        <v>1478</v>
      </c>
      <c r="H466" s="8" t="s">
        <v>1477</v>
      </c>
      <c r="I466" s="8" t="s">
        <v>1895</v>
      </c>
      <c r="J466" s="8" t="s">
        <v>1896</v>
      </c>
      <c r="K466" s="8" t="s">
        <v>413</v>
      </c>
      <c r="L466" s="8" t="s">
        <v>1897</v>
      </c>
      <c r="M466" s="8" t="s">
        <v>148</v>
      </c>
    </row>
    <row r="467" spans="1:13">
      <c r="A467" s="23">
        <v>465</v>
      </c>
      <c r="B467" s="8" t="s">
        <v>74</v>
      </c>
      <c r="C467" s="10">
        <v>43177</v>
      </c>
      <c r="D467" s="12">
        <v>3.4722222222223209E-3</v>
      </c>
      <c r="E467" s="12">
        <v>0.11458333333333333</v>
      </c>
      <c r="F467" s="12">
        <v>0.11805555555555557</v>
      </c>
      <c r="G467" s="8" t="s">
        <v>1500</v>
      </c>
      <c r="H467" s="8" t="s">
        <v>1499</v>
      </c>
      <c r="I467" s="8" t="s">
        <v>1898</v>
      </c>
      <c r="J467" s="8" t="s">
        <v>1899</v>
      </c>
      <c r="K467" s="8" t="s">
        <v>413</v>
      </c>
      <c r="L467" s="8" t="s">
        <v>1900</v>
      </c>
      <c r="M467" s="8" t="s">
        <v>105</v>
      </c>
    </row>
    <row r="468" spans="1:13">
      <c r="A468" s="23">
        <v>466</v>
      </c>
      <c r="B468" s="8" t="s">
        <v>74</v>
      </c>
      <c r="C468" s="10">
        <v>43177</v>
      </c>
      <c r="D468" s="12">
        <v>1.3194444444444425E-2</v>
      </c>
      <c r="E468" s="12">
        <v>0.14583333333333334</v>
      </c>
      <c r="F468" s="12">
        <v>0.14930555555555555</v>
      </c>
      <c r="G468" s="8" t="s">
        <v>1480</v>
      </c>
      <c r="H468" s="8" t="s">
        <v>1479</v>
      </c>
      <c r="I468" s="8" t="s">
        <v>1888</v>
      </c>
      <c r="J468" s="8" t="s">
        <v>1901</v>
      </c>
      <c r="K468" s="8" t="s">
        <v>413</v>
      </c>
      <c r="L468" s="8" t="s">
        <v>1902</v>
      </c>
      <c r="M468" s="8" t="s">
        <v>431</v>
      </c>
    </row>
    <row r="469" spans="1:13">
      <c r="A469" s="23">
        <v>467</v>
      </c>
      <c r="B469" s="16" t="s">
        <v>75</v>
      </c>
      <c r="C469" s="10">
        <v>43177</v>
      </c>
      <c r="D469" s="12">
        <v>1.3194444444444453E-2</v>
      </c>
      <c r="E469" s="12">
        <v>0.34027777777777773</v>
      </c>
      <c r="F469" s="12">
        <v>0.34375</v>
      </c>
      <c r="G469" s="8" t="s">
        <v>1664</v>
      </c>
      <c r="H469" s="8" t="s">
        <v>1673</v>
      </c>
      <c r="I469" s="8" t="s">
        <v>1903</v>
      </c>
      <c r="J469" s="8" t="s">
        <v>1904</v>
      </c>
      <c r="K469" s="8" t="s">
        <v>413</v>
      </c>
      <c r="L469" s="8" t="s">
        <v>1905</v>
      </c>
      <c r="M469" s="8" t="s">
        <v>122</v>
      </c>
    </row>
    <row r="470" spans="1:13">
      <c r="A470" s="23">
        <v>468</v>
      </c>
      <c r="B470" s="16" t="s">
        <v>75</v>
      </c>
      <c r="C470" s="10">
        <v>43177</v>
      </c>
      <c r="D470" s="12">
        <v>3.4722222222222099E-3</v>
      </c>
      <c r="E470" s="12">
        <v>0.44861111111111113</v>
      </c>
      <c r="F470" s="12">
        <v>0.47916666666666669</v>
      </c>
      <c r="G470" s="8" t="s">
        <v>1504</v>
      </c>
      <c r="H470" s="8" t="s">
        <v>1518</v>
      </c>
      <c r="I470" s="31" t="s">
        <v>2393</v>
      </c>
      <c r="J470" s="8" t="s">
        <v>1906</v>
      </c>
      <c r="K470" s="8" t="s">
        <v>413</v>
      </c>
      <c r="L470" s="8" t="s">
        <v>1907</v>
      </c>
      <c r="M470" s="8" t="s">
        <v>1908</v>
      </c>
    </row>
    <row r="471" spans="1:13">
      <c r="A471" s="23">
        <v>469</v>
      </c>
      <c r="B471" s="16" t="s">
        <v>75</v>
      </c>
      <c r="C471" s="10">
        <v>43177</v>
      </c>
      <c r="D471" s="12">
        <v>4.2361111111111072E-2</v>
      </c>
      <c r="E471" s="12">
        <v>0.4861111111111111</v>
      </c>
      <c r="F471" s="12">
        <v>0.48958333333333331</v>
      </c>
      <c r="G471" s="8" t="s">
        <v>1171</v>
      </c>
      <c r="H471" s="8" t="s">
        <v>1483</v>
      </c>
      <c r="I471" s="8" t="s">
        <v>1878</v>
      </c>
      <c r="J471" s="8" t="s">
        <v>1879</v>
      </c>
      <c r="K471" s="8" t="s">
        <v>413</v>
      </c>
      <c r="L471" s="8" t="s">
        <v>1880</v>
      </c>
      <c r="M471" s="8" t="s">
        <v>90</v>
      </c>
    </row>
    <row r="472" spans="1:13">
      <c r="A472" s="23">
        <v>470</v>
      </c>
      <c r="B472" s="16" t="s">
        <v>75</v>
      </c>
      <c r="C472" s="10">
        <v>43177</v>
      </c>
      <c r="D472" s="12">
        <v>6.9444444444444198E-3</v>
      </c>
      <c r="E472" s="12">
        <v>0.4909722222222222</v>
      </c>
      <c r="F472" s="12">
        <v>0.50208333333333333</v>
      </c>
      <c r="G472" s="8" t="s">
        <v>1480</v>
      </c>
      <c r="H472" s="8" t="s">
        <v>1508</v>
      </c>
      <c r="I472" s="8" t="s">
        <v>1909</v>
      </c>
      <c r="J472" s="8" t="s">
        <v>1910</v>
      </c>
      <c r="K472" s="8" t="s">
        <v>413</v>
      </c>
      <c r="L472" s="8" t="s">
        <v>1911</v>
      </c>
      <c r="M472" s="8" t="s">
        <v>1894</v>
      </c>
    </row>
    <row r="473" spans="1:13">
      <c r="A473" s="23">
        <v>471</v>
      </c>
      <c r="B473" s="16" t="s">
        <v>76</v>
      </c>
      <c r="C473" s="10">
        <v>43177</v>
      </c>
      <c r="D473" s="12">
        <v>2.083333333333337E-2</v>
      </c>
      <c r="E473" s="12">
        <v>0.67361111111111116</v>
      </c>
      <c r="F473" s="12">
        <v>0.69444444444444453</v>
      </c>
      <c r="G473" s="8" t="s">
        <v>1473</v>
      </c>
      <c r="H473" s="8" t="s">
        <v>1474</v>
      </c>
      <c r="I473" s="8" t="s">
        <v>444</v>
      </c>
      <c r="J473" s="8" t="s">
        <v>445</v>
      </c>
      <c r="K473" s="8" t="s">
        <v>413</v>
      </c>
      <c r="L473" s="8" t="s">
        <v>446</v>
      </c>
      <c r="M473" s="8" t="s">
        <v>425</v>
      </c>
    </row>
    <row r="474" spans="1:13">
      <c r="A474" s="23">
        <v>472</v>
      </c>
      <c r="B474" s="16" t="s">
        <v>76</v>
      </c>
      <c r="C474" s="10">
        <v>43177</v>
      </c>
      <c r="D474" s="12">
        <v>3.4722222222223209E-3</v>
      </c>
      <c r="E474" s="12">
        <v>0.81944444444444453</v>
      </c>
      <c r="F474" s="12">
        <v>0.82291666666666663</v>
      </c>
      <c r="G474" s="8" t="s">
        <v>1504</v>
      </c>
      <c r="H474" s="8" t="s">
        <v>1503</v>
      </c>
      <c r="I474" s="31" t="s">
        <v>2394</v>
      </c>
      <c r="J474" s="8" t="s">
        <v>1913</v>
      </c>
      <c r="K474" s="8" t="s">
        <v>413</v>
      </c>
      <c r="L474" s="8" t="s">
        <v>1914</v>
      </c>
      <c r="M474" s="8" t="s">
        <v>94</v>
      </c>
    </row>
    <row r="475" spans="1:13">
      <c r="A475" s="23">
        <v>473</v>
      </c>
      <c r="B475" s="16" t="s">
        <v>76</v>
      </c>
      <c r="C475" s="10">
        <v>43177</v>
      </c>
      <c r="D475" s="12">
        <v>1.3194444444444425E-2</v>
      </c>
      <c r="E475" s="12">
        <v>0.91666666666666663</v>
      </c>
      <c r="F475" s="12">
        <v>0.92847222222222225</v>
      </c>
      <c r="G475" s="8" t="s">
        <v>1171</v>
      </c>
      <c r="H475" s="8" t="s">
        <v>1483</v>
      </c>
      <c r="I475" s="8" t="s">
        <v>1915</v>
      </c>
      <c r="J475" s="8" t="s">
        <v>1916</v>
      </c>
      <c r="K475" s="8" t="s">
        <v>413</v>
      </c>
      <c r="L475" s="8" t="s">
        <v>1917</v>
      </c>
      <c r="M475" s="8" t="s">
        <v>425</v>
      </c>
    </row>
    <row r="476" spans="1:13">
      <c r="A476" s="23">
        <v>474</v>
      </c>
      <c r="B476" s="16" t="s">
        <v>76</v>
      </c>
      <c r="C476" s="10">
        <v>43177</v>
      </c>
      <c r="D476" s="12">
        <v>1.3194444444444453E-2</v>
      </c>
      <c r="E476" s="12">
        <v>0.94444444444444453</v>
      </c>
      <c r="F476" s="12">
        <v>0.95833333333333337</v>
      </c>
      <c r="G476" s="8" t="s">
        <v>1504</v>
      </c>
      <c r="H476" s="8" t="s">
        <v>1518</v>
      </c>
      <c r="I476" s="8" t="s">
        <v>1918</v>
      </c>
      <c r="J476" s="8" t="s">
        <v>1919</v>
      </c>
      <c r="K476" s="8" t="s">
        <v>413</v>
      </c>
      <c r="L476" s="8" t="s">
        <v>1920</v>
      </c>
      <c r="M476" s="8" t="s">
        <v>94</v>
      </c>
    </row>
    <row r="477" spans="1:13">
      <c r="A477" s="23">
        <v>475</v>
      </c>
      <c r="B477" s="16" t="s">
        <v>76</v>
      </c>
      <c r="C477" s="10">
        <v>43177</v>
      </c>
      <c r="D477" s="12">
        <v>3.4722222222222099E-3</v>
      </c>
      <c r="E477" s="12">
        <v>0.72222222222222221</v>
      </c>
      <c r="F477" s="12">
        <v>0.73263888888888884</v>
      </c>
      <c r="G477" s="8" t="s">
        <v>1504</v>
      </c>
      <c r="H477" s="8" t="s">
        <v>1518</v>
      </c>
      <c r="I477" s="8" t="s">
        <v>1921</v>
      </c>
      <c r="J477" s="8" t="s">
        <v>1922</v>
      </c>
      <c r="K477" s="8" t="s">
        <v>413</v>
      </c>
      <c r="L477" s="8" t="s">
        <v>1923</v>
      </c>
      <c r="M477" s="8" t="s">
        <v>425</v>
      </c>
    </row>
    <row r="478" spans="1:13">
      <c r="A478" s="23">
        <v>476</v>
      </c>
      <c r="B478" s="16" t="s">
        <v>76</v>
      </c>
      <c r="C478" s="10">
        <v>43177</v>
      </c>
      <c r="D478" s="12">
        <v>4.2361111111111072E-2</v>
      </c>
      <c r="E478" s="12">
        <v>0.72013888888888899</v>
      </c>
      <c r="F478" s="12">
        <v>0.72361111111111109</v>
      </c>
      <c r="G478" s="8" t="s">
        <v>1171</v>
      </c>
      <c r="H478" s="8" t="s">
        <v>1510</v>
      </c>
      <c r="I478" s="8" t="s">
        <v>1872</v>
      </c>
      <c r="J478" s="8" t="s">
        <v>1924</v>
      </c>
      <c r="K478" s="8" t="s">
        <v>413</v>
      </c>
      <c r="L478" s="8" t="s">
        <v>1925</v>
      </c>
      <c r="M478" s="8" t="s">
        <v>94</v>
      </c>
    </row>
    <row r="479" spans="1:13">
      <c r="A479" s="23">
        <v>477</v>
      </c>
      <c r="B479" s="8" t="s">
        <v>74</v>
      </c>
      <c r="C479" s="10">
        <v>43178</v>
      </c>
      <c r="D479" s="12">
        <v>6.9444444444444198E-3</v>
      </c>
      <c r="E479" s="12">
        <v>6.9444444444444441E-3</v>
      </c>
      <c r="F479" s="12">
        <v>1.0416666666666666E-2</v>
      </c>
      <c r="G479" s="8" t="s">
        <v>1171</v>
      </c>
      <c r="H479" s="8" t="s">
        <v>1511</v>
      </c>
      <c r="I479" s="8" t="s">
        <v>1878</v>
      </c>
      <c r="J479" s="8" t="s">
        <v>1926</v>
      </c>
      <c r="K479" s="8" t="s">
        <v>413</v>
      </c>
      <c r="L479" s="8" t="s">
        <v>1927</v>
      </c>
      <c r="M479" s="8" t="s">
        <v>429</v>
      </c>
    </row>
    <row r="480" spans="1:13">
      <c r="A480" s="23">
        <v>478</v>
      </c>
      <c r="B480" s="8" t="s">
        <v>74</v>
      </c>
      <c r="C480" s="10">
        <v>43178</v>
      </c>
      <c r="D480" s="12">
        <v>2.083333333333337E-2</v>
      </c>
      <c r="E480" s="12">
        <v>3.4722222222222224E-2</v>
      </c>
      <c r="F480" s="12">
        <v>4.1666666666666664E-2</v>
      </c>
      <c r="G480" s="8" t="s">
        <v>1664</v>
      </c>
      <c r="H480" s="8" t="s">
        <v>1673</v>
      </c>
      <c r="I480" s="8" t="s">
        <v>1928</v>
      </c>
      <c r="J480" s="8" t="s">
        <v>1929</v>
      </c>
      <c r="K480" s="8" t="s">
        <v>413</v>
      </c>
      <c r="L480" s="8" t="s">
        <v>1930</v>
      </c>
      <c r="M480" s="8" t="s">
        <v>105</v>
      </c>
    </row>
    <row r="481" spans="1:13">
      <c r="A481" s="23">
        <v>479</v>
      </c>
      <c r="B481" s="8" t="s">
        <v>74</v>
      </c>
      <c r="C481" s="10">
        <v>43178</v>
      </c>
      <c r="D481" s="12">
        <v>3.4722222222223209E-3</v>
      </c>
      <c r="E481" s="12">
        <v>5.2083333333333336E-2</v>
      </c>
      <c r="F481" s="12">
        <v>5.5555555555555552E-2</v>
      </c>
      <c r="G481" s="8" t="s">
        <v>1171</v>
      </c>
      <c r="H481" s="8" t="s">
        <v>1483</v>
      </c>
      <c r="I481" s="8" t="s">
        <v>1878</v>
      </c>
      <c r="J481" s="8" t="s">
        <v>1931</v>
      </c>
      <c r="K481" s="8" t="s">
        <v>413</v>
      </c>
      <c r="L481" s="8" t="s">
        <v>1927</v>
      </c>
      <c r="M481" s="8" t="s">
        <v>429</v>
      </c>
    </row>
    <row r="482" spans="1:13">
      <c r="A482" s="23">
        <v>480</v>
      </c>
      <c r="B482" s="8" t="s">
        <v>74</v>
      </c>
      <c r="C482" s="10">
        <v>43178</v>
      </c>
      <c r="D482" s="12">
        <v>1.3194444444444425E-2</v>
      </c>
      <c r="E482" s="12">
        <v>0.21527777777777779</v>
      </c>
      <c r="F482" s="12">
        <v>0.21875</v>
      </c>
      <c r="G482" s="8" t="s">
        <v>1498</v>
      </c>
      <c r="H482" s="8" t="s">
        <v>1516</v>
      </c>
      <c r="I482" s="8" t="s">
        <v>1932</v>
      </c>
      <c r="J482" s="8" t="s">
        <v>1933</v>
      </c>
      <c r="K482" s="8" t="s">
        <v>413</v>
      </c>
      <c r="L482" s="8" t="s">
        <v>1934</v>
      </c>
      <c r="M482" s="8" t="s">
        <v>429</v>
      </c>
    </row>
    <row r="483" spans="1:13">
      <c r="A483" s="23">
        <v>481</v>
      </c>
      <c r="B483" s="16" t="s">
        <v>75</v>
      </c>
      <c r="C483" s="10">
        <v>43178</v>
      </c>
      <c r="D483" s="12">
        <v>1.3194444444444453E-2</v>
      </c>
      <c r="E483" s="12">
        <v>0.3611111111111111</v>
      </c>
      <c r="F483" s="12">
        <v>0.38194444444444442</v>
      </c>
      <c r="G483" s="8" t="s">
        <v>1171</v>
      </c>
      <c r="H483" s="8" t="s">
        <v>1484</v>
      </c>
      <c r="I483" s="8" t="s">
        <v>1935</v>
      </c>
      <c r="J483" s="8" t="s">
        <v>1936</v>
      </c>
      <c r="K483" s="8" t="s">
        <v>413</v>
      </c>
      <c r="L483" s="8" t="s">
        <v>1937</v>
      </c>
      <c r="M483" s="8" t="s">
        <v>1908</v>
      </c>
    </row>
    <row r="484" spans="1:13">
      <c r="A484" s="23">
        <v>482</v>
      </c>
      <c r="B484" s="16" t="s">
        <v>75</v>
      </c>
      <c r="C484" s="10">
        <v>43178</v>
      </c>
      <c r="D484" s="12">
        <v>3.4722222222222099E-3</v>
      </c>
      <c r="E484" s="12">
        <v>0.42222222222222222</v>
      </c>
      <c r="F484" s="12">
        <v>0.44305555555555554</v>
      </c>
      <c r="G484" s="8" t="s">
        <v>1736</v>
      </c>
      <c r="H484" s="8" t="s">
        <v>1738</v>
      </c>
      <c r="I484" s="8" t="s">
        <v>1736</v>
      </c>
      <c r="J484" s="8" t="s">
        <v>1938</v>
      </c>
      <c r="K484" s="8" t="s">
        <v>413</v>
      </c>
      <c r="L484" s="8" t="s">
        <v>1939</v>
      </c>
      <c r="M484" s="8" t="s">
        <v>1894</v>
      </c>
    </row>
    <row r="485" spans="1:13">
      <c r="A485" s="23">
        <v>483</v>
      </c>
      <c r="B485" s="25" t="s">
        <v>75</v>
      </c>
      <c r="C485" s="10">
        <v>43178</v>
      </c>
      <c r="D485" s="12">
        <v>4.2361111111111072E-2</v>
      </c>
      <c r="E485" s="12">
        <v>0.42222222222222222</v>
      </c>
      <c r="F485" s="12">
        <v>0.44305555555555554</v>
      </c>
      <c r="G485" s="8" t="s">
        <v>1736</v>
      </c>
      <c r="H485" s="8" t="s">
        <v>1739</v>
      </c>
      <c r="I485" s="8" t="s">
        <v>1736</v>
      </c>
      <c r="J485" s="8" t="s">
        <v>1938</v>
      </c>
      <c r="K485" s="8" t="s">
        <v>413</v>
      </c>
      <c r="L485" s="8" t="s">
        <v>1939</v>
      </c>
      <c r="M485" s="8" t="s">
        <v>1894</v>
      </c>
    </row>
    <row r="486" spans="1:13">
      <c r="A486" s="23">
        <v>484</v>
      </c>
      <c r="B486" s="16" t="s">
        <v>75</v>
      </c>
      <c r="C486" s="10">
        <v>43178</v>
      </c>
      <c r="D486" s="12">
        <v>6.9444444444444198E-3</v>
      </c>
      <c r="E486" s="12">
        <v>0.61458333333333337</v>
      </c>
      <c r="F486" s="12">
        <v>0.63541666666666663</v>
      </c>
      <c r="G486" s="8" t="s">
        <v>1473</v>
      </c>
      <c r="H486" s="8" t="s">
        <v>1472</v>
      </c>
      <c r="I486" s="8" t="s">
        <v>1940</v>
      </c>
      <c r="J486" s="8" t="s">
        <v>1941</v>
      </c>
      <c r="K486" s="8" t="s">
        <v>413</v>
      </c>
      <c r="L486" s="8" t="s">
        <v>1942</v>
      </c>
      <c r="M486" s="8" t="s">
        <v>1943</v>
      </c>
    </row>
    <row r="487" spans="1:13">
      <c r="A487" s="23">
        <v>485</v>
      </c>
      <c r="B487" s="16" t="s">
        <v>75</v>
      </c>
      <c r="C487" s="10">
        <v>43178</v>
      </c>
      <c r="D487" s="12">
        <v>2.083333333333337E-2</v>
      </c>
      <c r="E487" s="12">
        <v>0.61111111111111105</v>
      </c>
      <c r="F487" s="12">
        <v>0.63194444444444442</v>
      </c>
      <c r="G487" s="8" t="s">
        <v>1476</v>
      </c>
      <c r="H487" s="8" t="s">
        <v>2143</v>
      </c>
      <c r="I487" s="8" t="s">
        <v>1944</v>
      </c>
      <c r="J487" s="8" t="s">
        <v>1945</v>
      </c>
      <c r="K487" s="8" t="s">
        <v>413</v>
      </c>
      <c r="L487" s="8" t="s">
        <v>1905</v>
      </c>
      <c r="M487" s="8" t="s">
        <v>1946</v>
      </c>
    </row>
    <row r="488" spans="1:13">
      <c r="A488" s="23">
        <v>486</v>
      </c>
      <c r="B488" s="16" t="s">
        <v>75</v>
      </c>
      <c r="C488" s="10">
        <v>43178</v>
      </c>
      <c r="D488" s="12">
        <v>3.4722222222223209E-3</v>
      </c>
      <c r="E488" s="12">
        <v>0.625</v>
      </c>
      <c r="F488" s="12">
        <v>0.64583333333333337</v>
      </c>
      <c r="G488" s="8" t="s">
        <v>1504</v>
      </c>
      <c r="H488" s="8" t="s">
        <v>1503</v>
      </c>
      <c r="I488" s="31" t="s">
        <v>2395</v>
      </c>
      <c r="J488" s="8" t="s">
        <v>1947</v>
      </c>
      <c r="K488" s="8" t="s">
        <v>413</v>
      </c>
      <c r="L488" s="8" t="s">
        <v>1948</v>
      </c>
      <c r="M488" s="8" t="s">
        <v>1949</v>
      </c>
    </row>
    <row r="489" spans="1:13">
      <c r="A489" s="23">
        <v>487</v>
      </c>
      <c r="B489" s="16" t="s">
        <v>76</v>
      </c>
      <c r="C489" s="10">
        <v>43178</v>
      </c>
      <c r="D489" s="12">
        <v>1.3194444444444425E-2</v>
      </c>
      <c r="E489" s="12">
        <v>0.75763888888888886</v>
      </c>
      <c r="F489" s="12">
        <v>0.77708333333333324</v>
      </c>
      <c r="G489" s="8" t="s">
        <v>1476</v>
      </c>
      <c r="H489" s="8" t="s">
        <v>2143</v>
      </c>
      <c r="I489" s="8" t="s">
        <v>1950</v>
      </c>
      <c r="J489" s="8" t="s">
        <v>1951</v>
      </c>
      <c r="K489" s="8" t="s">
        <v>413</v>
      </c>
      <c r="L489" s="8" t="s">
        <v>1952</v>
      </c>
      <c r="M489" s="8" t="s">
        <v>94</v>
      </c>
    </row>
    <row r="490" spans="1:13">
      <c r="A490" s="23">
        <v>488</v>
      </c>
      <c r="B490" s="16" t="s">
        <v>76</v>
      </c>
      <c r="C490" s="10">
        <v>43178</v>
      </c>
      <c r="D490" s="12">
        <v>1.3194444444444453E-2</v>
      </c>
      <c r="E490" s="12">
        <v>0.69444444444444453</v>
      </c>
      <c r="F490" s="12">
        <v>0.7090277777777777</v>
      </c>
      <c r="G490" s="8" t="s">
        <v>1490</v>
      </c>
      <c r="H490" s="8" t="s">
        <v>1489</v>
      </c>
      <c r="I490" s="8" t="s">
        <v>1953</v>
      </c>
      <c r="J490" s="8" t="s">
        <v>1954</v>
      </c>
      <c r="K490" s="8" t="s">
        <v>413</v>
      </c>
      <c r="L490" s="8" t="s">
        <v>1955</v>
      </c>
      <c r="M490" s="8" t="s">
        <v>425</v>
      </c>
    </row>
    <row r="491" spans="1:13">
      <c r="A491" s="23">
        <v>489</v>
      </c>
      <c r="B491" s="16" t="s">
        <v>76</v>
      </c>
      <c r="C491" s="10">
        <v>43178</v>
      </c>
      <c r="D491" s="12">
        <v>3.4722222222222099E-3</v>
      </c>
      <c r="E491" s="12">
        <v>0.88680555555555562</v>
      </c>
      <c r="F491" s="12">
        <v>0.89513888888888893</v>
      </c>
      <c r="G491" s="8" t="s">
        <v>1492</v>
      </c>
      <c r="H491" s="8" t="s">
        <v>1491</v>
      </c>
      <c r="I491" s="8" t="s">
        <v>1956</v>
      </c>
      <c r="J491" s="8" t="s">
        <v>1957</v>
      </c>
      <c r="K491" s="8" t="s">
        <v>413</v>
      </c>
      <c r="L491" s="8" t="s">
        <v>1958</v>
      </c>
      <c r="M491" s="8" t="s">
        <v>94</v>
      </c>
    </row>
    <row r="492" spans="1:13">
      <c r="A492" s="23">
        <v>490</v>
      </c>
      <c r="B492" s="16" t="s">
        <v>76</v>
      </c>
      <c r="C492" s="10">
        <v>43178</v>
      </c>
      <c r="D492" s="12">
        <v>4.2361111111111072E-2</v>
      </c>
      <c r="E492" s="12">
        <v>0.9291666666666667</v>
      </c>
      <c r="F492" s="12">
        <v>0.94374999999999998</v>
      </c>
      <c r="G492" s="8" t="s">
        <v>1689</v>
      </c>
      <c r="H492" s="8" t="s">
        <v>1683</v>
      </c>
      <c r="I492" s="8" t="s">
        <v>1959</v>
      </c>
      <c r="J492" s="8" t="s">
        <v>1960</v>
      </c>
      <c r="K492" s="8" t="s">
        <v>413</v>
      </c>
      <c r="L492" s="8" t="s">
        <v>1961</v>
      </c>
      <c r="M492" s="8" t="s">
        <v>94</v>
      </c>
    </row>
    <row r="493" spans="1:13">
      <c r="A493" s="23">
        <v>491</v>
      </c>
      <c r="B493" s="8" t="s">
        <v>74</v>
      </c>
      <c r="C493" s="10">
        <v>43179</v>
      </c>
      <c r="D493" s="12">
        <v>6.9444444444444198E-3</v>
      </c>
      <c r="E493" s="12">
        <v>2.4305555555555556E-2</v>
      </c>
      <c r="F493" s="12">
        <v>3.125E-2</v>
      </c>
      <c r="G493" s="8" t="s">
        <v>1482</v>
      </c>
      <c r="H493" s="8" t="s">
        <v>1481</v>
      </c>
      <c r="I493" s="8" t="s">
        <v>1962</v>
      </c>
      <c r="J493" s="8" t="s">
        <v>1963</v>
      </c>
      <c r="K493" s="8" t="s">
        <v>413</v>
      </c>
      <c r="L493" s="8" t="s">
        <v>1964</v>
      </c>
      <c r="M493" s="8" t="s">
        <v>105</v>
      </c>
    </row>
    <row r="494" spans="1:13">
      <c r="A494" s="23">
        <v>492</v>
      </c>
      <c r="B494" s="8" t="s">
        <v>74</v>
      </c>
      <c r="C494" s="10">
        <v>43179</v>
      </c>
      <c r="D494" s="12">
        <v>2.083333333333337E-2</v>
      </c>
      <c r="E494" s="12">
        <v>4.1666666666666664E-2</v>
      </c>
      <c r="F494" s="12">
        <v>4.8611111111111112E-2</v>
      </c>
      <c r="G494" s="8" t="s">
        <v>1171</v>
      </c>
      <c r="H494" s="8" t="s">
        <v>1511</v>
      </c>
      <c r="I494" s="8" t="s">
        <v>1878</v>
      </c>
      <c r="J494" s="8" t="s">
        <v>1965</v>
      </c>
      <c r="K494" s="8" t="s">
        <v>413</v>
      </c>
      <c r="L494" s="8" t="s">
        <v>1966</v>
      </c>
      <c r="M494" s="8" t="s">
        <v>429</v>
      </c>
    </row>
    <row r="495" spans="1:13">
      <c r="A495" s="23">
        <v>493</v>
      </c>
      <c r="B495" s="8" t="s">
        <v>74</v>
      </c>
      <c r="C495" s="10">
        <v>43179</v>
      </c>
      <c r="D495" s="12">
        <v>3.4722222222223209E-3</v>
      </c>
      <c r="E495" s="12">
        <v>5.5555555555555552E-2</v>
      </c>
      <c r="F495" s="12">
        <v>7.9861111111111105E-2</v>
      </c>
      <c r="G495" s="8" t="s">
        <v>1689</v>
      </c>
      <c r="H495" s="8" t="s">
        <v>1684</v>
      </c>
      <c r="I495" s="8" t="s">
        <v>1967</v>
      </c>
      <c r="J495" s="8" t="s">
        <v>1968</v>
      </c>
      <c r="K495" s="8" t="s">
        <v>413</v>
      </c>
      <c r="L495" s="8" t="s">
        <v>1969</v>
      </c>
      <c r="M495" s="8" t="s">
        <v>1970</v>
      </c>
    </row>
    <row r="496" spans="1:13">
      <c r="A496" s="23">
        <v>494</v>
      </c>
      <c r="B496" s="8" t="s">
        <v>74</v>
      </c>
      <c r="C496" s="10">
        <v>43179</v>
      </c>
      <c r="D496" s="12">
        <v>1.3194444444444425E-2</v>
      </c>
      <c r="E496" s="12">
        <v>9.375E-2</v>
      </c>
      <c r="F496" s="12">
        <v>9.7222222222222224E-2</v>
      </c>
      <c r="G496" s="8" t="s">
        <v>1500</v>
      </c>
      <c r="H496" s="8" t="s">
        <v>1499</v>
      </c>
      <c r="I496" s="8" t="s">
        <v>1971</v>
      </c>
      <c r="J496" s="8" t="s">
        <v>1972</v>
      </c>
      <c r="K496" s="8" t="s">
        <v>413</v>
      </c>
      <c r="L496" s="8" t="s">
        <v>1973</v>
      </c>
      <c r="M496" s="8" t="s">
        <v>431</v>
      </c>
    </row>
    <row r="497" spans="1:13">
      <c r="A497" s="23">
        <v>495</v>
      </c>
      <c r="B497" s="8" t="s">
        <v>74</v>
      </c>
      <c r="C497" s="10">
        <v>43179</v>
      </c>
      <c r="D497" s="12">
        <v>1.3194444444444453E-2</v>
      </c>
      <c r="E497" s="12">
        <v>0.10069444444444443</v>
      </c>
      <c r="F497" s="12">
        <v>0.10416666666666667</v>
      </c>
      <c r="G497" s="8" t="s">
        <v>1494</v>
      </c>
      <c r="H497" s="8" t="s">
        <v>1493</v>
      </c>
      <c r="I497" s="8" t="s">
        <v>1974</v>
      </c>
      <c r="J497" s="8" t="s">
        <v>1975</v>
      </c>
      <c r="K497" s="8" t="s">
        <v>413</v>
      </c>
      <c r="L497" s="8" t="s">
        <v>1976</v>
      </c>
      <c r="M497" s="8" t="s">
        <v>429</v>
      </c>
    </row>
    <row r="498" spans="1:13">
      <c r="A498" s="23">
        <v>496</v>
      </c>
      <c r="B498" s="8" t="s">
        <v>74</v>
      </c>
      <c r="C498" s="10">
        <v>43179</v>
      </c>
      <c r="D498" s="12">
        <v>3.4722222222222099E-3</v>
      </c>
      <c r="E498" s="12">
        <v>0.21527777777777779</v>
      </c>
      <c r="F498" s="12">
        <v>0.21875</v>
      </c>
      <c r="G498" s="8" t="s">
        <v>1494</v>
      </c>
      <c r="H498" s="8" t="s">
        <v>1514</v>
      </c>
      <c r="I498" s="8" t="s">
        <v>1977</v>
      </c>
      <c r="J498" s="8" t="s">
        <v>1978</v>
      </c>
      <c r="K498" s="8" t="s">
        <v>413</v>
      </c>
      <c r="L498" s="8" t="s">
        <v>1979</v>
      </c>
      <c r="M498" s="8" t="s">
        <v>105</v>
      </c>
    </row>
    <row r="499" spans="1:13">
      <c r="A499" s="23">
        <v>497</v>
      </c>
      <c r="B499" s="8" t="s">
        <v>74</v>
      </c>
      <c r="C499" s="10">
        <v>43179</v>
      </c>
      <c r="D499" s="12">
        <v>4.2361111111111072E-2</v>
      </c>
      <c r="E499" s="12">
        <v>0.26041666666666669</v>
      </c>
      <c r="F499" s="12">
        <v>0.2673611111111111</v>
      </c>
      <c r="G499" s="8" t="s">
        <v>1171</v>
      </c>
      <c r="H499" s="8" t="s">
        <v>1483</v>
      </c>
      <c r="I499" s="8" t="s">
        <v>1980</v>
      </c>
      <c r="J499" s="8" t="s">
        <v>1981</v>
      </c>
      <c r="K499" s="8" t="s">
        <v>413</v>
      </c>
      <c r="L499" s="8" t="s">
        <v>1982</v>
      </c>
      <c r="M499" s="8" t="s">
        <v>105</v>
      </c>
    </row>
    <row r="500" spans="1:13">
      <c r="A500" s="23">
        <v>498</v>
      </c>
      <c r="B500" s="16" t="s">
        <v>75</v>
      </c>
      <c r="C500" s="10">
        <v>43179</v>
      </c>
      <c r="D500" s="12">
        <v>6.9444444444444198E-3</v>
      </c>
      <c r="E500" s="12">
        <v>0.3576388888888889</v>
      </c>
      <c r="F500" s="12">
        <v>0.3611111111111111</v>
      </c>
      <c r="G500" s="8" t="s">
        <v>1480</v>
      </c>
      <c r="H500" s="8" t="s">
        <v>1508</v>
      </c>
      <c r="I500" s="8" t="s">
        <v>1983</v>
      </c>
      <c r="J500" s="8" t="s">
        <v>1984</v>
      </c>
      <c r="K500" s="8" t="s">
        <v>413</v>
      </c>
      <c r="L500" s="8" t="s">
        <v>1905</v>
      </c>
      <c r="M500" s="8" t="s">
        <v>122</v>
      </c>
    </row>
    <row r="501" spans="1:13">
      <c r="A501" s="23">
        <v>499</v>
      </c>
      <c r="B501" s="16" t="s">
        <v>75</v>
      </c>
      <c r="C501" s="10">
        <v>43179</v>
      </c>
      <c r="D501" s="12">
        <v>2.083333333333337E-2</v>
      </c>
      <c r="E501" s="12">
        <v>0.375</v>
      </c>
      <c r="F501" s="12">
        <v>0.38541666666666669</v>
      </c>
      <c r="G501" s="8" t="s">
        <v>1473</v>
      </c>
      <c r="H501" s="8" t="s">
        <v>1474</v>
      </c>
      <c r="I501" s="8" t="s">
        <v>1985</v>
      </c>
      <c r="J501" s="8" t="s">
        <v>445</v>
      </c>
      <c r="K501" s="8" t="s">
        <v>413</v>
      </c>
      <c r="L501" s="8" t="s">
        <v>1986</v>
      </c>
      <c r="M501" s="8" t="s">
        <v>1987</v>
      </c>
    </row>
    <row r="502" spans="1:13">
      <c r="A502" s="23">
        <v>500</v>
      </c>
      <c r="B502" s="16" t="s">
        <v>75</v>
      </c>
      <c r="C502" s="10">
        <v>43179</v>
      </c>
      <c r="D502" s="12">
        <v>3.4722222222223209E-3</v>
      </c>
      <c r="E502" s="12">
        <v>0.3756944444444445</v>
      </c>
      <c r="F502" s="12">
        <v>0.38194444444444442</v>
      </c>
      <c r="G502" s="8" t="s">
        <v>1480</v>
      </c>
      <c r="H502" s="8" t="s">
        <v>1479</v>
      </c>
      <c r="I502" s="8" t="s">
        <v>1988</v>
      </c>
      <c r="J502" s="8" t="s">
        <v>1989</v>
      </c>
      <c r="K502" s="8" t="s">
        <v>413</v>
      </c>
      <c r="L502" s="8" t="s">
        <v>1990</v>
      </c>
      <c r="M502" s="8" t="s">
        <v>1991</v>
      </c>
    </row>
    <row r="503" spans="1:13">
      <c r="A503" s="23">
        <v>501</v>
      </c>
      <c r="B503" s="16" t="s">
        <v>75</v>
      </c>
      <c r="C503" s="10">
        <v>43179</v>
      </c>
      <c r="D503" s="12">
        <v>1.3194444444444425E-2</v>
      </c>
      <c r="E503" s="12">
        <v>0.44791666666666669</v>
      </c>
      <c r="F503" s="12">
        <v>0.47222222222222227</v>
      </c>
      <c r="G503" s="8" t="s">
        <v>1502</v>
      </c>
      <c r="H503" s="8" t="s">
        <v>1501</v>
      </c>
      <c r="I503" s="31" t="s">
        <v>2396</v>
      </c>
      <c r="J503" s="8" t="s">
        <v>1992</v>
      </c>
      <c r="K503" s="8" t="s">
        <v>413</v>
      </c>
      <c r="L503" s="8" t="s">
        <v>1993</v>
      </c>
      <c r="M503" s="8" t="s">
        <v>1908</v>
      </c>
    </row>
    <row r="504" spans="1:13">
      <c r="A504" s="23">
        <v>502</v>
      </c>
      <c r="B504" s="16" t="s">
        <v>75</v>
      </c>
      <c r="C504" s="10">
        <v>43179</v>
      </c>
      <c r="D504" s="12">
        <v>1.3194444444444453E-2</v>
      </c>
      <c r="E504" s="12">
        <v>0.47569444444444442</v>
      </c>
      <c r="F504" s="12">
        <v>0.4826388888888889</v>
      </c>
      <c r="G504" s="8" t="s">
        <v>1171</v>
      </c>
      <c r="H504" s="8" t="s">
        <v>1511</v>
      </c>
      <c r="I504" s="8" t="s">
        <v>1878</v>
      </c>
      <c r="J504" s="8" t="s">
        <v>1879</v>
      </c>
      <c r="K504" s="8" t="s">
        <v>413</v>
      </c>
      <c r="L504" s="8" t="s">
        <v>1880</v>
      </c>
      <c r="M504" s="8" t="s">
        <v>1994</v>
      </c>
    </row>
    <row r="505" spans="1:13">
      <c r="A505" s="23">
        <v>503</v>
      </c>
      <c r="B505" s="16" t="s">
        <v>75</v>
      </c>
      <c r="C505" s="10">
        <v>43179</v>
      </c>
      <c r="D505" s="12">
        <v>3.4722222222222099E-3</v>
      </c>
      <c r="E505" s="12">
        <v>0.50694444444444442</v>
      </c>
      <c r="F505" s="12">
        <v>0.51388888888888895</v>
      </c>
      <c r="G505" s="8" t="s">
        <v>1492</v>
      </c>
      <c r="H505" s="8" t="s">
        <v>1513</v>
      </c>
      <c r="I505" s="8" t="s">
        <v>1995</v>
      </c>
      <c r="J505" s="8" t="s">
        <v>1996</v>
      </c>
      <c r="K505" s="8" t="s">
        <v>413</v>
      </c>
      <c r="L505" s="8" t="s">
        <v>1997</v>
      </c>
      <c r="M505" s="8" t="s">
        <v>1987</v>
      </c>
    </row>
    <row r="506" spans="1:13">
      <c r="A506" s="23">
        <v>504</v>
      </c>
      <c r="B506" s="16" t="s">
        <v>75</v>
      </c>
      <c r="C506" s="10">
        <v>43179</v>
      </c>
      <c r="D506" s="12">
        <v>4.2361111111111072E-2</v>
      </c>
      <c r="E506" s="12">
        <v>0.54861111111111105</v>
      </c>
      <c r="F506" s="12">
        <v>0.57986111111111105</v>
      </c>
      <c r="G506" s="8" t="s">
        <v>1502</v>
      </c>
      <c r="H506" s="8" t="s">
        <v>1501</v>
      </c>
      <c r="I506" s="31" t="s">
        <v>2397</v>
      </c>
      <c r="J506" s="8" t="s">
        <v>1992</v>
      </c>
      <c r="K506" s="8" t="s">
        <v>413</v>
      </c>
      <c r="L506" s="8" t="s">
        <v>1993</v>
      </c>
      <c r="M506" s="8" t="s">
        <v>1908</v>
      </c>
    </row>
    <row r="507" spans="1:13">
      <c r="A507" s="23">
        <v>505</v>
      </c>
      <c r="B507" s="16" t="s">
        <v>75</v>
      </c>
      <c r="C507" s="10">
        <v>43179</v>
      </c>
      <c r="D507" s="12">
        <v>6.9444444444444198E-3</v>
      </c>
      <c r="E507" s="12">
        <v>0.59027777777777779</v>
      </c>
      <c r="F507" s="12">
        <v>0.62361111111111112</v>
      </c>
      <c r="G507" s="8" t="s">
        <v>1502</v>
      </c>
      <c r="H507" s="8" t="s">
        <v>1501</v>
      </c>
      <c r="I507" s="31" t="s">
        <v>2398</v>
      </c>
      <c r="J507" s="8" t="s">
        <v>1992</v>
      </c>
      <c r="K507" s="8" t="s">
        <v>413</v>
      </c>
      <c r="L507" s="8" t="s">
        <v>1993</v>
      </c>
      <c r="M507" s="8" t="s">
        <v>1908</v>
      </c>
    </row>
    <row r="508" spans="1:13">
      <c r="A508" s="23">
        <v>506</v>
      </c>
      <c r="B508" s="16" t="s">
        <v>76</v>
      </c>
      <c r="C508" s="10">
        <v>43179</v>
      </c>
      <c r="D508" s="12">
        <v>2.083333333333337E-2</v>
      </c>
      <c r="E508" s="12">
        <v>0.66666666666666663</v>
      </c>
      <c r="F508" s="12">
        <v>0.68055555555555547</v>
      </c>
      <c r="G508" s="8" t="s">
        <v>1674</v>
      </c>
      <c r="H508" s="8" t="s">
        <v>1678</v>
      </c>
      <c r="I508" s="8" t="s">
        <v>1998</v>
      </c>
      <c r="J508" s="8" t="s">
        <v>1999</v>
      </c>
      <c r="K508" s="8" t="s">
        <v>413</v>
      </c>
      <c r="L508" s="8" t="s">
        <v>2000</v>
      </c>
      <c r="M508" s="8" t="s">
        <v>1894</v>
      </c>
    </row>
    <row r="509" spans="1:13">
      <c r="A509" s="23">
        <v>507</v>
      </c>
      <c r="B509" s="16" t="s">
        <v>76</v>
      </c>
      <c r="C509" s="10">
        <v>43179</v>
      </c>
      <c r="D509" s="12">
        <v>3.4722222222223209E-3</v>
      </c>
      <c r="E509" s="12">
        <v>0.72222222222222221</v>
      </c>
      <c r="F509" s="12">
        <v>0.7270833333333333</v>
      </c>
      <c r="G509" s="8" t="s">
        <v>1171</v>
      </c>
      <c r="H509" s="8" t="s">
        <v>1483</v>
      </c>
      <c r="I509" s="8" t="s">
        <v>1872</v>
      </c>
      <c r="J509" s="8" t="s">
        <v>1873</v>
      </c>
      <c r="K509" s="8" t="s">
        <v>413</v>
      </c>
      <c r="L509" s="8" t="s">
        <v>2001</v>
      </c>
      <c r="M509" s="8" t="s">
        <v>425</v>
      </c>
    </row>
    <row r="510" spans="1:13">
      <c r="A510" s="23">
        <v>508</v>
      </c>
      <c r="B510" s="16" t="s">
        <v>76</v>
      </c>
      <c r="C510" s="10">
        <v>43179</v>
      </c>
      <c r="D510" s="12">
        <v>1.3194444444444425E-2</v>
      </c>
      <c r="E510" s="12">
        <v>0.80555555555555547</v>
      </c>
      <c r="F510" s="12">
        <v>0.80763888888888891</v>
      </c>
      <c r="G510" s="8" t="s">
        <v>1496</v>
      </c>
      <c r="H510" s="8" t="s">
        <v>1495</v>
      </c>
      <c r="I510" s="8" t="s">
        <v>2002</v>
      </c>
      <c r="J510" s="8" t="s">
        <v>2003</v>
      </c>
      <c r="K510" s="8" t="s">
        <v>413</v>
      </c>
      <c r="L510" s="8" t="s">
        <v>2004</v>
      </c>
      <c r="M510" s="8" t="s">
        <v>425</v>
      </c>
    </row>
    <row r="511" spans="1:13">
      <c r="A511" s="23">
        <v>509</v>
      </c>
      <c r="B511" s="16" t="s">
        <v>76</v>
      </c>
      <c r="C511" s="10">
        <v>43179</v>
      </c>
      <c r="D511" s="12">
        <v>1.3194444444444453E-2</v>
      </c>
      <c r="E511" s="12">
        <v>0.84097222222222223</v>
      </c>
      <c r="F511" s="12">
        <v>0.84861111111111109</v>
      </c>
      <c r="G511" s="8" t="s">
        <v>1476</v>
      </c>
      <c r="H511" s="8" t="s">
        <v>1475</v>
      </c>
      <c r="I511" s="8" t="s">
        <v>2005</v>
      </c>
      <c r="J511" s="8" t="s">
        <v>2006</v>
      </c>
      <c r="K511" s="8" t="s">
        <v>413</v>
      </c>
      <c r="L511" s="8" t="s">
        <v>2007</v>
      </c>
      <c r="M511" s="8" t="s">
        <v>94</v>
      </c>
    </row>
    <row r="512" spans="1:13">
      <c r="A512" s="23">
        <v>510</v>
      </c>
      <c r="B512" s="8" t="s">
        <v>74</v>
      </c>
      <c r="C512" s="10">
        <v>43180</v>
      </c>
      <c r="D512" s="12">
        <v>3.4722222222222099E-3</v>
      </c>
      <c r="E512" s="12">
        <v>0.1111111111111111</v>
      </c>
      <c r="F512" s="12">
        <v>0.11458333333333333</v>
      </c>
      <c r="G512" s="8" t="s">
        <v>1674</v>
      </c>
      <c r="H512" s="8" t="s">
        <v>1677</v>
      </c>
      <c r="I512" s="8" t="s">
        <v>2008</v>
      </c>
      <c r="J512" s="8" t="s">
        <v>2009</v>
      </c>
      <c r="K512" s="8" t="s">
        <v>413</v>
      </c>
      <c r="L512" s="8" t="s">
        <v>2010</v>
      </c>
      <c r="M512" s="8" t="s">
        <v>431</v>
      </c>
    </row>
    <row r="513" spans="1:13">
      <c r="A513" s="23">
        <v>511</v>
      </c>
      <c r="B513" s="8" t="s">
        <v>74</v>
      </c>
      <c r="C513" s="10">
        <v>43180</v>
      </c>
      <c r="D513" s="12">
        <v>4.2361111111111072E-2</v>
      </c>
      <c r="E513" s="12">
        <v>0.1423611111111111</v>
      </c>
      <c r="F513" s="12">
        <v>0.14583333333333334</v>
      </c>
      <c r="G513" s="8" t="s">
        <v>1496</v>
      </c>
      <c r="H513" s="8" t="s">
        <v>1495</v>
      </c>
      <c r="I513" s="8" t="s">
        <v>451</v>
      </c>
      <c r="J513" s="8" t="s">
        <v>2011</v>
      </c>
      <c r="K513" s="8" t="s">
        <v>413</v>
      </c>
      <c r="L513" s="8" t="s">
        <v>2012</v>
      </c>
      <c r="M513" s="8" t="s">
        <v>105</v>
      </c>
    </row>
    <row r="514" spans="1:13">
      <c r="A514" s="23">
        <v>512</v>
      </c>
      <c r="B514" s="8" t="s">
        <v>74</v>
      </c>
      <c r="C514" s="10">
        <v>43180</v>
      </c>
      <c r="D514" s="12">
        <v>6.9444444444444198E-3</v>
      </c>
      <c r="E514" s="12">
        <v>0.2638888888888889</v>
      </c>
      <c r="F514" s="12">
        <v>0.27083333333333331</v>
      </c>
      <c r="G514" s="8" t="s">
        <v>1496</v>
      </c>
      <c r="H514" s="8" t="s">
        <v>1495</v>
      </c>
      <c r="I514" s="8" t="s">
        <v>451</v>
      </c>
      <c r="J514" s="8" t="s">
        <v>2013</v>
      </c>
      <c r="K514" s="8" t="s">
        <v>413</v>
      </c>
      <c r="L514" s="8" t="s">
        <v>453</v>
      </c>
      <c r="M514" s="8" t="s">
        <v>429</v>
      </c>
    </row>
    <row r="515" spans="1:13">
      <c r="A515" s="23">
        <v>513</v>
      </c>
      <c r="B515" s="8" t="s">
        <v>74</v>
      </c>
      <c r="C515" s="10">
        <v>43180</v>
      </c>
      <c r="D515" s="12">
        <v>2.083333333333337E-2</v>
      </c>
      <c r="E515" s="12">
        <v>0.27430555555555552</v>
      </c>
      <c r="F515" s="12">
        <v>0.27916666666666667</v>
      </c>
      <c r="G515" s="8" t="s">
        <v>1490</v>
      </c>
      <c r="H515" s="8" t="s">
        <v>1489</v>
      </c>
      <c r="I515" s="8" t="s">
        <v>2014</v>
      </c>
      <c r="J515" s="8" t="s">
        <v>2015</v>
      </c>
      <c r="K515" s="8" t="s">
        <v>413</v>
      </c>
      <c r="L515" s="8" t="s">
        <v>2016</v>
      </c>
      <c r="M515" s="8" t="s">
        <v>105</v>
      </c>
    </row>
    <row r="516" spans="1:13">
      <c r="A516" s="23">
        <v>514</v>
      </c>
      <c r="B516" s="8" t="s">
        <v>74</v>
      </c>
      <c r="C516" s="10">
        <v>43180</v>
      </c>
      <c r="D516" s="12">
        <v>3.4722222222223209E-3</v>
      </c>
      <c r="E516" s="12">
        <v>0.28472222222222221</v>
      </c>
      <c r="F516" s="12">
        <v>0.2902777777777778</v>
      </c>
      <c r="G516" s="8" t="s">
        <v>1171</v>
      </c>
      <c r="H516" s="8" t="s">
        <v>1484</v>
      </c>
      <c r="I516" s="8" t="s">
        <v>1980</v>
      </c>
      <c r="J516" s="8" t="s">
        <v>2017</v>
      </c>
      <c r="K516" s="8" t="s">
        <v>413</v>
      </c>
      <c r="L516" s="8" t="s">
        <v>2018</v>
      </c>
      <c r="M516" s="8" t="s">
        <v>105</v>
      </c>
    </row>
    <row r="517" spans="1:13">
      <c r="A517" s="23">
        <v>515</v>
      </c>
      <c r="B517" s="16" t="s">
        <v>75</v>
      </c>
      <c r="C517" s="10">
        <v>43180</v>
      </c>
      <c r="D517" s="12">
        <v>1.3194444444444425E-2</v>
      </c>
      <c r="E517" s="12">
        <v>0.33333333333333331</v>
      </c>
      <c r="F517" s="12">
        <v>0.36458333333333331</v>
      </c>
      <c r="G517" s="8" t="s">
        <v>1480</v>
      </c>
      <c r="H517" s="8" t="s">
        <v>1479</v>
      </c>
      <c r="I517" s="8" t="s">
        <v>2019</v>
      </c>
      <c r="J517" s="8" t="s">
        <v>2020</v>
      </c>
      <c r="K517" s="8" t="s">
        <v>413</v>
      </c>
      <c r="L517" s="8" t="s">
        <v>1905</v>
      </c>
      <c r="M517" s="8" t="s">
        <v>2021</v>
      </c>
    </row>
    <row r="518" spans="1:13">
      <c r="A518" s="23">
        <v>516</v>
      </c>
      <c r="B518" s="25" t="s">
        <v>75</v>
      </c>
      <c r="C518" s="10">
        <v>43180</v>
      </c>
      <c r="D518" s="12">
        <v>1.3194444444444453E-2</v>
      </c>
      <c r="E518" s="12">
        <v>0.33333333333333331</v>
      </c>
      <c r="F518" s="12">
        <v>0.36458333333333331</v>
      </c>
      <c r="G518" s="8" t="s">
        <v>1480</v>
      </c>
      <c r="H518" s="8" t="s">
        <v>1508</v>
      </c>
      <c r="I518" s="8" t="s">
        <v>2019</v>
      </c>
      <c r="J518" s="8" t="s">
        <v>2020</v>
      </c>
      <c r="K518" s="8" t="s">
        <v>413</v>
      </c>
      <c r="L518" s="8" t="s">
        <v>1905</v>
      </c>
      <c r="M518" s="8" t="s">
        <v>2021</v>
      </c>
    </row>
    <row r="519" spans="1:13">
      <c r="A519" s="23">
        <v>517</v>
      </c>
      <c r="B519" s="16" t="s">
        <v>75</v>
      </c>
      <c r="C519" s="10">
        <v>43180</v>
      </c>
      <c r="D519" s="12">
        <v>3.4722222222222099E-3</v>
      </c>
      <c r="E519" s="12">
        <v>0.33680555555555558</v>
      </c>
      <c r="F519" s="12">
        <v>0.34375</v>
      </c>
      <c r="G519" s="8" t="s">
        <v>1476</v>
      </c>
      <c r="H519" s="8" t="s">
        <v>1475</v>
      </c>
      <c r="I519" s="8" t="s">
        <v>2022</v>
      </c>
      <c r="J519" s="8" t="s">
        <v>2023</v>
      </c>
      <c r="K519" s="8" t="s">
        <v>413</v>
      </c>
      <c r="L519" s="8" t="s">
        <v>1942</v>
      </c>
      <c r="M519" s="8" t="s">
        <v>2024</v>
      </c>
    </row>
    <row r="520" spans="1:13">
      <c r="A520" s="23">
        <v>518</v>
      </c>
      <c r="B520" s="16" t="s">
        <v>75</v>
      </c>
      <c r="C520" s="10">
        <v>43180</v>
      </c>
      <c r="D520" s="12">
        <v>4.2361111111111072E-2</v>
      </c>
      <c r="E520" s="12">
        <v>0.35416666666666669</v>
      </c>
      <c r="F520" s="12">
        <v>0.3611111111111111</v>
      </c>
      <c r="G520" s="8" t="s">
        <v>1480</v>
      </c>
      <c r="H520" s="8" t="s">
        <v>1479</v>
      </c>
      <c r="I520" s="8" t="s">
        <v>2025</v>
      </c>
      <c r="J520" s="8" t="s">
        <v>2026</v>
      </c>
      <c r="K520" s="8" t="s">
        <v>413</v>
      </c>
      <c r="L520" s="8" t="s">
        <v>2027</v>
      </c>
      <c r="M520" s="8" t="s">
        <v>2028</v>
      </c>
    </row>
    <row r="521" spans="1:13">
      <c r="A521" s="23">
        <v>519</v>
      </c>
      <c r="B521" s="16" t="s">
        <v>75</v>
      </c>
      <c r="C521" s="10">
        <v>43180</v>
      </c>
      <c r="D521" s="12">
        <v>6.9444444444444198E-3</v>
      </c>
      <c r="E521" s="12">
        <v>0.38194444444444442</v>
      </c>
      <c r="F521" s="12">
        <v>0.38541666666666669</v>
      </c>
      <c r="G521" s="8" t="s">
        <v>1502</v>
      </c>
      <c r="H521" s="8" t="s">
        <v>1501</v>
      </c>
      <c r="I521" s="31" t="s">
        <v>2399</v>
      </c>
      <c r="J521" s="8" t="s">
        <v>2030</v>
      </c>
      <c r="K521" s="8" t="s">
        <v>413</v>
      </c>
      <c r="L521" s="8" t="s">
        <v>2029</v>
      </c>
      <c r="M521" s="8" t="s">
        <v>122</v>
      </c>
    </row>
    <row r="522" spans="1:13">
      <c r="A522" s="23">
        <v>520</v>
      </c>
      <c r="B522" s="16" t="s">
        <v>75</v>
      </c>
      <c r="C522" s="10">
        <v>43180</v>
      </c>
      <c r="D522" s="12">
        <v>2.083333333333337E-2</v>
      </c>
      <c r="E522" s="12">
        <v>0.38194444444444442</v>
      </c>
      <c r="F522" s="12">
        <v>0.56597222222222221</v>
      </c>
      <c r="G522" s="8" t="s">
        <v>1736</v>
      </c>
      <c r="H522" s="8" t="s">
        <v>1738</v>
      </c>
      <c r="I522" s="8" t="s">
        <v>2029</v>
      </c>
      <c r="J522" s="8" t="s">
        <v>2031</v>
      </c>
      <c r="K522" s="8" t="s">
        <v>413</v>
      </c>
      <c r="L522" s="8" t="s">
        <v>2029</v>
      </c>
      <c r="M522" s="8" t="s">
        <v>2029</v>
      </c>
    </row>
    <row r="523" spans="1:13">
      <c r="A523" s="23">
        <v>521</v>
      </c>
      <c r="B523" s="16" t="s">
        <v>75</v>
      </c>
      <c r="C523" s="10">
        <v>43180</v>
      </c>
      <c r="D523" s="12">
        <v>3.4722222222223209E-3</v>
      </c>
      <c r="E523" s="12">
        <v>0.57291666666666663</v>
      </c>
      <c r="F523" s="12">
        <v>0.59027777777777779</v>
      </c>
      <c r="G523" s="8" t="s">
        <v>1476</v>
      </c>
      <c r="H523" s="8" t="s">
        <v>1475</v>
      </c>
      <c r="I523" s="8" t="s">
        <v>2032</v>
      </c>
      <c r="J523" s="8" t="s">
        <v>2033</v>
      </c>
      <c r="K523" s="8" t="s">
        <v>413</v>
      </c>
      <c r="L523" s="8" t="s">
        <v>2034</v>
      </c>
      <c r="M523" s="8" t="s">
        <v>1894</v>
      </c>
    </row>
    <row r="524" spans="1:13">
      <c r="A524" s="23">
        <v>522</v>
      </c>
      <c r="B524" s="16" t="s">
        <v>76</v>
      </c>
      <c r="C524" s="10">
        <v>43180</v>
      </c>
      <c r="D524" s="12">
        <v>1.3194444444444425E-2</v>
      </c>
      <c r="E524" s="12">
        <v>0.70833333333333337</v>
      </c>
      <c r="F524" s="12">
        <v>0.72916666666666663</v>
      </c>
      <c r="G524" s="8" t="s">
        <v>1478</v>
      </c>
      <c r="H524" s="8" t="s">
        <v>1477</v>
      </c>
      <c r="I524" s="8" t="s">
        <v>2035</v>
      </c>
      <c r="J524" s="8" t="s">
        <v>2036</v>
      </c>
      <c r="K524" s="8" t="s">
        <v>413</v>
      </c>
      <c r="L524" s="8" t="s">
        <v>2037</v>
      </c>
      <c r="M524" s="8" t="s">
        <v>2038</v>
      </c>
    </row>
    <row r="525" spans="1:13">
      <c r="A525" s="23">
        <v>523</v>
      </c>
      <c r="B525" s="16" t="s">
        <v>76</v>
      </c>
      <c r="C525" s="10">
        <v>43180</v>
      </c>
      <c r="D525" s="12">
        <v>1.3194444444444453E-2</v>
      </c>
      <c r="E525" s="12">
        <v>0.71180555555555547</v>
      </c>
      <c r="F525" s="12">
        <v>0.71875</v>
      </c>
      <c r="G525" s="8" t="s">
        <v>1500</v>
      </c>
      <c r="H525" s="8" t="s">
        <v>1507</v>
      </c>
      <c r="I525" s="31" t="s">
        <v>2400</v>
      </c>
      <c r="J525" s="8" t="s">
        <v>2039</v>
      </c>
      <c r="K525" s="8" t="s">
        <v>413</v>
      </c>
      <c r="L525" s="8" t="s">
        <v>2040</v>
      </c>
      <c r="M525" s="8" t="s">
        <v>418</v>
      </c>
    </row>
    <row r="526" spans="1:13">
      <c r="A526" s="23">
        <v>524</v>
      </c>
      <c r="B526" s="16" t="s">
        <v>76</v>
      </c>
      <c r="C526" s="10">
        <v>43180</v>
      </c>
      <c r="D526" s="12">
        <v>3.4722222222222099E-3</v>
      </c>
      <c r="E526" s="12">
        <v>0.72569444444444453</v>
      </c>
      <c r="F526" s="12">
        <v>0.7402777777777777</v>
      </c>
      <c r="G526" s="8" t="s">
        <v>1490</v>
      </c>
      <c r="H526" s="8" t="s">
        <v>1512</v>
      </c>
      <c r="I526" s="8" t="s">
        <v>2041</v>
      </c>
      <c r="J526" s="8" t="s">
        <v>2042</v>
      </c>
      <c r="K526" s="8" t="s">
        <v>413</v>
      </c>
      <c r="L526" s="8" t="s">
        <v>2043</v>
      </c>
      <c r="M526" s="8" t="s">
        <v>1908</v>
      </c>
    </row>
    <row r="527" spans="1:13">
      <c r="A527" s="23">
        <v>525</v>
      </c>
      <c r="B527" s="16" t="s">
        <v>76</v>
      </c>
      <c r="C527" s="10">
        <v>43180</v>
      </c>
      <c r="D527" s="12">
        <v>4.2361111111111072E-2</v>
      </c>
      <c r="E527" s="12">
        <v>0.84375</v>
      </c>
      <c r="F527" s="12">
        <v>0.84722222222222221</v>
      </c>
      <c r="G527" s="8" t="s">
        <v>1171</v>
      </c>
      <c r="H527" s="8" t="s">
        <v>1510</v>
      </c>
      <c r="I527" s="8" t="s">
        <v>2044</v>
      </c>
      <c r="J527" s="8" t="s">
        <v>2045</v>
      </c>
      <c r="K527" s="8" t="s">
        <v>413</v>
      </c>
      <c r="L527" s="8" t="s">
        <v>2046</v>
      </c>
      <c r="M527" s="8" t="s">
        <v>425</v>
      </c>
    </row>
    <row r="528" spans="1:13">
      <c r="A528" s="23">
        <v>526</v>
      </c>
      <c r="B528" s="16" t="s">
        <v>76</v>
      </c>
      <c r="C528" s="10">
        <v>43180</v>
      </c>
      <c r="D528" s="12">
        <v>6.9444444444444198E-3</v>
      </c>
      <c r="E528" s="12">
        <v>0.93055555555555547</v>
      </c>
      <c r="F528" s="12">
        <v>0.9458333333333333</v>
      </c>
      <c r="G528" s="8" t="s">
        <v>1471</v>
      </c>
      <c r="H528" s="8" t="s">
        <v>2401</v>
      </c>
      <c r="I528" s="8" t="s">
        <v>2047</v>
      </c>
      <c r="J528" s="8" t="s">
        <v>2048</v>
      </c>
      <c r="K528" s="8" t="s">
        <v>413</v>
      </c>
      <c r="L528" s="8" t="s">
        <v>2049</v>
      </c>
      <c r="M528" s="8" t="s">
        <v>1894</v>
      </c>
    </row>
    <row r="529" spans="1:14">
      <c r="A529" s="23">
        <v>527</v>
      </c>
      <c r="B529" s="8" t="s">
        <v>74</v>
      </c>
      <c r="C529" s="10">
        <v>43181</v>
      </c>
      <c r="D529" s="12">
        <v>2.083333333333337E-2</v>
      </c>
      <c r="E529" s="12">
        <v>7.6388888888888895E-2</v>
      </c>
      <c r="F529" s="12">
        <v>7.9861111111111105E-2</v>
      </c>
      <c r="G529" s="8" t="s">
        <v>1171</v>
      </c>
      <c r="H529" s="8" t="s">
        <v>1484</v>
      </c>
      <c r="I529" s="8" t="s">
        <v>2050</v>
      </c>
      <c r="J529" s="8" t="s">
        <v>2051</v>
      </c>
      <c r="K529" s="8" t="s">
        <v>413</v>
      </c>
      <c r="L529" s="8" t="s">
        <v>2052</v>
      </c>
      <c r="M529" s="8" t="s">
        <v>105</v>
      </c>
    </row>
    <row r="530" spans="1:14">
      <c r="A530" s="23">
        <v>528</v>
      </c>
      <c r="B530" s="8" t="s">
        <v>74</v>
      </c>
      <c r="C530" s="10">
        <v>43181</v>
      </c>
      <c r="D530" s="12">
        <v>3.4722222222223209E-3</v>
      </c>
      <c r="E530" s="12">
        <v>0.14583333333333334</v>
      </c>
      <c r="F530" s="12">
        <v>0.14930555555555555</v>
      </c>
      <c r="G530" s="8" t="s">
        <v>1496</v>
      </c>
      <c r="H530" s="8" t="s">
        <v>1515</v>
      </c>
      <c r="I530" s="8" t="s">
        <v>2053</v>
      </c>
      <c r="J530" s="8" t="s">
        <v>2054</v>
      </c>
      <c r="K530" s="8" t="s">
        <v>413</v>
      </c>
      <c r="L530" s="8" t="s">
        <v>2055</v>
      </c>
      <c r="M530" s="8" t="s">
        <v>431</v>
      </c>
    </row>
    <row r="531" spans="1:14">
      <c r="A531" s="23">
        <v>529</v>
      </c>
      <c r="B531" s="8" t="s">
        <v>74</v>
      </c>
      <c r="C531" s="10">
        <v>43181</v>
      </c>
      <c r="D531" s="12">
        <v>1.3194444444444425E-2</v>
      </c>
      <c r="E531" s="12">
        <v>0.2673611111111111</v>
      </c>
      <c r="F531" s="12">
        <v>0.27083333333333331</v>
      </c>
      <c r="G531" s="8" t="s">
        <v>1494</v>
      </c>
      <c r="H531" s="8" t="s">
        <v>1493</v>
      </c>
      <c r="I531" s="8" t="s">
        <v>2056</v>
      </c>
      <c r="J531" s="8" t="s">
        <v>2057</v>
      </c>
      <c r="K531" s="8" t="s">
        <v>413</v>
      </c>
      <c r="L531" s="8" t="s">
        <v>2058</v>
      </c>
      <c r="M531" s="8" t="s">
        <v>429</v>
      </c>
    </row>
    <row r="532" spans="1:14">
      <c r="A532" s="23">
        <v>530</v>
      </c>
      <c r="B532" s="16" t="s">
        <v>75</v>
      </c>
      <c r="C532" s="10">
        <v>43181</v>
      </c>
      <c r="D532" s="12">
        <v>1.3194444444444453E-2</v>
      </c>
      <c r="E532" s="12">
        <v>0.35416666666666669</v>
      </c>
      <c r="F532" s="12">
        <v>0.3576388888888889</v>
      </c>
      <c r="G532" s="8" t="s">
        <v>1496</v>
      </c>
      <c r="H532" s="8" t="s">
        <v>1495</v>
      </c>
      <c r="I532" s="8" t="s">
        <v>2059</v>
      </c>
      <c r="J532" s="8" t="s">
        <v>2060</v>
      </c>
      <c r="K532" s="8" t="s">
        <v>413</v>
      </c>
      <c r="L532" s="8" t="s">
        <v>2061</v>
      </c>
      <c r="M532" s="8" t="s">
        <v>2024</v>
      </c>
      <c r="N532" s="8" t="s">
        <v>2062</v>
      </c>
    </row>
    <row r="533" spans="1:14">
      <c r="A533" s="23">
        <v>531</v>
      </c>
      <c r="B533" s="16" t="s">
        <v>75</v>
      </c>
      <c r="C533" s="10">
        <v>43181</v>
      </c>
      <c r="D533" s="12">
        <v>3.4722222222222099E-3</v>
      </c>
      <c r="E533" s="12">
        <v>0.3576388888888889</v>
      </c>
      <c r="F533" s="12">
        <v>0.3611111111111111</v>
      </c>
      <c r="G533" s="8" t="s">
        <v>1482</v>
      </c>
      <c r="H533" s="8" t="s">
        <v>1481</v>
      </c>
      <c r="I533" s="8" t="s">
        <v>2063</v>
      </c>
      <c r="J533" s="8" t="s">
        <v>2064</v>
      </c>
      <c r="K533" s="8" t="s">
        <v>413</v>
      </c>
      <c r="L533" s="8" t="s">
        <v>2065</v>
      </c>
      <c r="M533" s="8" t="s">
        <v>122</v>
      </c>
      <c r="N533" s="8" t="s">
        <v>1912</v>
      </c>
    </row>
    <row r="534" spans="1:14">
      <c r="A534" s="23">
        <v>532</v>
      </c>
      <c r="B534" s="16" t="s">
        <v>75</v>
      </c>
      <c r="C534" s="10">
        <v>43181</v>
      </c>
      <c r="D534" s="12">
        <v>4.2361111111111072E-2</v>
      </c>
      <c r="E534" s="12">
        <v>0.34722222222222227</v>
      </c>
      <c r="F534" s="12">
        <v>0.3576388888888889</v>
      </c>
      <c r="G534" s="8" t="s">
        <v>1496</v>
      </c>
      <c r="H534" s="8" t="s">
        <v>1495</v>
      </c>
      <c r="I534" s="8" t="s">
        <v>2059</v>
      </c>
      <c r="J534" s="8" t="s">
        <v>2060</v>
      </c>
      <c r="K534" s="8" t="s">
        <v>413</v>
      </c>
      <c r="L534" s="8" t="s">
        <v>2061</v>
      </c>
      <c r="M534" s="8" t="s">
        <v>2066</v>
      </c>
      <c r="N534" s="8" t="s">
        <v>2062</v>
      </c>
    </row>
    <row r="535" spans="1:14">
      <c r="A535" s="23">
        <v>533</v>
      </c>
      <c r="B535" s="16" t="s">
        <v>75</v>
      </c>
      <c r="C535" s="10">
        <v>43181</v>
      </c>
      <c r="D535" s="12">
        <v>6.9444444444444198E-3</v>
      </c>
      <c r="E535" s="12">
        <v>0.36319444444444443</v>
      </c>
      <c r="F535" s="12">
        <v>0.3666666666666667</v>
      </c>
      <c r="G535" s="8" t="s">
        <v>1471</v>
      </c>
      <c r="H535" s="8" t="s">
        <v>2401</v>
      </c>
      <c r="I535" s="8" t="s">
        <v>2067</v>
      </c>
      <c r="J535" s="8" t="s">
        <v>2068</v>
      </c>
      <c r="K535" s="8" t="s">
        <v>413</v>
      </c>
      <c r="L535" s="8" t="s">
        <v>2049</v>
      </c>
      <c r="M535" s="8" t="s">
        <v>90</v>
      </c>
      <c r="N535" s="8" t="s">
        <v>2069</v>
      </c>
    </row>
    <row r="536" spans="1:14">
      <c r="A536" s="23">
        <v>534</v>
      </c>
      <c r="B536" s="16" t="s">
        <v>75</v>
      </c>
      <c r="C536" s="10">
        <v>43181</v>
      </c>
      <c r="D536" s="12">
        <v>2.083333333333337E-2</v>
      </c>
      <c r="E536" s="12">
        <v>0.39583333333333331</v>
      </c>
      <c r="F536" s="12">
        <v>0.40625</v>
      </c>
      <c r="G536" s="8" t="s">
        <v>1492</v>
      </c>
      <c r="H536" s="8" t="s">
        <v>1513</v>
      </c>
      <c r="I536" s="8" t="s">
        <v>2070</v>
      </c>
      <c r="J536" s="8" t="s">
        <v>2071</v>
      </c>
      <c r="K536" s="8" t="s">
        <v>413</v>
      </c>
      <c r="L536" s="8" t="s">
        <v>2072</v>
      </c>
      <c r="M536" s="8" t="s">
        <v>1894</v>
      </c>
      <c r="N536" s="8" t="s">
        <v>2062</v>
      </c>
    </row>
    <row r="537" spans="1:14">
      <c r="A537" s="23">
        <v>535</v>
      </c>
      <c r="B537" s="16" t="s">
        <v>75</v>
      </c>
      <c r="C537" s="10">
        <v>43181</v>
      </c>
      <c r="D537" s="12">
        <v>3.4722222222223209E-3</v>
      </c>
      <c r="E537" s="12">
        <v>0.4375</v>
      </c>
      <c r="F537" s="12">
        <v>0.44444444444444442</v>
      </c>
      <c r="G537" s="8" t="s">
        <v>1500</v>
      </c>
      <c r="H537" s="8" t="s">
        <v>1499</v>
      </c>
      <c r="I537" s="31" t="s">
        <v>2402</v>
      </c>
      <c r="J537" s="8" t="s">
        <v>2073</v>
      </c>
      <c r="K537" s="8" t="s">
        <v>413</v>
      </c>
      <c r="L537" s="8" t="s">
        <v>2074</v>
      </c>
      <c r="M537" s="8" t="s">
        <v>122</v>
      </c>
      <c r="N537" s="8" t="s">
        <v>1912</v>
      </c>
    </row>
    <row r="538" spans="1:14">
      <c r="A538" s="23">
        <v>536</v>
      </c>
      <c r="B538" s="16" t="s">
        <v>75</v>
      </c>
      <c r="C538" s="10">
        <v>43181</v>
      </c>
      <c r="D538" s="12">
        <v>1.3194444444444425E-2</v>
      </c>
      <c r="E538" s="12">
        <v>0.4916666666666667</v>
      </c>
      <c r="F538" s="12">
        <v>0.49305555555555558</v>
      </c>
      <c r="G538" s="8" t="s">
        <v>1471</v>
      </c>
      <c r="H538" s="8" t="s">
        <v>2401</v>
      </c>
      <c r="I538" s="8" t="s">
        <v>2067</v>
      </c>
      <c r="J538" s="8" t="s">
        <v>2068</v>
      </c>
      <c r="K538" s="8" t="s">
        <v>413</v>
      </c>
      <c r="L538" s="8" t="s">
        <v>2049</v>
      </c>
      <c r="M538" s="8" t="s">
        <v>148</v>
      </c>
      <c r="N538" s="8" t="s">
        <v>1912</v>
      </c>
    </row>
    <row r="539" spans="1:14">
      <c r="A539" s="23">
        <v>537</v>
      </c>
      <c r="B539" s="16" t="s">
        <v>75</v>
      </c>
      <c r="C539" s="10">
        <v>43181</v>
      </c>
      <c r="D539" s="12">
        <v>1.3194444444444453E-2</v>
      </c>
      <c r="E539" s="12">
        <v>0.5131944444444444</v>
      </c>
      <c r="F539" s="12">
        <v>0.51458333333333328</v>
      </c>
      <c r="G539" s="8" t="s">
        <v>1504</v>
      </c>
      <c r="H539" s="8" t="s">
        <v>1518</v>
      </c>
      <c r="I539" s="31" t="s">
        <v>2403</v>
      </c>
      <c r="J539" s="8" t="s">
        <v>2075</v>
      </c>
      <c r="K539" s="8" t="s">
        <v>413</v>
      </c>
      <c r="L539" s="8" t="s">
        <v>2076</v>
      </c>
      <c r="M539" s="8" t="s">
        <v>2077</v>
      </c>
      <c r="N539" s="8" t="s">
        <v>1912</v>
      </c>
    </row>
    <row r="540" spans="1:14">
      <c r="A540" s="23">
        <v>538</v>
      </c>
      <c r="B540" s="16" t="s">
        <v>75</v>
      </c>
      <c r="C540" s="10">
        <v>43181</v>
      </c>
      <c r="D540" s="12">
        <v>3.4722222222222099E-3</v>
      </c>
      <c r="E540" s="12">
        <v>0.55902777777777779</v>
      </c>
      <c r="F540" s="12">
        <v>0.56597222222222221</v>
      </c>
      <c r="G540" s="8" t="s">
        <v>1478</v>
      </c>
      <c r="H540" s="8" t="s">
        <v>1507</v>
      </c>
      <c r="I540" s="8" t="s">
        <v>2029</v>
      </c>
      <c r="J540" s="8" t="s">
        <v>2078</v>
      </c>
      <c r="K540" s="8" t="s">
        <v>413</v>
      </c>
      <c r="L540" s="8" t="s">
        <v>2029</v>
      </c>
      <c r="M540" s="8" t="s">
        <v>1908</v>
      </c>
      <c r="N540" s="8" t="s">
        <v>2062</v>
      </c>
    </row>
    <row r="541" spans="1:14">
      <c r="A541" s="23">
        <v>539</v>
      </c>
      <c r="B541" s="16" t="s">
        <v>76</v>
      </c>
      <c r="C541" s="10">
        <v>43181</v>
      </c>
      <c r="D541" s="12">
        <v>4.2361111111111072E-2</v>
      </c>
      <c r="E541" s="12">
        <v>0.68888888888888899</v>
      </c>
      <c r="F541" s="12">
        <v>0.69236111111111109</v>
      </c>
      <c r="G541" s="8" t="s">
        <v>1502</v>
      </c>
      <c r="H541" s="8" t="s">
        <v>1501</v>
      </c>
      <c r="I541" s="31" t="s">
        <v>2404</v>
      </c>
      <c r="J541" s="8" t="s">
        <v>2080</v>
      </c>
      <c r="K541" s="8" t="s">
        <v>413</v>
      </c>
      <c r="L541" s="8" t="s">
        <v>2081</v>
      </c>
      <c r="M541" s="8" t="s">
        <v>425</v>
      </c>
    </row>
    <row r="542" spans="1:14">
      <c r="A542" s="23">
        <v>540</v>
      </c>
      <c r="B542" s="16" t="s">
        <v>76</v>
      </c>
      <c r="C542" s="10">
        <v>43181</v>
      </c>
      <c r="D542" s="12">
        <v>6.9444444444444198E-3</v>
      </c>
      <c r="E542" s="12">
        <v>0.69444444444444453</v>
      </c>
      <c r="F542" s="12">
        <v>0.69930555555555562</v>
      </c>
      <c r="G542" s="8" t="s">
        <v>1171</v>
      </c>
      <c r="H542" s="8" t="s">
        <v>1511</v>
      </c>
      <c r="I542" s="8" t="s">
        <v>2082</v>
      </c>
      <c r="J542" s="8" t="s">
        <v>2083</v>
      </c>
      <c r="K542" s="8" t="s">
        <v>413</v>
      </c>
      <c r="L542" s="8" t="s">
        <v>2084</v>
      </c>
      <c r="M542" s="8" t="s">
        <v>418</v>
      </c>
    </row>
    <row r="543" spans="1:14">
      <c r="A543" s="23">
        <v>541</v>
      </c>
      <c r="B543" s="16" t="s">
        <v>76</v>
      </c>
      <c r="C543" s="10">
        <v>43181</v>
      </c>
      <c r="D543" s="12">
        <v>2.083333333333337E-2</v>
      </c>
      <c r="E543" s="12">
        <v>0.74444444444444446</v>
      </c>
      <c r="F543" s="12">
        <v>0.75</v>
      </c>
      <c r="G543" s="8" t="s">
        <v>1502</v>
      </c>
      <c r="H543" s="8" t="s">
        <v>1501</v>
      </c>
      <c r="I543" s="31" t="s">
        <v>2405</v>
      </c>
      <c r="J543" s="8" t="s">
        <v>2085</v>
      </c>
      <c r="K543" s="8" t="s">
        <v>413</v>
      </c>
      <c r="L543" s="8" t="s">
        <v>2086</v>
      </c>
      <c r="M543" s="8" t="s">
        <v>94</v>
      </c>
    </row>
    <row r="544" spans="1:14">
      <c r="A544" s="23">
        <v>542</v>
      </c>
      <c r="B544" s="16" t="s">
        <v>76</v>
      </c>
      <c r="C544" s="10">
        <v>43181</v>
      </c>
      <c r="D544" s="12">
        <v>3.4722222222223209E-3</v>
      </c>
      <c r="E544" s="12">
        <v>0.75624999999999998</v>
      </c>
      <c r="F544" s="12">
        <v>0.75902777777777775</v>
      </c>
      <c r="G544" s="8" t="s">
        <v>1171</v>
      </c>
      <c r="H544" s="8" t="s">
        <v>1483</v>
      </c>
      <c r="I544" s="8" t="s">
        <v>1872</v>
      </c>
      <c r="J544" s="8" t="s">
        <v>1924</v>
      </c>
      <c r="K544" s="8" t="s">
        <v>413</v>
      </c>
      <c r="L544" s="8" t="s">
        <v>2087</v>
      </c>
      <c r="M544" s="8" t="s">
        <v>94</v>
      </c>
    </row>
    <row r="545" spans="1:13">
      <c r="A545" s="23">
        <v>543</v>
      </c>
      <c r="B545" s="16" t="s">
        <v>76</v>
      </c>
      <c r="C545" s="10">
        <v>43181</v>
      </c>
      <c r="D545" s="12">
        <v>1.3194444444444425E-2</v>
      </c>
      <c r="E545" s="12">
        <v>0.88750000000000007</v>
      </c>
      <c r="F545" s="12">
        <v>0.89166666666666661</v>
      </c>
      <c r="G545" s="8" t="s">
        <v>1171</v>
      </c>
      <c r="H545" s="8" t="s">
        <v>1484</v>
      </c>
      <c r="I545" s="8" t="s">
        <v>2088</v>
      </c>
      <c r="J545" s="8" t="s">
        <v>2089</v>
      </c>
      <c r="K545" s="8" t="s">
        <v>2090</v>
      </c>
      <c r="L545" s="8" t="s">
        <v>2091</v>
      </c>
      <c r="M545" s="8" t="s">
        <v>418</v>
      </c>
    </row>
    <row r="546" spans="1:13">
      <c r="A546" s="23">
        <v>544</v>
      </c>
      <c r="B546" s="8" t="s">
        <v>74</v>
      </c>
      <c r="C546" s="10">
        <v>43182</v>
      </c>
      <c r="D546" s="12">
        <v>1.3194444444444453E-2</v>
      </c>
      <c r="E546" s="12">
        <v>7.2916666666666671E-2</v>
      </c>
      <c r="F546" s="12">
        <v>7.6388888888888895E-2</v>
      </c>
      <c r="G546" s="8" t="s">
        <v>1171</v>
      </c>
      <c r="H546" s="8" t="s">
        <v>1484</v>
      </c>
      <c r="I546" s="8" t="s">
        <v>1872</v>
      </c>
      <c r="J546" s="8" t="s">
        <v>2092</v>
      </c>
      <c r="K546" s="8" t="s">
        <v>413</v>
      </c>
      <c r="L546" s="8" t="s">
        <v>2093</v>
      </c>
      <c r="M546" s="8" t="s">
        <v>431</v>
      </c>
    </row>
    <row r="547" spans="1:13">
      <c r="A547" s="23">
        <v>545</v>
      </c>
      <c r="B547" s="8" t="s">
        <v>74</v>
      </c>
      <c r="C547" s="10">
        <v>43182</v>
      </c>
      <c r="D547" s="12">
        <v>3.4722222222222099E-3</v>
      </c>
      <c r="E547" s="12">
        <v>0.13333333333333333</v>
      </c>
      <c r="F547" s="12">
        <v>0.1361111111111111</v>
      </c>
      <c r="G547" s="8" t="s">
        <v>1674</v>
      </c>
      <c r="H547" s="8" t="s">
        <v>1677</v>
      </c>
      <c r="I547" s="8" t="s">
        <v>2094</v>
      </c>
      <c r="J547" s="8" t="s">
        <v>2095</v>
      </c>
      <c r="K547" s="8" t="s">
        <v>413</v>
      </c>
      <c r="M547" s="8" t="s">
        <v>429</v>
      </c>
    </row>
    <row r="548" spans="1:13">
      <c r="A548" s="23">
        <v>546</v>
      </c>
      <c r="B548" s="8" t="s">
        <v>74</v>
      </c>
      <c r="C548" s="10">
        <v>43182</v>
      </c>
      <c r="D548" s="12">
        <v>4.2361111111111072E-2</v>
      </c>
      <c r="E548" s="12">
        <v>0.18680555555555556</v>
      </c>
      <c r="F548" s="12">
        <v>0.18958333333333333</v>
      </c>
      <c r="G548" s="31" t="s">
        <v>2406</v>
      </c>
      <c r="H548" s="8" t="s">
        <v>1501</v>
      </c>
      <c r="I548" s="31" t="s">
        <v>2407</v>
      </c>
      <c r="J548" s="8" t="s">
        <v>2096</v>
      </c>
      <c r="K548" s="8" t="s">
        <v>413</v>
      </c>
      <c r="L548" s="8" t="s">
        <v>2097</v>
      </c>
      <c r="M548" s="8" t="s">
        <v>105</v>
      </c>
    </row>
    <row r="549" spans="1:13">
      <c r="A549" s="23">
        <v>547</v>
      </c>
      <c r="B549" s="16" t="s">
        <v>75</v>
      </c>
      <c r="C549" s="10">
        <v>43182</v>
      </c>
      <c r="D549" s="12">
        <v>6.9444444444444198E-3</v>
      </c>
      <c r="E549" s="12">
        <v>0.35069444444444442</v>
      </c>
      <c r="F549" s="12">
        <v>0.35416666666666669</v>
      </c>
      <c r="G549" s="8" t="s">
        <v>1473</v>
      </c>
      <c r="H549" s="8" t="s">
        <v>1472</v>
      </c>
      <c r="I549" s="8" t="s">
        <v>2132</v>
      </c>
      <c r="J549" s="8" t="s">
        <v>2133</v>
      </c>
      <c r="K549" s="8" t="s">
        <v>413</v>
      </c>
      <c r="L549" s="8" t="s">
        <v>2134</v>
      </c>
      <c r="M549" s="8" t="s">
        <v>2024</v>
      </c>
    </row>
    <row r="550" spans="1:13">
      <c r="A550" s="23">
        <v>548</v>
      </c>
      <c r="B550" s="16" t="s">
        <v>75</v>
      </c>
      <c r="C550" s="10">
        <v>43182</v>
      </c>
      <c r="D550" s="12">
        <v>2.083333333333337E-2</v>
      </c>
      <c r="E550" s="12">
        <v>0.4291666666666667</v>
      </c>
      <c r="F550" s="12">
        <v>0.43611111111111112</v>
      </c>
      <c r="G550" s="8" t="s">
        <v>1490</v>
      </c>
      <c r="H550" s="8" t="s">
        <v>1512</v>
      </c>
      <c r="I550" s="8" t="s">
        <v>2135</v>
      </c>
      <c r="J550" s="8" t="s">
        <v>2136</v>
      </c>
      <c r="K550" s="8" t="s">
        <v>413</v>
      </c>
      <c r="L550" s="8" t="s">
        <v>2137</v>
      </c>
      <c r="M550" s="8" t="s">
        <v>2138</v>
      </c>
    </row>
    <row r="551" spans="1:13">
      <c r="A551" s="23">
        <v>549</v>
      </c>
      <c r="B551" s="16" t="s">
        <v>75</v>
      </c>
      <c r="C551" s="10">
        <v>43182</v>
      </c>
      <c r="D551" s="12">
        <v>3.4722222222223209E-3</v>
      </c>
      <c r="E551" s="12">
        <v>0.43611111111111112</v>
      </c>
      <c r="F551" s="12">
        <v>0.4777777777777778</v>
      </c>
      <c r="G551" s="8" t="s">
        <v>1500</v>
      </c>
      <c r="H551" s="8" t="s">
        <v>1499</v>
      </c>
      <c r="I551" s="31" t="s">
        <v>2408</v>
      </c>
      <c r="J551" s="8" t="s">
        <v>2139</v>
      </c>
      <c r="K551" s="8" t="s">
        <v>413</v>
      </c>
      <c r="L551" s="8" t="s">
        <v>2140</v>
      </c>
      <c r="M551" s="8" t="s">
        <v>2141</v>
      </c>
    </row>
    <row r="552" spans="1:13">
      <c r="A552" s="23">
        <v>550</v>
      </c>
      <c r="B552" s="16" t="s">
        <v>75</v>
      </c>
      <c r="C552" s="10">
        <v>43182</v>
      </c>
      <c r="D552" s="12">
        <v>1.3194444444444425E-2</v>
      </c>
      <c r="E552" s="12">
        <v>0.44444444444444442</v>
      </c>
      <c r="F552" s="12">
        <v>0.4513888888888889</v>
      </c>
      <c r="G552" s="8" t="s">
        <v>1171</v>
      </c>
      <c r="H552" s="8" t="s">
        <v>1510</v>
      </c>
      <c r="I552" s="8" t="s">
        <v>1872</v>
      </c>
      <c r="J552" s="8" t="s">
        <v>1931</v>
      </c>
      <c r="K552" s="8" t="s">
        <v>413</v>
      </c>
      <c r="L552" s="8" t="s">
        <v>2074</v>
      </c>
      <c r="M552" s="8" t="s">
        <v>2142</v>
      </c>
    </row>
    <row r="553" spans="1:13">
      <c r="A553" s="23">
        <v>551</v>
      </c>
      <c r="B553" s="16" t="s">
        <v>75</v>
      </c>
      <c r="C553" s="10">
        <v>43182</v>
      </c>
      <c r="D553" s="12">
        <v>1.3194444444444453E-2</v>
      </c>
      <c r="E553" s="12">
        <v>0.4513888888888889</v>
      </c>
      <c r="F553" s="12">
        <v>0.4548611111111111</v>
      </c>
      <c r="G553" s="8" t="s">
        <v>1476</v>
      </c>
      <c r="H553" s="8" t="s">
        <v>2143</v>
      </c>
      <c r="I553" s="8" t="s">
        <v>2144</v>
      </c>
      <c r="J553" s="8" t="s">
        <v>1938</v>
      </c>
      <c r="K553" s="8" t="s">
        <v>413</v>
      </c>
      <c r="L553" s="8" t="s">
        <v>1905</v>
      </c>
      <c r="M553" s="8" t="s">
        <v>1894</v>
      </c>
    </row>
    <row r="554" spans="1:13">
      <c r="A554" s="23">
        <v>552</v>
      </c>
      <c r="B554" s="16" t="s">
        <v>75</v>
      </c>
      <c r="C554" s="10">
        <v>43182</v>
      </c>
      <c r="D554" s="12">
        <v>3.4722222222222099E-3</v>
      </c>
      <c r="E554" s="12">
        <v>0.56597222222222221</v>
      </c>
      <c r="F554" s="12">
        <v>0.52708333333333335</v>
      </c>
      <c r="G554" s="8" t="s">
        <v>1171</v>
      </c>
      <c r="H554" s="8" t="s">
        <v>1484</v>
      </c>
      <c r="I554" s="8" t="s">
        <v>1872</v>
      </c>
      <c r="J554" s="8" t="s">
        <v>1931</v>
      </c>
      <c r="K554" s="8" t="s">
        <v>413</v>
      </c>
      <c r="L554" s="8" t="s">
        <v>2074</v>
      </c>
      <c r="M554" s="8" t="s">
        <v>148</v>
      </c>
    </row>
    <row r="555" spans="1:13">
      <c r="A555" s="23">
        <v>553</v>
      </c>
      <c r="B555" s="16" t="s">
        <v>75</v>
      </c>
      <c r="C555" s="10">
        <v>43182</v>
      </c>
      <c r="D555" s="12">
        <v>4.2361111111111072E-2</v>
      </c>
      <c r="E555" s="12">
        <v>0.57291666666666663</v>
      </c>
      <c r="F555" s="12">
        <v>0.57986111111111105</v>
      </c>
      <c r="G555" s="8" t="s">
        <v>1494</v>
      </c>
      <c r="H555" s="8" t="s">
        <v>1493</v>
      </c>
      <c r="I555" s="8" t="s">
        <v>2145</v>
      </c>
      <c r="J555" s="8" t="s">
        <v>1910</v>
      </c>
      <c r="K555" s="8" t="s">
        <v>413</v>
      </c>
      <c r="L555" s="8" t="s">
        <v>2146</v>
      </c>
      <c r="M555" s="8" t="s">
        <v>1994</v>
      </c>
    </row>
    <row r="556" spans="1:13">
      <c r="A556" s="23">
        <v>554</v>
      </c>
      <c r="B556" s="16" t="s">
        <v>76</v>
      </c>
      <c r="C556" s="10">
        <v>43182</v>
      </c>
      <c r="D556" s="12">
        <v>6.9444444444444198E-3</v>
      </c>
      <c r="E556" s="12">
        <v>0.77569444444444446</v>
      </c>
      <c r="F556" s="12">
        <v>0.77916666666666667</v>
      </c>
      <c r="G556" s="8" t="s">
        <v>1171</v>
      </c>
      <c r="H556" s="8" t="s">
        <v>1483</v>
      </c>
      <c r="I556" s="8" t="s">
        <v>1872</v>
      </c>
      <c r="J556" s="8" t="s">
        <v>1931</v>
      </c>
      <c r="K556" s="8" t="s">
        <v>413</v>
      </c>
      <c r="L556" s="8" t="s">
        <v>2084</v>
      </c>
      <c r="M556" s="8" t="s">
        <v>418</v>
      </c>
    </row>
    <row r="557" spans="1:13">
      <c r="A557" s="23">
        <v>555</v>
      </c>
      <c r="B557" s="16" t="s">
        <v>76</v>
      </c>
      <c r="C557" s="10">
        <v>43182</v>
      </c>
      <c r="D557" s="12">
        <v>2.083333333333337E-2</v>
      </c>
      <c r="E557" s="12">
        <v>0.81597222222222221</v>
      </c>
      <c r="F557" s="12">
        <v>0.82500000000000007</v>
      </c>
      <c r="G557" s="8" t="s">
        <v>1478</v>
      </c>
      <c r="H557" s="8" t="s">
        <v>1477</v>
      </c>
      <c r="I557" s="8" t="s">
        <v>2147</v>
      </c>
      <c r="J557" s="8" t="s">
        <v>2148</v>
      </c>
      <c r="K557" s="8" t="s">
        <v>413</v>
      </c>
      <c r="L557" s="8" t="s">
        <v>2149</v>
      </c>
      <c r="M557" s="8" t="s">
        <v>418</v>
      </c>
    </row>
    <row r="558" spans="1:13">
      <c r="A558" s="23">
        <v>556</v>
      </c>
      <c r="B558" s="16" t="s">
        <v>76</v>
      </c>
      <c r="C558" s="10">
        <v>43182</v>
      </c>
      <c r="D558" s="12">
        <v>3.4722222222223209E-3</v>
      </c>
      <c r="E558" s="12">
        <v>0.84513888888888899</v>
      </c>
      <c r="F558" s="12">
        <v>0.84861111111111109</v>
      </c>
      <c r="G558" s="8" t="s">
        <v>1171</v>
      </c>
      <c r="H558" s="8" t="s">
        <v>1511</v>
      </c>
      <c r="I558" s="8" t="s">
        <v>1872</v>
      </c>
      <c r="J558" s="8" t="s">
        <v>1931</v>
      </c>
      <c r="K558" s="8" t="s">
        <v>413</v>
      </c>
      <c r="L558" s="8" t="s">
        <v>2084</v>
      </c>
      <c r="M558" s="8" t="s">
        <v>94</v>
      </c>
    </row>
    <row r="559" spans="1:13">
      <c r="A559" s="23">
        <v>557</v>
      </c>
      <c r="B559" s="8" t="s">
        <v>74</v>
      </c>
      <c r="C559" s="10">
        <v>43183</v>
      </c>
      <c r="D559" s="12">
        <v>1.3194444444444425E-2</v>
      </c>
      <c r="E559" s="12">
        <v>2.0833333333333332E-2</v>
      </c>
      <c r="F559" s="12">
        <v>3.125E-2</v>
      </c>
      <c r="G559" s="8" t="s">
        <v>1490</v>
      </c>
      <c r="H559" s="8" t="s">
        <v>1489</v>
      </c>
      <c r="I559" s="8" t="s">
        <v>2150</v>
      </c>
      <c r="J559" s="8" t="s">
        <v>2151</v>
      </c>
      <c r="K559" s="8" t="s">
        <v>413</v>
      </c>
      <c r="L559" s="8" t="s">
        <v>2016</v>
      </c>
      <c r="M559" s="8" t="s">
        <v>105</v>
      </c>
    </row>
    <row r="560" spans="1:13">
      <c r="A560" s="23">
        <v>558</v>
      </c>
      <c r="B560" s="8" t="s">
        <v>74</v>
      </c>
      <c r="C560" s="10">
        <v>43183</v>
      </c>
      <c r="D560" s="12">
        <v>1.3194444444444453E-2</v>
      </c>
      <c r="E560" s="12">
        <v>3.125E-2</v>
      </c>
      <c r="F560" s="12">
        <v>3.4722222222222224E-2</v>
      </c>
      <c r="G560" s="8" t="s">
        <v>1171</v>
      </c>
      <c r="H560" s="8" t="s">
        <v>1483</v>
      </c>
      <c r="I560" s="8" t="s">
        <v>1872</v>
      </c>
      <c r="J560" s="8" t="s">
        <v>1931</v>
      </c>
      <c r="K560" s="8" t="s">
        <v>413</v>
      </c>
      <c r="L560" s="8" t="s">
        <v>2152</v>
      </c>
      <c r="M560" s="8" t="s">
        <v>429</v>
      </c>
    </row>
    <row r="561" spans="1:13">
      <c r="A561" s="23">
        <v>559</v>
      </c>
      <c r="B561" s="8" t="s">
        <v>74</v>
      </c>
      <c r="C561" s="10">
        <v>43183</v>
      </c>
      <c r="D561" s="12">
        <v>3.4722222222222099E-3</v>
      </c>
      <c r="E561" s="12">
        <v>3.3333333333333333E-2</v>
      </c>
      <c r="F561" s="12">
        <v>3.9583333333333331E-2</v>
      </c>
      <c r="G561" s="8" t="s">
        <v>1478</v>
      </c>
      <c r="H561" s="8" t="s">
        <v>1477</v>
      </c>
      <c r="I561" s="8" t="s">
        <v>2153</v>
      </c>
      <c r="J561" s="8" t="s">
        <v>2154</v>
      </c>
      <c r="K561" s="8" t="s">
        <v>413</v>
      </c>
      <c r="L561" s="8" t="s">
        <v>2155</v>
      </c>
      <c r="M561" s="8" t="s">
        <v>105</v>
      </c>
    </row>
    <row r="562" spans="1:13">
      <c r="A562" s="23">
        <v>560</v>
      </c>
      <c r="B562" s="8" t="s">
        <v>74</v>
      </c>
      <c r="C562" s="10">
        <v>43183</v>
      </c>
      <c r="D562" s="12">
        <v>4.2361111111111072E-2</v>
      </c>
      <c r="E562" s="12">
        <v>0.20486111111111113</v>
      </c>
      <c r="F562" s="12">
        <v>0.20833333333333334</v>
      </c>
      <c r="G562" s="8" t="s">
        <v>1494</v>
      </c>
      <c r="H562" s="8" t="s">
        <v>1493</v>
      </c>
      <c r="I562" s="8" t="s">
        <v>451</v>
      </c>
      <c r="J562" s="8" t="s">
        <v>2156</v>
      </c>
      <c r="K562" s="8" t="s">
        <v>413</v>
      </c>
      <c r="L562" s="8" t="s">
        <v>1979</v>
      </c>
      <c r="M562" s="8" t="s">
        <v>429</v>
      </c>
    </row>
    <row r="563" spans="1:13">
      <c r="A563" s="23">
        <v>561</v>
      </c>
      <c r="B563" s="16" t="s">
        <v>75</v>
      </c>
      <c r="C563" s="10">
        <v>43183</v>
      </c>
      <c r="D563" s="12">
        <v>6.9444444444444198E-3</v>
      </c>
      <c r="E563" s="12">
        <v>0.34375</v>
      </c>
      <c r="F563" s="12">
        <v>0.34930555555555554</v>
      </c>
      <c r="G563" s="8" t="s">
        <v>1473</v>
      </c>
      <c r="H563" s="8" t="s">
        <v>1474</v>
      </c>
      <c r="I563" s="8" t="s">
        <v>2157</v>
      </c>
      <c r="J563" s="8" t="s">
        <v>2133</v>
      </c>
      <c r="K563" s="8" t="s">
        <v>413</v>
      </c>
      <c r="L563" s="8" t="s">
        <v>2134</v>
      </c>
      <c r="M563" s="8" t="s">
        <v>148</v>
      </c>
    </row>
    <row r="564" spans="1:13">
      <c r="A564" s="23">
        <v>562</v>
      </c>
      <c r="B564" s="16" t="s">
        <v>75</v>
      </c>
      <c r="C564" s="10">
        <v>43183</v>
      </c>
      <c r="D564" s="12">
        <v>2.083333333333337E-2</v>
      </c>
      <c r="E564" s="12">
        <v>0.43055555555555558</v>
      </c>
      <c r="F564" s="12">
        <v>0.43402777777777773</v>
      </c>
      <c r="G564" s="8" t="s">
        <v>1171</v>
      </c>
      <c r="H564" s="8" t="s">
        <v>1510</v>
      </c>
      <c r="I564" s="8" t="s">
        <v>1872</v>
      </c>
      <c r="J564" s="8" t="s">
        <v>1931</v>
      </c>
      <c r="K564" s="8" t="s">
        <v>413</v>
      </c>
      <c r="L564" s="8" t="s">
        <v>2152</v>
      </c>
      <c r="M564" s="8" t="s">
        <v>148</v>
      </c>
    </row>
    <row r="565" spans="1:13">
      <c r="A565" s="23">
        <v>563</v>
      </c>
      <c r="B565" s="16" t="s">
        <v>75</v>
      </c>
      <c r="C565" s="10">
        <v>43183</v>
      </c>
      <c r="D565" s="12">
        <v>3.4722222222223209E-3</v>
      </c>
      <c r="E565" s="12">
        <v>0.47916666666666669</v>
      </c>
      <c r="F565" s="12">
        <v>0.52569444444444446</v>
      </c>
      <c r="G565" s="8" t="s">
        <v>1689</v>
      </c>
      <c r="H565" s="8" t="s">
        <v>1683</v>
      </c>
      <c r="I565" s="31" t="s">
        <v>2409</v>
      </c>
      <c r="J565" s="8" t="s">
        <v>2033</v>
      </c>
      <c r="K565" s="8" t="s">
        <v>413</v>
      </c>
      <c r="L565" s="8" t="s">
        <v>2158</v>
      </c>
      <c r="M565" s="8" t="s">
        <v>1894</v>
      </c>
    </row>
    <row r="566" spans="1:13">
      <c r="A566" s="23">
        <v>564</v>
      </c>
      <c r="B566" s="16" t="s">
        <v>75</v>
      </c>
      <c r="C566" s="10">
        <v>43183</v>
      </c>
      <c r="D566" s="12">
        <v>1.3194444444444425E-2</v>
      </c>
      <c r="E566" s="12">
        <v>0.4375</v>
      </c>
      <c r="F566" s="12">
        <v>0.53472222222222221</v>
      </c>
      <c r="G566" s="8" t="s">
        <v>1171</v>
      </c>
      <c r="H566" s="8" t="s">
        <v>1483</v>
      </c>
      <c r="I566" s="8" t="s">
        <v>2159</v>
      </c>
      <c r="J566" s="8" t="s">
        <v>2160</v>
      </c>
      <c r="K566" s="8" t="s">
        <v>413</v>
      </c>
      <c r="L566" s="8" t="s">
        <v>2161</v>
      </c>
      <c r="M566" s="8" t="s">
        <v>90</v>
      </c>
    </row>
    <row r="567" spans="1:13">
      <c r="A567" s="23">
        <v>565</v>
      </c>
      <c r="B567" s="25" t="s">
        <v>75</v>
      </c>
      <c r="C567" s="10">
        <v>43183</v>
      </c>
      <c r="D567" s="12">
        <v>1.3194444444444453E-2</v>
      </c>
      <c r="E567" s="12">
        <v>0.4375</v>
      </c>
      <c r="F567" s="12">
        <v>0.53472222222222221</v>
      </c>
      <c r="G567" s="8" t="s">
        <v>1171</v>
      </c>
      <c r="H567" s="8" t="s">
        <v>1484</v>
      </c>
      <c r="I567" s="8" t="s">
        <v>2159</v>
      </c>
      <c r="J567" s="8" t="s">
        <v>2160</v>
      </c>
      <c r="K567" s="8" t="s">
        <v>413</v>
      </c>
      <c r="L567" s="8" t="s">
        <v>2161</v>
      </c>
      <c r="M567" s="8" t="s">
        <v>90</v>
      </c>
    </row>
    <row r="568" spans="1:13">
      <c r="A568" s="23">
        <v>566</v>
      </c>
      <c r="B568" s="16" t="s">
        <v>75</v>
      </c>
      <c r="C568" s="10">
        <v>43183</v>
      </c>
      <c r="D568" s="12">
        <v>3.4722222222222099E-3</v>
      </c>
      <c r="E568" s="12">
        <v>0.61111111111111105</v>
      </c>
      <c r="F568" s="12">
        <v>0.63194444444444442</v>
      </c>
      <c r="G568" s="8" t="s">
        <v>1490</v>
      </c>
      <c r="H568" s="8" t="s">
        <v>1489</v>
      </c>
      <c r="I568" s="8" t="s">
        <v>2162</v>
      </c>
      <c r="J568" s="8" t="s">
        <v>2033</v>
      </c>
      <c r="K568" s="8" t="s">
        <v>413</v>
      </c>
      <c r="L568" s="8" t="s">
        <v>2163</v>
      </c>
      <c r="M568" s="8" t="s">
        <v>1894</v>
      </c>
    </row>
    <row r="569" spans="1:13">
      <c r="A569" s="23">
        <v>567</v>
      </c>
      <c r="B569" s="16" t="s">
        <v>75</v>
      </c>
      <c r="C569" s="10">
        <v>43183</v>
      </c>
      <c r="D569" s="12">
        <v>4.2361111111111072E-2</v>
      </c>
      <c r="E569" s="12">
        <v>0.61111111111111105</v>
      </c>
      <c r="F569" s="12">
        <v>0.63888888888888895</v>
      </c>
      <c r="G569" s="8" t="s">
        <v>1473</v>
      </c>
      <c r="H569" s="8" t="s">
        <v>2164</v>
      </c>
      <c r="I569" s="8" t="s">
        <v>2157</v>
      </c>
      <c r="J569" s="8" t="s">
        <v>2165</v>
      </c>
      <c r="K569" s="8" t="s">
        <v>413</v>
      </c>
      <c r="L569" s="8" t="s">
        <v>2166</v>
      </c>
      <c r="M569" s="8" t="s">
        <v>2167</v>
      </c>
    </row>
    <row r="570" spans="1:13">
      <c r="A570" s="23">
        <v>568</v>
      </c>
      <c r="B570" s="16" t="s">
        <v>76</v>
      </c>
      <c r="C570" s="10">
        <v>43183</v>
      </c>
      <c r="D570" s="12">
        <v>6.9444444444444198E-3</v>
      </c>
      <c r="E570" s="12">
        <v>0.69166666666666676</v>
      </c>
      <c r="F570" s="12">
        <v>0.69861111111111107</v>
      </c>
      <c r="G570" s="8" t="s">
        <v>1500</v>
      </c>
      <c r="H570" s="8" t="s">
        <v>1507</v>
      </c>
      <c r="I570" s="31" t="s">
        <v>2410</v>
      </c>
      <c r="J570" s="8" t="s">
        <v>2168</v>
      </c>
      <c r="K570" s="8" t="s">
        <v>413</v>
      </c>
      <c r="L570" s="8" t="s">
        <v>2169</v>
      </c>
      <c r="M570" s="8" t="s">
        <v>425</v>
      </c>
    </row>
    <row r="571" spans="1:13">
      <c r="A571" s="23">
        <v>569</v>
      </c>
      <c r="B571" s="16" t="s">
        <v>76</v>
      </c>
      <c r="C571" s="10">
        <v>43183</v>
      </c>
      <c r="D571" s="12">
        <v>2.083333333333337E-2</v>
      </c>
      <c r="E571" s="12">
        <v>0.71180555555555547</v>
      </c>
      <c r="F571" s="12">
        <v>0.71875</v>
      </c>
      <c r="G571" s="8" t="s">
        <v>1171</v>
      </c>
      <c r="H571" s="8" t="s">
        <v>1510</v>
      </c>
      <c r="I571" s="8" t="s">
        <v>2088</v>
      </c>
      <c r="J571" s="8" t="s">
        <v>2170</v>
      </c>
      <c r="K571" s="8" t="s">
        <v>413</v>
      </c>
      <c r="L571" s="8" t="s">
        <v>2171</v>
      </c>
      <c r="M571" s="8" t="s">
        <v>94</v>
      </c>
    </row>
    <row r="572" spans="1:13">
      <c r="A572" s="23">
        <v>570</v>
      </c>
      <c r="B572" s="16" t="s">
        <v>76</v>
      </c>
      <c r="C572" s="10">
        <v>43183</v>
      </c>
      <c r="D572" s="12">
        <v>3.4722222222223209E-3</v>
      </c>
      <c r="E572" s="12">
        <v>0.75347222222222221</v>
      </c>
      <c r="F572" s="12">
        <v>0.77430555555555547</v>
      </c>
      <c r="G572" s="8" t="s">
        <v>1494</v>
      </c>
      <c r="H572" s="8" t="s">
        <v>1493</v>
      </c>
      <c r="I572" s="8" t="s">
        <v>2172</v>
      </c>
      <c r="J572" s="8" t="s">
        <v>2173</v>
      </c>
      <c r="K572" s="8" t="s">
        <v>413</v>
      </c>
      <c r="L572" s="8" t="s">
        <v>2174</v>
      </c>
      <c r="M572" s="8" t="s">
        <v>425</v>
      </c>
    </row>
    <row r="573" spans="1:13">
      <c r="A573" s="23">
        <v>571</v>
      </c>
      <c r="B573" s="16" t="s">
        <v>76</v>
      </c>
      <c r="C573" s="10">
        <v>43183</v>
      </c>
      <c r="D573" s="12">
        <v>1.3194444444444425E-2</v>
      </c>
      <c r="E573" s="12">
        <v>0.81041666666666667</v>
      </c>
      <c r="F573" s="12">
        <v>0.82291666666666663</v>
      </c>
      <c r="G573" s="8" t="s">
        <v>1498</v>
      </c>
      <c r="H573" s="8" t="s">
        <v>1497</v>
      </c>
      <c r="I573" s="8" t="s">
        <v>2175</v>
      </c>
      <c r="J573" s="8" t="s">
        <v>2176</v>
      </c>
      <c r="K573" s="8" t="s">
        <v>413</v>
      </c>
      <c r="L573" s="8" t="s">
        <v>2177</v>
      </c>
      <c r="M573" s="8" t="s">
        <v>418</v>
      </c>
    </row>
    <row r="574" spans="1:13">
      <c r="A574" s="23">
        <v>572</v>
      </c>
      <c r="B574" s="16" t="s">
        <v>76</v>
      </c>
      <c r="C574" s="10">
        <v>43183</v>
      </c>
      <c r="D574" s="12">
        <v>1.3194444444444453E-2</v>
      </c>
      <c r="E574" s="12">
        <v>0.94166666666666676</v>
      </c>
      <c r="F574" s="12">
        <v>0.9458333333333333</v>
      </c>
      <c r="G574" s="8" t="s">
        <v>1171</v>
      </c>
      <c r="H574" s="8" t="s">
        <v>1483</v>
      </c>
      <c r="I574" s="8" t="s">
        <v>2178</v>
      </c>
      <c r="J574" s="8" t="s">
        <v>2179</v>
      </c>
      <c r="K574" s="8" t="s">
        <v>413</v>
      </c>
      <c r="L574" s="8" t="s">
        <v>2180</v>
      </c>
      <c r="M574" s="8" t="s">
        <v>418</v>
      </c>
    </row>
    <row r="575" spans="1:13">
      <c r="A575" s="23">
        <v>573</v>
      </c>
      <c r="B575" s="8" t="s">
        <v>74</v>
      </c>
      <c r="C575" s="10">
        <v>43184</v>
      </c>
      <c r="D575" s="12">
        <v>3.4722222222222099E-3</v>
      </c>
      <c r="E575" s="12">
        <v>4.1666666666666664E-2</v>
      </c>
      <c r="F575" s="12">
        <v>4.8611111111111112E-2</v>
      </c>
      <c r="G575" s="8" t="s">
        <v>1500</v>
      </c>
      <c r="H575" s="8" t="s">
        <v>1507</v>
      </c>
      <c r="I575" s="31" t="s">
        <v>2411</v>
      </c>
      <c r="J575" s="8" t="s">
        <v>2181</v>
      </c>
      <c r="K575" s="8" t="s">
        <v>413</v>
      </c>
      <c r="L575" s="8" t="s">
        <v>2182</v>
      </c>
      <c r="M575" s="8" t="s">
        <v>90</v>
      </c>
    </row>
    <row r="576" spans="1:13">
      <c r="A576" s="23">
        <v>574</v>
      </c>
      <c r="B576" s="8" t="s">
        <v>74</v>
      </c>
      <c r="C576" s="10">
        <v>43184</v>
      </c>
      <c r="D576" s="12">
        <v>4.2361111111111072E-2</v>
      </c>
      <c r="E576" s="12">
        <v>7.6388888888888895E-2</v>
      </c>
      <c r="F576" s="12">
        <v>9.7222222222222224E-2</v>
      </c>
      <c r="G576" s="8" t="s">
        <v>1502</v>
      </c>
      <c r="H576" s="8" t="s">
        <v>1501</v>
      </c>
      <c r="I576" s="31" t="s">
        <v>2412</v>
      </c>
      <c r="J576" s="8" t="s">
        <v>2183</v>
      </c>
      <c r="K576" s="8" t="s">
        <v>413</v>
      </c>
      <c r="L576" s="8" t="s">
        <v>2182</v>
      </c>
      <c r="M576" s="8" t="s">
        <v>2184</v>
      </c>
    </row>
    <row r="577" spans="1:13">
      <c r="A577" s="23">
        <v>575</v>
      </c>
      <c r="B577" s="8" t="s">
        <v>74</v>
      </c>
      <c r="C577" s="10">
        <v>43184</v>
      </c>
      <c r="D577" s="12">
        <v>6.9444444444444198E-3</v>
      </c>
      <c r="E577" s="12">
        <v>0.24861111111111112</v>
      </c>
      <c r="F577" s="12">
        <v>0.25069444444444444</v>
      </c>
      <c r="G577" s="8" t="s">
        <v>1502</v>
      </c>
      <c r="H577" s="8" t="s">
        <v>1501</v>
      </c>
      <c r="I577" s="31" t="s">
        <v>2413</v>
      </c>
      <c r="J577" s="8" t="s">
        <v>2185</v>
      </c>
      <c r="K577" s="8" t="s">
        <v>413</v>
      </c>
      <c r="L577" s="8" t="s">
        <v>2186</v>
      </c>
      <c r="M577" s="8" t="s">
        <v>90</v>
      </c>
    </row>
    <row r="578" spans="1:13">
      <c r="A578" s="23">
        <v>576</v>
      </c>
      <c r="B578" s="8" t="s">
        <v>74</v>
      </c>
      <c r="C578" s="10">
        <v>43184</v>
      </c>
      <c r="D578" s="12">
        <v>2.083333333333337E-2</v>
      </c>
      <c r="E578" s="12">
        <v>0.3125</v>
      </c>
      <c r="F578" s="12">
        <v>0.31597222222222221</v>
      </c>
      <c r="G578" s="8" t="s">
        <v>1171</v>
      </c>
      <c r="H578" s="8" t="s">
        <v>1510</v>
      </c>
      <c r="I578" s="8" t="s">
        <v>2187</v>
      </c>
      <c r="J578" s="8" t="s">
        <v>2188</v>
      </c>
      <c r="K578" s="8" t="s">
        <v>413</v>
      </c>
      <c r="L578" s="8" t="s">
        <v>1874</v>
      </c>
      <c r="M578" s="8" t="s">
        <v>90</v>
      </c>
    </row>
    <row r="579" spans="1:13">
      <c r="A579" s="23">
        <v>577</v>
      </c>
      <c r="B579" s="16" t="s">
        <v>75</v>
      </c>
      <c r="C579" s="10">
        <v>43184</v>
      </c>
      <c r="D579" s="12">
        <v>3.4722222222223209E-3</v>
      </c>
      <c r="E579" s="12">
        <v>0.33680555555555558</v>
      </c>
      <c r="F579" s="12">
        <v>0.35069444444444442</v>
      </c>
      <c r="G579" s="8" t="s">
        <v>1496</v>
      </c>
      <c r="H579" s="8" t="s">
        <v>1495</v>
      </c>
      <c r="I579" s="8" t="s">
        <v>2189</v>
      </c>
      <c r="J579" s="8" t="s">
        <v>2190</v>
      </c>
      <c r="K579" s="8" t="s">
        <v>413</v>
      </c>
      <c r="L579" s="8" t="s">
        <v>2191</v>
      </c>
      <c r="M579" s="8" t="s">
        <v>425</v>
      </c>
    </row>
    <row r="580" spans="1:13">
      <c r="A580" s="23">
        <v>578</v>
      </c>
      <c r="B580" s="16" t="s">
        <v>75</v>
      </c>
      <c r="C580" s="10">
        <v>43184</v>
      </c>
      <c r="D580" s="12">
        <v>1.3194444444444425E-2</v>
      </c>
      <c r="E580" s="12">
        <v>0.35069444444444442</v>
      </c>
      <c r="F580" s="12">
        <v>0.36458333333333331</v>
      </c>
      <c r="G580" s="8" t="s">
        <v>1480</v>
      </c>
      <c r="H580" s="8" t="s">
        <v>1508</v>
      </c>
      <c r="I580" s="8" t="s">
        <v>2079</v>
      </c>
      <c r="J580" s="8" t="s">
        <v>2192</v>
      </c>
      <c r="K580" s="8" t="s">
        <v>413</v>
      </c>
      <c r="L580" s="8" t="s">
        <v>2193</v>
      </c>
      <c r="M580" s="8" t="s">
        <v>418</v>
      </c>
    </row>
    <row r="581" spans="1:13">
      <c r="A581" s="23">
        <v>579</v>
      </c>
      <c r="B581" s="16" t="s">
        <v>75</v>
      </c>
      <c r="C581" s="10">
        <v>43184</v>
      </c>
      <c r="D581" s="12">
        <v>1.3194444444444453E-2</v>
      </c>
      <c r="E581" s="12">
        <v>0.37847222222222227</v>
      </c>
      <c r="F581" s="12">
        <v>0.38541666666666669</v>
      </c>
      <c r="G581" s="8" t="s">
        <v>1171</v>
      </c>
      <c r="H581" s="8" t="s">
        <v>1484</v>
      </c>
      <c r="I581" s="8" t="s">
        <v>2194</v>
      </c>
      <c r="J581" s="8" t="s">
        <v>2195</v>
      </c>
      <c r="K581" s="8" t="s">
        <v>413</v>
      </c>
      <c r="L581" s="8" t="s">
        <v>2196</v>
      </c>
      <c r="M581" s="8" t="s">
        <v>425</v>
      </c>
    </row>
    <row r="582" spans="1:13">
      <c r="A582" s="23">
        <v>580</v>
      </c>
      <c r="B582" s="16" t="s">
        <v>75</v>
      </c>
      <c r="C582" s="10">
        <v>43184</v>
      </c>
      <c r="D582" s="12">
        <v>3.4722222222222099E-3</v>
      </c>
      <c r="E582" s="12">
        <v>0.5541666666666667</v>
      </c>
      <c r="F582" s="12">
        <v>0.56041666666666667</v>
      </c>
      <c r="G582" s="8" t="s">
        <v>1494</v>
      </c>
      <c r="H582" s="8" t="s">
        <v>1514</v>
      </c>
      <c r="I582" s="8" t="s">
        <v>2197</v>
      </c>
      <c r="J582" s="8" t="s">
        <v>1910</v>
      </c>
      <c r="K582" s="8" t="s">
        <v>413</v>
      </c>
      <c r="L582" s="8" t="s">
        <v>2198</v>
      </c>
      <c r="M582" s="8" t="s">
        <v>418</v>
      </c>
    </row>
    <row r="583" spans="1:13">
      <c r="A583" s="23">
        <v>581</v>
      </c>
      <c r="B583" s="16" t="s">
        <v>75</v>
      </c>
      <c r="C583" s="10">
        <v>43184</v>
      </c>
      <c r="D583" s="12">
        <v>4.2361111111111072E-2</v>
      </c>
      <c r="E583" s="12">
        <v>0.44861111111111113</v>
      </c>
      <c r="F583" s="12">
        <v>0.46111111111111108</v>
      </c>
      <c r="G583" s="8" t="s">
        <v>1500</v>
      </c>
      <c r="H583" s="8" t="s">
        <v>1499</v>
      </c>
      <c r="I583" s="31" t="s">
        <v>2414</v>
      </c>
      <c r="J583" s="8" t="s">
        <v>2048</v>
      </c>
      <c r="K583" s="8" t="s">
        <v>413</v>
      </c>
      <c r="L583" s="8" t="s">
        <v>2199</v>
      </c>
      <c r="M583" s="8" t="s">
        <v>425</v>
      </c>
    </row>
    <row r="584" spans="1:13">
      <c r="A584" s="23">
        <v>582</v>
      </c>
      <c r="B584" s="16" t="s">
        <v>76</v>
      </c>
      <c r="C584" s="10">
        <v>43184</v>
      </c>
      <c r="D584" s="12">
        <v>6.9444444444444198E-3</v>
      </c>
      <c r="E584" s="12">
        <v>0.67361111111111116</v>
      </c>
      <c r="F584" s="12">
        <v>0.67708333333333337</v>
      </c>
      <c r="G584" s="8" t="s">
        <v>1502</v>
      </c>
      <c r="H584" s="8" t="s">
        <v>1501</v>
      </c>
      <c r="I584" s="8" t="s">
        <v>2200</v>
      </c>
      <c r="J584" s="8" t="s">
        <v>2201</v>
      </c>
      <c r="K584" s="8" t="s">
        <v>413</v>
      </c>
      <c r="L584" s="8" t="s">
        <v>2202</v>
      </c>
      <c r="M584" s="8" t="s">
        <v>431</v>
      </c>
    </row>
    <row r="585" spans="1:13">
      <c r="A585" s="23">
        <v>583</v>
      </c>
      <c r="B585" s="16" t="s">
        <v>76</v>
      </c>
      <c r="C585" s="10">
        <v>43184</v>
      </c>
      <c r="D585" s="12">
        <v>2.083333333333337E-2</v>
      </c>
      <c r="E585" s="12">
        <v>0.6875</v>
      </c>
      <c r="F585" s="12">
        <v>0.69444444444444453</v>
      </c>
      <c r="G585" s="8" t="s">
        <v>1171</v>
      </c>
      <c r="H585" s="8" t="s">
        <v>1510</v>
      </c>
      <c r="I585" s="8" t="s">
        <v>1878</v>
      </c>
      <c r="J585" s="8" t="s">
        <v>2203</v>
      </c>
      <c r="K585" s="8" t="s">
        <v>413</v>
      </c>
      <c r="L585" s="8" t="s">
        <v>2093</v>
      </c>
      <c r="M585" s="8" t="s">
        <v>2204</v>
      </c>
    </row>
    <row r="586" spans="1:13">
      <c r="A586" s="23">
        <v>584</v>
      </c>
      <c r="B586" s="16" t="s">
        <v>76</v>
      </c>
      <c r="C586" s="10">
        <v>43184</v>
      </c>
      <c r="D586" s="12">
        <v>3.4722222222223209E-3</v>
      </c>
      <c r="E586" s="12">
        <v>0.79861111111111116</v>
      </c>
      <c r="F586" s="12">
        <v>0.80555555555555547</v>
      </c>
      <c r="G586" s="8" t="s">
        <v>1500</v>
      </c>
      <c r="H586" s="8" t="s">
        <v>1507</v>
      </c>
      <c r="I586" s="8" t="s">
        <v>2205</v>
      </c>
      <c r="J586" s="8" t="s">
        <v>2206</v>
      </c>
      <c r="K586" s="8" t="s">
        <v>413</v>
      </c>
      <c r="L586" s="8" t="s">
        <v>2207</v>
      </c>
      <c r="M586" s="8" t="s">
        <v>429</v>
      </c>
    </row>
    <row r="587" spans="1:13">
      <c r="A587" s="23">
        <v>585</v>
      </c>
      <c r="B587" s="16" t="s">
        <v>76</v>
      </c>
      <c r="C587" s="10">
        <v>43184</v>
      </c>
      <c r="D587" s="12">
        <v>1.3194444444444425E-2</v>
      </c>
      <c r="E587" s="12">
        <v>0.84375</v>
      </c>
      <c r="F587" s="12">
        <v>0.84722222222222221</v>
      </c>
      <c r="G587" s="8" t="s">
        <v>1478</v>
      </c>
      <c r="H587" s="8" t="s">
        <v>1477</v>
      </c>
      <c r="I587" s="8" t="s">
        <v>2208</v>
      </c>
      <c r="J587" s="8" t="s">
        <v>2209</v>
      </c>
      <c r="K587" s="8" t="s">
        <v>413</v>
      </c>
      <c r="L587" s="8" t="s">
        <v>2210</v>
      </c>
      <c r="M587" s="8" t="s">
        <v>431</v>
      </c>
    </row>
    <row r="588" spans="1:13">
      <c r="A588" s="23">
        <v>586</v>
      </c>
      <c r="B588" s="16" t="s">
        <v>76</v>
      </c>
      <c r="C588" s="10">
        <v>43184</v>
      </c>
      <c r="D588" s="12">
        <v>1.3194444444444453E-2</v>
      </c>
      <c r="E588" s="12">
        <v>0.88541666666666663</v>
      </c>
      <c r="F588" s="12">
        <v>0.89236111111111116</v>
      </c>
      <c r="G588" s="8" t="s">
        <v>1496</v>
      </c>
      <c r="H588" s="8" t="s">
        <v>1495</v>
      </c>
      <c r="I588" s="8" t="s">
        <v>2211</v>
      </c>
      <c r="J588" s="8" t="s">
        <v>2212</v>
      </c>
      <c r="K588" s="8" t="s">
        <v>413</v>
      </c>
      <c r="L588" s="8" t="s">
        <v>2198</v>
      </c>
      <c r="M588" s="8" t="s">
        <v>429</v>
      </c>
    </row>
    <row r="589" spans="1:13">
      <c r="A589" s="23">
        <v>587</v>
      </c>
      <c r="B589" s="16" t="s">
        <v>76</v>
      </c>
      <c r="C589" s="10">
        <v>43184</v>
      </c>
      <c r="D589" s="12">
        <v>3.4722222222222099E-3</v>
      </c>
      <c r="E589" s="12">
        <v>0.92013888888888884</v>
      </c>
      <c r="F589" s="12">
        <v>0.92361111111111116</v>
      </c>
      <c r="G589" s="8" t="s">
        <v>1171</v>
      </c>
      <c r="H589" s="8" t="s">
        <v>1484</v>
      </c>
      <c r="I589" s="8" t="s">
        <v>1878</v>
      </c>
      <c r="J589" s="8" t="s">
        <v>2203</v>
      </c>
      <c r="K589" s="8" t="s">
        <v>413</v>
      </c>
      <c r="L589" s="8" t="s">
        <v>2093</v>
      </c>
      <c r="M589" s="8" t="s">
        <v>431</v>
      </c>
    </row>
    <row r="590" spans="1:13">
      <c r="A590" s="23">
        <v>588</v>
      </c>
      <c r="B590" s="8" t="s">
        <v>74</v>
      </c>
      <c r="C590" s="10">
        <v>43185</v>
      </c>
      <c r="D590" s="12">
        <v>4.2361111111111072E-2</v>
      </c>
      <c r="E590" s="12">
        <v>3.8194444444444441E-2</v>
      </c>
      <c r="F590" s="12">
        <v>4.1666666666666664E-2</v>
      </c>
      <c r="G590" s="8" t="s">
        <v>1502</v>
      </c>
      <c r="H590" s="8" t="s">
        <v>1501</v>
      </c>
      <c r="I590" s="31" t="s">
        <v>2415</v>
      </c>
      <c r="J590" s="8" t="s">
        <v>2213</v>
      </c>
      <c r="K590" s="8" t="s">
        <v>413</v>
      </c>
      <c r="L590" s="8" t="s">
        <v>1937</v>
      </c>
      <c r="M590" s="8" t="s">
        <v>90</v>
      </c>
    </row>
    <row r="591" spans="1:13">
      <c r="A591" s="23">
        <v>589</v>
      </c>
      <c r="B591" s="8" t="s">
        <v>74</v>
      </c>
      <c r="C591" s="10">
        <v>43185</v>
      </c>
      <c r="D591" s="12">
        <v>6.9444444444444198E-3</v>
      </c>
      <c r="E591" s="12">
        <v>0.12152777777777778</v>
      </c>
      <c r="F591" s="12">
        <v>0.125</v>
      </c>
      <c r="G591" s="8" t="s">
        <v>1502</v>
      </c>
      <c r="H591" s="8" t="s">
        <v>1501</v>
      </c>
      <c r="I591" s="8" t="s">
        <v>2214</v>
      </c>
      <c r="J591" s="8" t="s">
        <v>2215</v>
      </c>
      <c r="K591" s="8" t="s">
        <v>413</v>
      </c>
      <c r="L591" s="8" t="s">
        <v>2216</v>
      </c>
      <c r="M591" s="8" t="s">
        <v>148</v>
      </c>
    </row>
    <row r="592" spans="1:13">
      <c r="A592" s="23">
        <v>590</v>
      </c>
      <c r="B592" s="8" t="s">
        <v>74</v>
      </c>
      <c r="C592" s="10">
        <v>43185</v>
      </c>
      <c r="D592" s="12">
        <v>2.083333333333337E-2</v>
      </c>
      <c r="E592" s="12">
        <v>0.13194444444444445</v>
      </c>
      <c r="F592" s="12">
        <v>0.13541666666666666</v>
      </c>
      <c r="G592" s="8" t="s">
        <v>1171</v>
      </c>
      <c r="H592" s="8" t="s">
        <v>1483</v>
      </c>
      <c r="I592" s="8" t="s">
        <v>2187</v>
      </c>
      <c r="J592" s="8" t="s">
        <v>2188</v>
      </c>
      <c r="K592" s="8" t="s">
        <v>413</v>
      </c>
      <c r="L592" s="8" t="s">
        <v>1874</v>
      </c>
      <c r="M592" s="8" t="s">
        <v>90</v>
      </c>
    </row>
    <row r="593" spans="1:13">
      <c r="A593" s="23">
        <v>591</v>
      </c>
      <c r="B593" s="16" t="s">
        <v>75</v>
      </c>
      <c r="C593" s="10">
        <v>43185</v>
      </c>
      <c r="D593" s="12">
        <v>3.4722222222223209E-3</v>
      </c>
      <c r="E593" s="12">
        <v>0.39097222222222222</v>
      </c>
      <c r="F593" s="12">
        <v>0.40972222222222227</v>
      </c>
      <c r="G593" s="8" t="s">
        <v>1502</v>
      </c>
      <c r="H593" s="8" t="s">
        <v>1501</v>
      </c>
      <c r="I593" s="31" t="s">
        <v>2416</v>
      </c>
      <c r="J593" s="8" t="s">
        <v>2217</v>
      </c>
      <c r="K593" s="8" t="s">
        <v>413</v>
      </c>
      <c r="L593" s="8" t="s">
        <v>2218</v>
      </c>
      <c r="M593" s="8" t="s">
        <v>1908</v>
      </c>
    </row>
    <row r="594" spans="1:13">
      <c r="A594" s="23">
        <v>592</v>
      </c>
      <c r="B594" s="16" t="s">
        <v>75</v>
      </c>
      <c r="C594" s="10">
        <v>43185</v>
      </c>
      <c r="D594" s="12">
        <v>1.3194444444444425E-2</v>
      </c>
      <c r="E594" s="12">
        <v>0.44305555555555554</v>
      </c>
      <c r="F594" s="12">
        <v>0.44791666666666669</v>
      </c>
      <c r="G594" s="8" t="s">
        <v>1473</v>
      </c>
      <c r="H594" s="8" t="s">
        <v>1472</v>
      </c>
      <c r="I594" s="8" t="s">
        <v>2219</v>
      </c>
      <c r="J594" s="8" t="s">
        <v>2220</v>
      </c>
      <c r="K594" s="8" t="s">
        <v>413</v>
      </c>
      <c r="L594" s="8" t="s">
        <v>2221</v>
      </c>
      <c r="M594" s="8" t="s">
        <v>425</v>
      </c>
    </row>
    <row r="595" spans="1:13">
      <c r="A595" s="23">
        <v>593</v>
      </c>
      <c r="B595" s="16" t="s">
        <v>75</v>
      </c>
      <c r="C595" s="10">
        <v>43185</v>
      </c>
      <c r="D595" s="12">
        <v>1.3194444444444453E-2</v>
      </c>
      <c r="E595" s="12">
        <v>0.45624999999999999</v>
      </c>
      <c r="F595" s="12">
        <v>0.4680555555555555</v>
      </c>
      <c r="G595" s="8" t="s">
        <v>1502</v>
      </c>
      <c r="H595" s="8" t="s">
        <v>1501</v>
      </c>
      <c r="I595" s="31" t="s">
        <v>2417</v>
      </c>
      <c r="J595" s="8" t="s">
        <v>2222</v>
      </c>
      <c r="K595" s="8" t="s">
        <v>413</v>
      </c>
      <c r="L595" s="8" t="s">
        <v>2223</v>
      </c>
      <c r="M595" s="8" t="s">
        <v>425</v>
      </c>
    </row>
    <row r="596" spans="1:13">
      <c r="A596" s="23">
        <v>594</v>
      </c>
      <c r="B596" s="16" t="s">
        <v>75</v>
      </c>
      <c r="C596" s="10">
        <v>43185</v>
      </c>
      <c r="D596" s="12">
        <v>3.4722222222222099E-3</v>
      </c>
      <c r="E596" s="12">
        <v>0.61111111111111105</v>
      </c>
      <c r="F596" s="12">
        <v>0.62152777777777779</v>
      </c>
      <c r="G596" s="8" t="s">
        <v>1476</v>
      </c>
      <c r="H596" s="8" t="s">
        <v>1475</v>
      </c>
      <c r="I596" s="8" t="s">
        <v>2224</v>
      </c>
      <c r="J596" s="8" t="s">
        <v>2225</v>
      </c>
      <c r="K596" s="8" t="s">
        <v>413</v>
      </c>
      <c r="L596" s="8" t="s">
        <v>2226</v>
      </c>
      <c r="M596" s="8" t="s">
        <v>94</v>
      </c>
    </row>
    <row r="597" spans="1:13">
      <c r="A597" s="23">
        <v>595</v>
      </c>
      <c r="B597" s="16" t="s">
        <v>75</v>
      </c>
      <c r="C597" s="10">
        <v>43185</v>
      </c>
      <c r="D597" s="12">
        <v>4.2361111111111072E-2</v>
      </c>
      <c r="E597" s="12">
        <v>0.60416666666666663</v>
      </c>
      <c r="F597" s="12">
        <v>0.61111111111111105</v>
      </c>
      <c r="G597" s="8" t="s">
        <v>1500</v>
      </c>
      <c r="H597" s="8" t="s">
        <v>1499</v>
      </c>
      <c r="I597" s="31" t="s">
        <v>2418</v>
      </c>
      <c r="J597" s="8" t="s">
        <v>2227</v>
      </c>
      <c r="K597" s="8" t="s">
        <v>413</v>
      </c>
      <c r="L597" s="8" t="s">
        <v>2228</v>
      </c>
      <c r="M597" s="8" t="s">
        <v>418</v>
      </c>
    </row>
    <row r="598" spans="1:13">
      <c r="A598" s="23">
        <v>596</v>
      </c>
      <c r="B598" s="16" t="s">
        <v>75</v>
      </c>
      <c r="C598" s="10">
        <v>43185</v>
      </c>
      <c r="D598" s="12">
        <v>6.9444444444444198E-3</v>
      </c>
      <c r="E598" s="12">
        <v>0.62152777777777779</v>
      </c>
      <c r="F598" s="12">
        <v>0.625</v>
      </c>
      <c r="G598" s="8" t="s">
        <v>1171</v>
      </c>
      <c r="H598" s="8" t="s">
        <v>1511</v>
      </c>
      <c r="I598" s="8" t="s">
        <v>2229</v>
      </c>
      <c r="J598" s="8" t="s">
        <v>2230</v>
      </c>
      <c r="K598" s="8" t="s">
        <v>413</v>
      </c>
      <c r="L598" s="8" t="s">
        <v>2231</v>
      </c>
      <c r="M598" s="8" t="s">
        <v>94</v>
      </c>
    </row>
    <row r="599" spans="1:13">
      <c r="A599" s="23">
        <v>597</v>
      </c>
      <c r="B599" s="16" t="s">
        <v>76</v>
      </c>
      <c r="C599" s="10">
        <v>43185</v>
      </c>
      <c r="D599" s="12">
        <v>2.083333333333337E-2</v>
      </c>
      <c r="E599" s="12">
        <v>0.68055555555555547</v>
      </c>
      <c r="F599" s="12">
        <v>0.68402777777777779</v>
      </c>
      <c r="G599" s="8" t="s">
        <v>1171</v>
      </c>
      <c r="H599" s="8" t="s">
        <v>1510</v>
      </c>
      <c r="I599" s="8" t="s">
        <v>1872</v>
      </c>
      <c r="J599" s="8" t="s">
        <v>2232</v>
      </c>
      <c r="K599" s="8" t="s">
        <v>413</v>
      </c>
      <c r="L599" s="8" t="s">
        <v>2233</v>
      </c>
      <c r="M599" s="8" t="s">
        <v>429</v>
      </c>
    </row>
    <row r="600" spans="1:13">
      <c r="A600" s="23">
        <v>598</v>
      </c>
      <c r="B600" s="16" t="s">
        <v>76</v>
      </c>
      <c r="C600" s="10">
        <v>43185</v>
      </c>
      <c r="D600" s="12">
        <v>3.4722222222223209E-3</v>
      </c>
      <c r="E600" s="12">
        <v>0.72222222222222221</v>
      </c>
      <c r="F600" s="12">
        <v>0.72916666666666663</v>
      </c>
      <c r="G600" s="8" t="s">
        <v>1476</v>
      </c>
      <c r="H600" s="8" t="s">
        <v>1475</v>
      </c>
      <c r="I600" s="8" t="s">
        <v>2234</v>
      </c>
      <c r="J600" s="8" t="s">
        <v>2235</v>
      </c>
      <c r="K600" s="8" t="s">
        <v>413</v>
      </c>
      <c r="L600" s="8" t="s">
        <v>2236</v>
      </c>
      <c r="M600" s="8" t="s">
        <v>105</v>
      </c>
    </row>
    <row r="601" spans="1:13">
      <c r="A601" s="23">
        <v>599</v>
      </c>
      <c r="B601" s="16" t="s">
        <v>76</v>
      </c>
      <c r="C601" s="10">
        <v>43185</v>
      </c>
      <c r="D601" s="12">
        <v>1.3194444444444425E-2</v>
      </c>
      <c r="E601" s="12">
        <v>0.85763888888888884</v>
      </c>
      <c r="F601" s="12">
        <v>0.86111111111111116</v>
      </c>
      <c r="G601" s="8" t="s">
        <v>1492</v>
      </c>
      <c r="H601" s="8" t="s">
        <v>1513</v>
      </c>
      <c r="I601" s="8" t="s">
        <v>2237</v>
      </c>
      <c r="J601" s="8" t="s">
        <v>2238</v>
      </c>
      <c r="K601" s="8" t="s">
        <v>413</v>
      </c>
      <c r="L601" s="8" t="s">
        <v>2239</v>
      </c>
      <c r="M601" s="8" t="s">
        <v>431</v>
      </c>
    </row>
    <row r="602" spans="1:13">
      <c r="A602" s="23">
        <v>600</v>
      </c>
      <c r="B602" s="16" t="s">
        <v>76</v>
      </c>
      <c r="C602" s="10">
        <v>43185</v>
      </c>
      <c r="D602" s="12">
        <v>1.3194444444444453E-2</v>
      </c>
      <c r="E602" s="12">
        <v>0.88888888888888884</v>
      </c>
      <c r="F602" s="12">
        <v>0.93055555555555547</v>
      </c>
      <c r="G602" s="8" t="s">
        <v>1736</v>
      </c>
      <c r="H602" s="8" t="s">
        <v>1738</v>
      </c>
      <c r="I602" s="8" t="s">
        <v>2240</v>
      </c>
      <c r="J602" s="8" t="s">
        <v>2241</v>
      </c>
      <c r="K602" s="8" t="s">
        <v>413</v>
      </c>
      <c r="L602" s="8" t="s">
        <v>2242</v>
      </c>
      <c r="M602" s="8" t="s">
        <v>1970</v>
      </c>
    </row>
    <row r="603" spans="1:13">
      <c r="A603" s="23">
        <v>601</v>
      </c>
      <c r="B603" s="8" t="s">
        <v>74</v>
      </c>
      <c r="C603" s="10">
        <v>43186</v>
      </c>
      <c r="D603" s="12">
        <v>3.4722222222222099E-3</v>
      </c>
      <c r="E603" s="12">
        <v>4.1666666666666664E-2</v>
      </c>
      <c r="F603" s="12">
        <v>5.5555555555555552E-2</v>
      </c>
      <c r="G603" s="8" t="s">
        <v>1506</v>
      </c>
      <c r="H603" s="8" t="s">
        <v>1519</v>
      </c>
      <c r="I603" s="31" t="s">
        <v>2419</v>
      </c>
      <c r="J603" s="8" t="s">
        <v>2243</v>
      </c>
      <c r="K603" s="8" t="s">
        <v>413</v>
      </c>
      <c r="L603" s="8" t="s">
        <v>2244</v>
      </c>
      <c r="M603" s="8" t="s">
        <v>122</v>
      </c>
    </row>
    <row r="604" spans="1:13">
      <c r="A604" s="23">
        <v>602</v>
      </c>
      <c r="B604" s="8" t="s">
        <v>74</v>
      </c>
      <c r="C604" s="10">
        <v>43186</v>
      </c>
      <c r="D604" s="12">
        <v>4.2361111111111072E-2</v>
      </c>
      <c r="E604" s="12">
        <v>8.3333333333333329E-2</v>
      </c>
      <c r="F604" s="12">
        <v>0.125</v>
      </c>
      <c r="G604" s="8" t="s">
        <v>1480</v>
      </c>
      <c r="H604" s="8" t="s">
        <v>1508</v>
      </c>
      <c r="I604" s="8" t="s">
        <v>2245</v>
      </c>
      <c r="J604" s="8" t="s">
        <v>2246</v>
      </c>
      <c r="K604" s="8" t="s">
        <v>413</v>
      </c>
      <c r="L604" s="8" t="s">
        <v>2247</v>
      </c>
      <c r="M604" s="8" t="s">
        <v>148</v>
      </c>
    </row>
    <row r="605" spans="1:13">
      <c r="A605" s="23">
        <v>603</v>
      </c>
      <c r="B605" s="16" t="s">
        <v>75</v>
      </c>
      <c r="C605" s="10">
        <v>43186</v>
      </c>
      <c r="D605" s="12">
        <v>6.9444444444444198E-3</v>
      </c>
      <c r="E605" s="12">
        <v>0.34027777777777773</v>
      </c>
      <c r="F605" s="12">
        <v>0.36805555555555558</v>
      </c>
      <c r="G605" s="8" t="s">
        <v>1674</v>
      </c>
      <c r="H605" s="8" t="s">
        <v>1677</v>
      </c>
      <c r="I605" s="31" t="s">
        <v>2421</v>
      </c>
      <c r="J605" s="8" t="s">
        <v>2095</v>
      </c>
      <c r="K605" s="8" t="s">
        <v>413</v>
      </c>
      <c r="L605" s="8" t="s">
        <v>2248</v>
      </c>
      <c r="M605" s="8" t="s">
        <v>418</v>
      </c>
    </row>
    <row r="606" spans="1:13">
      <c r="A606" s="23">
        <v>604</v>
      </c>
      <c r="B606" s="16" t="s">
        <v>75</v>
      </c>
      <c r="C606" s="10">
        <v>43186</v>
      </c>
      <c r="D606" s="12">
        <v>2.083333333333337E-2</v>
      </c>
      <c r="E606" s="12">
        <v>0.44444444444444442</v>
      </c>
      <c r="F606" s="12">
        <v>0.47916666666666669</v>
      </c>
      <c r="G606" s="8" t="s">
        <v>1480</v>
      </c>
      <c r="H606" s="8" t="s">
        <v>1508</v>
      </c>
      <c r="I606" s="31" t="s">
        <v>2420</v>
      </c>
      <c r="J606" s="8" t="s">
        <v>2249</v>
      </c>
      <c r="K606" s="8" t="s">
        <v>413</v>
      </c>
      <c r="L606" s="8" t="s">
        <v>2250</v>
      </c>
      <c r="M606" s="8" t="s">
        <v>1384</v>
      </c>
    </row>
    <row r="607" spans="1:13">
      <c r="A607" s="23">
        <v>605</v>
      </c>
      <c r="B607" s="16" t="s">
        <v>75</v>
      </c>
      <c r="C607" s="10">
        <v>43186</v>
      </c>
      <c r="D607" s="12">
        <v>3.4722222222223209E-3</v>
      </c>
      <c r="E607" s="12">
        <v>0.58888888888888891</v>
      </c>
      <c r="F607" s="12">
        <v>0.59722222222222221</v>
      </c>
      <c r="G607" s="8" t="s">
        <v>1502</v>
      </c>
      <c r="H607" s="8" t="s">
        <v>1501</v>
      </c>
      <c r="I607" s="31" t="s">
        <v>2422</v>
      </c>
      <c r="J607" s="8" t="s">
        <v>2251</v>
      </c>
      <c r="K607" s="8" t="s">
        <v>413</v>
      </c>
      <c r="L607" s="8" t="s">
        <v>2252</v>
      </c>
      <c r="M607" s="8" t="s">
        <v>2253</v>
      </c>
    </row>
    <row r="608" spans="1:13">
      <c r="A608" s="23">
        <v>606</v>
      </c>
      <c r="B608" s="16" t="s">
        <v>75</v>
      </c>
      <c r="C608" s="10">
        <v>43186</v>
      </c>
      <c r="D608" s="12">
        <v>1.3194444444444425E-2</v>
      </c>
      <c r="E608" s="12">
        <v>0.62638888888888888</v>
      </c>
      <c r="F608" s="12">
        <v>0.63263888888888886</v>
      </c>
      <c r="G608" s="8" t="s">
        <v>1171</v>
      </c>
      <c r="H608" s="8" t="s">
        <v>1483</v>
      </c>
      <c r="I608" s="8" t="s">
        <v>2254</v>
      </c>
      <c r="J608" s="8" t="s">
        <v>2188</v>
      </c>
      <c r="K608" s="8" t="s">
        <v>413</v>
      </c>
      <c r="L608" s="8" t="s">
        <v>2255</v>
      </c>
      <c r="M608" s="8" t="s">
        <v>418</v>
      </c>
    </row>
    <row r="609" spans="1:13">
      <c r="A609" s="23">
        <v>607</v>
      </c>
      <c r="B609" s="16" t="s">
        <v>76</v>
      </c>
      <c r="C609" s="10">
        <v>43186</v>
      </c>
      <c r="D609" s="12">
        <v>1.3194444444444453E-2</v>
      </c>
      <c r="E609" s="12">
        <v>0.70138888888888884</v>
      </c>
      <c r="F609" s="12">
        <v>0.70486111111111116</v>
      </c>
      <c r="G609" s="8" t="s">
        <v>1171</v>
      </c>
      <c r="H609" s="8" t="s">
        <v>1483</v>
      </c>
      <c r="I609" s="8" t="s">
        <v>1872</v>
      </c>
      <c r="J609" s="8" t="s">
        <v>2203</v>
      </c>
      <c r="K609" s="8" t="s">
        <v>413</v>
      </c>
      <c r="L609" s="8" t="s">
        <v>2093</v>
      </c>
      <c r="M609" s="8" t="s">
        <v>431</v>
      </c>
    </row>
    <row r="610" spans="1:13">
      <c r="A610" s="23">
        <v>608</v>
      </c>
      <c r="B610" s="16" t="s">
        <v>76</v>
      </c>
      <c r="C610" s="10">
        <v>43186</v>
      </c>
      <c r="D610" s="12">
        <v>3.4722222222222099E-3</v>
      </c>
      <c r="E610" s="12">
        <v>0.81944444444444453</v>
      </c>
      <c r="F610" s="12">
        <v>0.82291666666666663</v>
      </c>
      <c r="G610" s="8" t="s">
        <v>1498</v>
      </c>
      <c r="H610" s="8" t="s">
        <v>1516</v>
      </c>
      <c r="I610" s="8" t="s">
        <v>2256</v>
      </c>
      <c r="J610" s="8" t="s">
        <v>2257</v>
      </c>
      <c r="K610" s="8" t="s">
        <v>413</v>
      </c>
      <c r="L610" s="8" t="s">
        <v>2258</v>
      </c>
      <c r="M610" s="8" t="s">
        <v>2204</v>
      </c>
    </row>
    <row r="611" spans="1:13">
      <c r="A611" s="23">
        <v>609</v>
      </c>
      <c r="B611" s="16" t="s">
        <v>76</v>
      </c>
      <c r="C611" s="10">
        <v>43186</v>
      </c>
      <c r="D611" s="12">
        <v>4.2361111111111072E-2</v>
      </c>
      <c r="E611" s="12">
        <v>0.84027777777777779</v>
      </c>
      <c r="F611" s="12">
        <v>0.84722222222222221</v>
      </c>
      <c r="G611" s="8" t="s">
        <v>1664</v>
      </c>
      <c r="H611" s="8" t="s">
        <v>1673</v>
      </c>
      <c r="I611" s="8" t="s">
        <v>2259</v>
      </c>
      <c r="J611" s="8" t="s">
        <v>2260</v>
      </c>
      <c r="K611" s="8" t="s">
        <v>413</v>
      </c>
      <c r="L611" s="8" t="s">
        <v>2261</v>
      </c>
      <c r="M611" s="8" t="s">
        <v>431</v>
      </c>
    </row>
    <row r="612" spans="1:13">
      <c r="A612" s="23">
        <v>610</v>
      </c>
      <c r="B612" s="16" t="s">
        <v>76</v>
      </c>
      <c r="C612" s="10">
        <v>43186</v>
      </c>
      <c r="D612" s="12">
        <v>6.9444444444444198E-3</v>
      </c>
      <c r="E612" s="12">
        <v>0.86805555555555547</v>
      </c>
      <c r="F612" s="12">
        <v>0.875</v>
      </c>
      <c r="G612" s="8" t="s">
        <v>1480</v>
      </c>
      <c r="H612" s="8" t="s">
        <v>1508</v>
      </c>
      <c r="I612" s="8" t="s">
        <v>1888</v>
      </c>
      <c r="J612" s="8" t="s">
        <v>2262</v>
      </c>
      <c r="K612" s="8" t="s">
        <v>413</v>
      </c>
      <c r="L612" s="8" t="s">
        <v>2263</v>
      </c>
      <c r="M612" s="8" t="s">
        <v>429</v>
      </c>
    </row>
    <row r="613" spans="1:13">
      <c r="A613" s="23">
        <v>611</v>
      </c>
      <c r="B613" s="16" t="s">
        <v>76</v>
      </c>
      <c r="C613" s="10">
        <v>43186</v>
      </c>
      <c r="D613" s="12">
        <v>2.083333333333337E-2</v>
      </c>
      <c r="E613" s="12">
        <v>0.95138888888888884</v>
      </c>
      <c r="F613" s="12">
        <v>0.95486111111111116</v>
      </c>
      <c r="G613" s="8" t="s">
        <v>1492</v>
      </c>
      <c r="H613" s="8" t="s">
        <v>1491</v>
      </c>
      <c r="I613" s="8" t="s">
        <v>2264</v>
      </c>
      <c r="J613" s="8" t="s">
        <v>2265</v>
      </c>
      <c r="K613" s="8" t="s">
        <v>413</v>
      </c>
      <c r="L613" s="8" t="s">
        <v>2266</v>
      </c>
      <c r="M613" s="8" t="s">
        <v>431</v>
      </c>
    </row>
    <row r="614" spans="1:13">
      <c r="A614" s="23">
        <v>612</v>
      </c>
      <c r="B614" s="8" t="s">
        <v>74</v>
      </c>
      <c r="C614" s="10">
        <v>43187</v>
      </c>
      <c r="D614" s="12">
        <v>3.4722222222223209E-3</v>
      </c>
      <c r="E614" s="12">
        <v>1.3888888888888888E-2</v>
      </c>
      <c r="F614" s="12">
        <v>1.7361111111111112E-2</v>
      </c>
      <c r="G614" s="8" t="s">
        <v>1502</v>
      </c>
      <c r="H614" s="8" t="s">
        <v>1501</v>
      </c>
      <c r="I614" s="31" t="s">
        <v>2423</v>
      </c>
      <c r="J614" s="8" t="s">
        <v>2267</v>
      </c>
      <c r="K614" s="8" t="s">
        <v>413</v>
      </c>
      <c r="L614" s="8" t="s">
        <v>2268</v>
      </c>
      <c r="M614" s="8" t="s">
        <v>2269</v>
      </c>
    </row>
    <row r="615" spans="1:13">
      <c r="A615" s="23">
        <v>613</v>
      </c>
      <c r="B615" s="8" t="s">
        <v>74</v>
      </c>
      <c r="C615" s="10">
        <v>43187</v>
      </c>
      <c r="D615" s="12">
        <v>1.3194444444444425E-2</v>
      </c>
      <c r="E615" s="12">
        <v>9.7222222222222224E-2</v>
      </c>
      <c r="F615" s="12">
        <v>0.10416666666666667</v>
      </c>
      <c r="G615" s="8" t="s">
        <v>1473</v>
      </c>
      <c r="H615" s="8" t="s">
        <v>2164</v>
      </c>
      <c r="I615" s="8" t="s">
        <v>2157</v>
      </c>
      <c r="J615" s="8" t="s">
        <v>2133</v>
      </c>
      <c r="K615" s="8" t="s">
        <v>413</v>
      </c>
      <c r="L615" s="8" t="s">
        <v>2134</v>
      </c>
      <c r="M615" s="8" t="s">
        <v>2269</v>
      </c>
    </row>
    <row r="616" spans="1:13">
      <c r="A616" s="23">
        <v>614</v>
      </c>
      <c r="B616" s="8" t="s">
        <v>74</v>
      </c>
      <c r="C616" s="10">
        <v>43187</v>
      </c>
      <c r="D616" s="12">
        <v>1.3194444444444453E-2</v>
      </c>
      <c r="E616" s="12">
        <v>0.16666666666666666</v>
      </c>
      <c r="F616" s="12">
        <v>0.17708333333333334</v>
      </c>
      <c r="G616" s="8" t="s">
        <v>1171</v>
      </c>
      <c r="H616" s="8" t="s">
        <v>1510</v>
      </c>
      <c r="I616" s="8" t="s">
        <v>2187</v>
      </c>
      <c r="J616" s="8" t="s">
        <v>2188</v>
      </c>
      <c r="K616" s="8" t="s">
        <v>413</v>
      </c>
      <c r="L616" s="8" t="s">
        <v>1874</v>
      </c>
      <c r="M616" s="8" t="s">
        <v>148</v>
      </c>
    </row>
    <row r="617" spans="1:13">
      <c r="A617" s="23">
        <v>615</v>
      </c>
      <c r="B617" s="8" t="s">
        <v>74</v>
      </c>
      <c r="C617" s="10">
        <v>43187</v>
      </c>
      <c r="D617" s="12">
        <v>3.4722222222222099E-3</v>
      </c>
      <c r="E617" s="12">
        <v>0.18402777777777779</v>
      </c>
      <c r="F617" s="12">
        <v>0.1875</v>
      </c>
      <c r="G617" s="8" t="s">
        <v>1500</v>
      </c>
      <c r="H617" s="8" t="s">
        <v>1499</v>
      </c>
      <c r="I617" s="31" t="s">
        <v>2424</v>
      </c>
      <c r="J617" s="8" t="s">
        <v>2060</v>
      </c>
      <c r="K617" s="8" t="s">
        <v>413</v>
      </c>
      <c r="L617" s="8" t="s">
        <v>2270</v>
      </c>
      <c r="M617" s="8" t="s">
        <v>2271</v>
      </c>
    </row>
    <row r="618" spans="1:13">
      <c r="A618" s="23">
        <v>616</v>
      </c>
      <c r="B618" s="16" t="s">
        <v>75</v>
      </c>
      <c r="C618" s="10">
        <v>43187</v>
      </c>
      <c r="D618" s="12">
        <v>4.2361111111111072E-2</v>
      </c>
      <c r="E618" s="12">
        <v>0.34722222222222227</v>
      </c>
      <c r="F618" s="12">
        <v>0.35416666666666669</v>
      </c>
      <c r="G618" s="8" t="s">
        <v>1171</v>
      </c>
      <c r="H618" s="8" t="s">
        <v>1484</v>
      </c>
      <c r="I618" s="8" t="s">
        <v>1872</v>
      </c>
      <c r="J618" s="8" t="s">
        <v>1873</v>
      </c>
      <c r="K618" s="8" t="s">
        <v>413</v>
      </c>
      <c r="L618" s="8" t="s">
        <v>2084</v>
      </c>
      <c r="M618" s="8" t="s">
        <v>94</v>
      </c>
    </row>
    <row r="619" spans="1:13">
      <c r="A619" s="23">
        <v>617</v>
      </c>
      <c r="B619" s="16" t="s">
        <v>75</v>
      </c>
      <c r="C619" s="10">
        <v>43187</v>
      </c>
      <c r="D619" s="12">
        <v>6.9444444444444198E-3</v>
      </c>
      <c r="E619" s="12">
        <v>0.4465277777777778</v>
      </c>
      <c r="F619" s="12">
        <v>0.45347222222222222</v>
      </c>
      <c r="G619" s="8" t="s">
        <v>1736</v>
      </c>
      <c r="H619" s="8" t="s">
        <v>1739</v>
      </c>
      <c r="I619" s="8" t="s">
        <v>2272</v>
      </c>
      <c r="J619" s="8" t="s">
        <v>2273</v>
      </c>
      <c r="K619" s="8" t="s">
        <v>413</v>
      </c>
      <c r="L619" s="8" t="s">
        <v>2274</v>
      </c>
      <c r="M619" s="8" t="s">
        <v>418</v>
      </c>
    </row>
    <row r="620" spans="1:13">
      <c r="A620" s="23">
        <v>618</v>
      </c>
      <c r="B620" s="16" t="s">
        <v>75</v>
      </c>
      <c r="C620" s="10">
        <v>43187</v>
      </c>
      <c r="D620" s="12">
        <v>2.083333333333337E-2</v>
      </c>
      <c r="E620" s="12">
        <v>0.49652777777777773</v>
      </c>
      <c r="F620" s="12">
        <v>0.66666666666666663</v>
      </c>
      <c r="G620" s="8" t="s">
        <v>1689</v>
      </c>
      <c r="H620" s="8" t="s">
        <v>1683</v>
      </c>
      <c r="I620" s="31" t="s">
        <v>2425</v>
      </c>
      <c r="J620" s="8" t="s">
        <v>2095</v>
      </c>
      <c r="K620" s="8" t="s">
        <v>976</v>
      </c>
      <c r="L620" s="8" t="s">
        <v>2275</v>
      </c>
      <c r="M620" s="8" t="s">
        <v>2276</v>
      </c>
    </row>
    <row r="621" spans="1:13">
      <c r="A621" s="23">
        <v>619</v>
      </c>
      <c r="B621" s="16" t="s">
        <v>76</v>
      </c>
      <c r="C621" s="10">
        <v>43187</v>
      </c>
      <c r="D621" s="12">
        <v>3.4722222222223209E-3</v>
      </c>
      <c r="E621" s="12">
        <v>0.66666666666666663</v>
      </c>
      <c r="F621" s="12">
        <v>0.84027777777777779</v>
      </c>
      <c r="G621" s="8" t="s">
        <v>1689</v>
      </c>
      <c r="H621" s="8" t="s">
        <v>1683</v>
      </c>
      <c r="I621" s="31" t="s">
        <v>2425</v>
      </c>
      <c r="J621" s="8" t="s">
        <v>2095</v>
      </c>
      <c r="K621" s="8" t="s">
        <v>413</v>
      </c>
      <c r="L621" s="8" t="s">
        <v>2275</v>
      </c>
      <c r="M621" s="8" t="s">
        <v>2276</v>
      </c>
    </row>
    <row r="622" spans="1:13">
      <c r="A622" s="23">
        <v>620</v>
      </c>
      <c r="B622" s="16" t="s">
        <v>76</v>
      </c>
      <c r="C622" s="10">
        <v>43187</v>
      </c>
      <c r="D622" s="12">
        <v>1.3194444444444425E-2</v>
      </c>
      <c r="E622" s="12">
        <v>0.69444444444444453</v>
      </c>
      <c r="F622" s="12">
        <v>0.70138888888888884</v>
      </c>
      <c r="G622" s="8" t="s">
        <v>1476</v>
      </c>
      <c r="H622" s="8" t="s">
        <v>1475</v>
      </c>
      <c r="I622" s="8" t="s">
        <v>2277</v>
      </c>
      <c r="J622" s="8" t="s">
        <v>2278</v>
      </c>
      <c r="K622" s="8" t="s">
        <v>413</v>
      </c>
      <c r="L622" s="8" t="s">
        <v>2279</v>
      </c>
      <c r="M622" s="8" t="s">
        <v>2280</v>
      </c>
    </row>
    <row r="623" spans="1:13">
      <c r="A623" s="23">
        <v>621</v>
      </c>
      <c r="B623" s="16" t="s">
        <v>76</v>
      </c>
      <c r="C623" s="10">
        <v>43187</v>
      </c>
      <c r="D623" s="12">
        <v>1.3194444444444453E-2</v>
      </c>
      <c r="E623" s="12">
        <v>0.75694444444444453</v>
      </c>
      <c r="F623" s="12">
        <v>0.76041666666666663</v>
      </c>
      <c r="G623" s="8" t="s">
        <v>1490</v>
      </c>
      <c r="H623" s="8" t="s">
        <v>1512</v>
      </c>
      <c r="I623" s="8" t="s">
        <v>2281</v>
      </c>
      <c r="J623" s="8" t="s">
        <v>2282</v>
      </c>
      <c r="K623" s="8" t="s">
        <v>413</v>
      </c>
      <c r="L623" s="8" t="s">
        <v>2283</v>
      </c>
      <c r="M623" s="8" t="s">
        <v>429</v>
      </c>
    </row>
    <row r="624" spans="1:13">
      <c r="A624" s="23">
        <v>622</v>
      </c>
      <c r="B624" s="16" t="s">
        <v>76</v>
      </c>
      <c r="C624" s="10">
        <v>43187</v>
      </c>
      <c r="D624" s="12">
        <v>3.4722222222222099E-3</v>
      </c>
      <c r="E624" s="12">
        <v>0.81944444444444453</v>
      </c>
      <c r="F624" s="12">
        <v>0.82638888888888884</v>
      </c>
      <c r="G624" s="8" t="s">
        <v>1504</v>
      </c>
      <c r="H624" s="8" t="s">
        <v>1518</v>
      </c>
      <c r="I624" s="31" t="s">
        <v>2426</v>
      </c>
      <c r="J624" s="8" t="s">
        <v>2284</v>
      </c>
      <c r="K624" s="8" t="s">
        <v>413</v>
      </c>
      <c r="L624" s="8" t="s">
        <v>2285</v>
      </c>
      <c r="M624" s="8" t="s">
        <v>431</v>
      </c>
    </row>
    <row r="625" spans="1:13">
      <c r="A625" s="23">
        <v>623</v>
      </c>
      <c r="B625" s="16" t="s">
        <v>76</v>
      </c>
      <c r="C625" s="10">
        <v>43187</v>
      </c>
      <c r="D625" s="12">
        <v>4.2361111111111072E-2</v>
      </c>
      <c r="E625" s="12">
        <v>0.85416666666666663</v>
      </c>
      <c r="F625" s="12">
        <v>0.87152777777777779</v>
      </c>
      <c r="G625" s="8" t="s">
        <v>1476</v>
      </c>
      <c r="H625" s="8" t="s">
        <v>2143</v>
      </c>
      <c r="I625" s="8" t="s">
        <v>2277</v>
      </c>
      <c r="J625" s="8" t="s">
        <v>2286</v>
      </c>
      <c r="K625" s="8" t="s">
        <v>413</v>
      </c>
      <c r="L625" s="8" t="s">
        <v>2279</v>
      </c>
      <c r="M625" s="8" t="s">
        <v>2287</v>
      </c>
    </row>
    <row r="626" spans="1:13">
      <c r="A626" s="23">
        <v>624</v>
      </c>
      <c r="B626" s="8" t="s">
        <v>74</v>
      </c>
      <c r="C626" s="10">
        <v>43188</v>
      </c>
      <c r="D626" s="12">
        <v>6.9444444444444198E-3</v>
      </c>
      <c r="E626" s="12">
        <v>9.3055555555555558E-2</v>
      </c>
      <c r="F626" s="12">
        <v>9.9999999999999992E-2</v>
      </c>
      <c r="G626" s="8" t="s">
        <v>1171</v>
      </c>
      <c r="H626" s="8" t="s">
        <v>1510</v>
      </c>
      <c r="I626" s="8" t="s">
        <v>1872</v>
      </c>
      <c r="J626" s="8" t="s">
        <v>1873</v>
      </c>
      <c r="K626" s="8" t="s">
        <v>413</v>
      </c>
      <c r="L626" s="8" t="s">
        <v>2084</v>
      </c>
      <c r="M626" s="8" t="s">
        <v>122</v>
      </c>
    </row>
    <row r="627" spans="1:13">
      <c r="A627" s="23">
        <v>625</v>
      </c>
      <c r="B627" s="8" t="s">
        <v>74</v>
      </c>
      <c r="C627" s="10">
        <v>43188</v>
      </c>
      <c r="D627" s="12">
        <v>2.083333333333337E-2</v>
      </c>
      <c r="E627" s="12">
        <v>9.9999999999999992E-2</v>
      </c>
      <c r="F627" s="12">
        <v>0.10694444444444444</v>
      </c>
      <c r="G627" s="8" t="s">
        <v>1171</v>
      </c>
      <c r="H627" s="8" t="s">
        <v>1511</v>
      </c>
      <c r="I627" s="8" t="s">
        <v>1872</v>
      </c>
      <c r="J627" s="8" t="s">
        <v>1873</v>
      </c>
      <c r="K627" s="8" t="s">
        <v>413</v>
      </c>
      <c r="L627" s="8" t="s">
        <v>2084</v>
      </c>
      <c r="M627" s="8" t="s">
        <v>90</v>
      </c>
    </row>
    <row r="628" spans="1:13">
      <c r="A628" s="23">
        <v>626</v>
      </c>
      <c r="B628" s="16" t="s">
        <v>75</v>
      </c>
      <c r="C628" s="10">
        <v>43188</v>
      </c>
      <c r="D628" s="12">
        <v>3.4722222222223209E-3</v>
      </c>
      <c r="E628" s="12">
        <v>0.33680555555555558</v>
      </c>
      <c r="F628" s="12">
        <v>0.34375</v>
      </c>
      <c r="G628" s="8" t="s">
        <v>1502</v>
      </c>
      <c r="H628" s="8" t="s">
        <v>1501</v>
      </c>
      <c r="I628" s="31" t="s">
        <v>2427</v>
      </c>
      <c r="J628" s="8" t="s">
        <v>2288</v>
      </c>
      <c r="K628" s="8" t="s">
        <v>413</v>
      </c>
      <c r="L628" s="8" t="s">
        <v>2289</v>
      </c>
      <c r="M628" s="8" t="s">
        <v>94</v>
      </c>
    </row>
    <row r="629" spans="1:13">
      <c r="A629" s="23">
        <v>627</v>
      </c>
      <c r="B629" s="16" t="s">
        <v>75</v>
      </c>
      <c r="C629" s="10">
        <v>43188</v>
      </c>
      <c r="D629" s="12">
        <v>1.3194444444444425E-2</v>
      </c>
      <c r="E629" s="12">
        <v>0.37152777777777773</v>
      </c>
      <c r="F629" s="12">
        <v>0.37847222222222227</v>
      </c>
      <c r="G629" s="8" t="s">
        <v>1502</v>
      </c>
      <c r="H629" s="8" t="s">
        <v>1517</v>
      </c>
      <c r="I629" s="31" t="s">
        <v>2428</v>
      </c>
      <c r="J629" s="8" t="s">
        <v>2290</v>
      </c>
      <c r="K629" s="8" t="s">
        <v>413</v>
      </c>
      <c r="L629" s="8" t="s">
        <v>2291</v>
      </c>
      <c r="M629" s="8" t="s">
        <v>2292</v>
      </c>
    </row>
    <row r="630" spans="1:13">
      <c r="A630" s="23">
        <v>628</v>
      </c>
      <c r="B630" s="16" t="s">
        <v>75</v>
      </c>
      <c r="C630" s="10">
        <v>43188</v>
      </c>
      <c r="D630" s="12">
        <v>1.3194444444444453E-2</v>
      </c>
      <c r="E630" s="12">
        <v>0.49652777777777773</v>
      </c>
      <c r="F630" s="12">
        <v>0.50138888888888888</v>
      </c>
      <c r="G630" s="8" t="s">
        <v>1664</v>
      </c>
      <c r="H630" s="8" t="s">
        <v>2293</v>
      </c>
      <c r="I630" s="8" t="s">
        <v>2294</v>
      </c>
      <c r="J630" s="8" t="s">
        <v>2060</v>
      </c>
      <c r="K630" s="8" t="s">
        <v>413</v>
      </c>
      <c r="L630" s="8" t="s">
        <v>2295</v>
      </c>
      <c r="M630" s="8" t="s">
        <v>418</v>
      </c>
    </row>
    <row r="631" spans="1:13">
      <c r="A631" s="23">
        <v>629</v>
      </c>
      <c r="B631" s="16" t="s">
        <v>75</v>
      </c>
      <c r="C631" s="10">
        <v>43188</v>
      </c>
      <c r="D631" s="12">
        <v>3.4722222222222099E-3</v>
      </c>
      <c r="E631" s="12">
        <v>0.52083333333333337</v>
      </c>
      <c r="F631" s="12">
        <v>0.52986111111111112</v>
      </c>
      <c r="G631" s="8" t="s">
        <v>1498</v>
      </c>
      <c r="H631" s="8" t="s">
        <v>1497</v>
      </c>
      <c r="I631" s="8" t="s">
        <v>1932</v>
      </c>
      <c r="J631" s="8" t="s">
        <v>2296</v>
      </c>
      <c r="K631" s="8" t="s">
        <v>413</v>
      </c>
      <c r="L631" s="8" t="s">
        <v>2297</v>
      </c>
      <c r="M631" s="8" t="s">
        <v>418</v>
      </c>
    </row>
    <row r="632" spans="1:13">
      <c r="A632" s="23">
        <v>630</v>
      </c>
      <c r="B632" s="16" t="s">
        <v>76</v>
      </c>
      <c r="C632" s="10">
        <v>43188</v>
      </c>
      <c r="D632" s="12">
        <v>4.2361111111111072E-2</v>
      </c>
      <c r="E632" s="12">
        <v>0.6791666666666667</v>
      </c>
      <c r="F632" s="12">
        <v>0.69027777777777777</v>
      </c>
      <c r="G632" s="8" t="s">
        <v>1504</v>
      </c>
      <c r="H632" s="8" t="s">
        <v>1518</v>
      </c>
      <c r="I632" s="8" t="s">
        <v>2298</v>
      </c>
      <c r="J632" s="8" t="s">
        <v>2299</v>
      </c>
      <c r="K632" s="8" t="s">
        <v>413</v>
      </c>
      <c r="L632" s="8" t="s">
        <v>2300</v>
      </c>
      <c r="M632" s="8" t="s">
        <v>2301</v>
      </c>
    </row>
    <row r="633" spans="1:13">
      <c r="A633" s="23">
        <v>631</v>
      </c>
      <c r="B633" s="16" t="s">
        <v>76</v>
      </c>
      <c r="C633" s="10">
        <v>43188</v>
      </c>
      <c r="D633" s="12">
        <v>6.9444444444444198E-3</v>
      </c>
      <c r="E633" s="12">
        <v>0.74861111111111101</v>
      </c>
      <c r="F633" s="12">
        <v>0.75347222222222221</v>
      </c>
      <c r="G633" s="8" t="s">
        <v>1502</v>
      </c>
      <c r="H633" s="8" t="s">
        <v>1501</v>
      </c>
      <c r="I633" s="31" t="s">
        <v>2429</v>
      </c>
      <c r="J633" s="8" t="s">
        <v>2302</v>
      </c>
      <c r="K633" s="8" t="s">
        <v>413</v>
      </c>
      <c r="L633" s="8" t="s">
        <v>2303</v>
      </c>
      <c r="M633" s="8" t="s">
        <v>105</v>
      </c>
    </row>
    <row r="634" spans="1:13">
      <c r="A634" s="23">
        <v>632</v>
      </c>
      <c r="B634" s="16" t="s">
        <v>76</v>
      </c>
      <c r="C634" s="10">
        <v>43188</v>
      </c>
      <c r="D634" s="12">
        <v>2.083333333333337E-2</v>
      </c>
      <c r="E634" s="12">
        <v>0.75694444444444453</v>
      </c>
      <c r="F634" s="12">
        <v>0.76041666666666663</v>
      </c>
      <c r="G634" s="8" t="s">
        <v>1171</v>
      </c>
      <c r="H634" s="8" t="s">
        <v>1511</v>
      </c>
      <c r="I634" s="8" t="s">
        <v>2088</v>
      </c>
      <c r="J634" s="8" t="s">
        <v>2304</v>
      </c>
      <c r="K634" s="8" t="s">
        <v>413</v>
      </c>
      <c r="L634" s="8" t="s">
        <v>2305</v>
      </c>
      <c r="M634" s="8" t="s">
        <v>2301</v>
      </c>
    </row>
    <row r="635" spans="1:13">
      <c r="A635" s="23">
        <v>633</v>
      </c>
      <c r="B635" s="16" t="s">
        <v>76</v>
      </c>
      <c r="C635" s="10">
        <v>43188</v>
      </c>
      <c r="D635" s="12">
        <v>3.4722222222223209E-3</v>
      </c>
      <c r="E635" s="12">
        <v>0.8125</v>
      </c>
      <c r="F635" s="12">
        <v>0.81597222222222221</v>
      </c>
      <c r="G635" s="8" t="s">
        <v>1496</v>
      </c>
      <c r="H635" s="8" t="s">
        <v>1495</v>
      </c>
      <c r="I635" s="8" t="s">
        <v>2198</v>
      </c>
      <c r="J635" s="8" t="s">
        <v>2306</v>
      </c>
      <c r="K635" s="8" t="s">
        <v>413</v>
      </c>
      <c r="L635" s="8" t="s">
        <v>2307</v>
      </c>
      <c r="M635" s="8" t="s">
        <v>431</v>
      </c>
    </row>
    <row r="636" spans="1:13">
      <c r="A636" s="23">
        <v>634</v>
      </c>
      <c r="B636" s="16" t="s">
        <v>76</v>
      </c>
      <c r="C636" s="10">
        <v>43188</v>
      </c>
      <c r="D636" s="12">
        <v>1.3194444444444425E-2</v>
      </c>
      <c r="E636" s="12">
        <v>0.82638888888888884</v>
      </c>
      <c r="F636" s="12">
        <v>0.82986111111111116</v>
      </c>
      <c r="G636" s="8" t="s">
        <v>1476</v>
      </c>
      <c r="H636" s="8" t="s">
        <v>1475</v>
      </c>
      <c r="I636" s="8" t="s">
        <v>2308</v>
      </c>
      <c r="J636" s="8" t="s">
        <v>2306</v>
      </c>
      <c r="K636" s="8" t="s">
        <v>413</v>
      </c>
      <c r="L636" s="8" t="s">
        <v>2309</v>
      </c>
      <c r="M636" s="8" t="s">
        <v>431</v>
      </c>
    </row>
    <row r="637" spans="1:13">
      <c r="A637" s="23">
        <v>635</v>
      </c>
      <c r="B637" s="16" t="s">
        <v>76</v>
      </c>
      <c r="C637" s="10">
        <v>43188</v>
      </c>
      <c r="D637" s="12">
        <v>1.3194444444444453E-2</v>
      </c>
      <c r="E637" s="12">
        <v>0.86111111111111116</v>
      </c>
      <c r="F637" s="12">
        <v>0.86458333333333337</v>
      </c>
      <c r="G637" s="8" t="s">
        <v>1476</v>
      </c>
      <c r="H637" s="8" t="s">
        <v>1475</v>
      </c>
      <c r="I637" s="8" t="s">
        <v>2310</v>
      </c>
      <c r="J637" s="8" t="s">
        <v>2311</v>
      </c>
      <c r="K637" s="8" t="s">
        <v>413</v>
      </c>
      <c r="L637" s="8" t="s">
        <v>2312</v>
      </c>
      <c r="M637" s="8" t="s">
        <v>105</v>
      </c>
    </row>
    <row r="638" spans="1:13">
      <c r="A638" s="23">
        <v>636</v>
      </c>
      <c r="B638" s="16" t="s">
        <v>76</v>
      </c>
      <c r="C638" s="10">
        <v>43188</v>
      </c>
      <c r="D638" s="12">
        <v>3.4722222222222099E-3</v>
      </c>
      <c r="E638" s="12">
        <v>0.87152777777777779</v>
      </c>
      <c r="F638" s="12">
        <v>0.875</v>
      </c>
      <c r="G638" s="8" t="s">
        <v>1504</v>
      </c>
      <c r="H638" s="8" t="s">
        <v>1518</v>
      </c>
      <c r="I638" s="31" t="s">
        <v>2430</v>
      </c>
      <c r="J638" s="8" t="s">
        <v>2313</v>
      </c>
      <c r="K638" s="8" t="s">
        <v>413</v>
      </c>
      <c r="L638" s="8" t="s">
        <v>2314</v>
      </c>
      <c r="M638" s="8" t="s">
        <v>431</v>
      </c>
    </row>
    <row r="639" spans="1:13">
      <c r="A639" s="23">
        <v>637</v>
      </c>
      <c r="B639" s="16" t="s">
        <v>76</v>
      </c>
      <c r="C639" s="10">
        <v>43188</v>
      </c>
      <c r="D639" s="12">
        <v>4.2361111111111072E-2</v>
      </c>
      <c r="E639" s="12">
        <v>0.90277777777777779</v>
      </c>
      <c r="F639" s="12">
        <v>0.90972222222222221</v>
      </c>
      <c r="G639" s="8" t="s">
        <v>1171</v>
      </c>
      <c r="H639" s="8" t="s">
        <v>1484</v>
      </c>
      <c r="I639" s="8" t="s">
        <v>2229</v>
      </c>
      <c r="J639" s="8" t="s">
        <v>2315</v>
      </c>
      <c r="K639" s="8" t="s">
        <v>413</v>
      </c>
      <c r="L639" s="8" t="s">
        <v>2093</v>
      </c>
      <c r="M639" s="8" t="s">
        <v>105</v>
      </c>
    </row>
    <row r="640" spans="1:13">
      <c r="A640" s="23">
        <v>638</v>
      </c>
      <c r="B640" s="16" t="s">
        <v>76</v>
      </c>
      <c r="C640" s="10">
        <v>43188</v>
      </c>
      <c r="D640" s="12">
        <v>6.9444444444444198E-3</v>
      </c>
      <c r="E640" s="12">
        <v>0.93055555555555547</v>
      </c>
      <c r="F640" s="12">
        <v>0.95833333333333337</v>
      </c>
      <c r="G640" s="8" t="s">
        <v>1171</v>
      </c>
      <c r="H640" s="8" t="s">
        <v>1484</v>
      </c>
      <c r="I640" s="8" t="s">
        <v>2050</v>
      </c>
      <c r="J640" s="8" t="s">
        <v>2316</v>
      </c>
      <c r="K640" s="8" t="s">
        <v>413</v>
      </c>
      <c r="L640" s="8" t="s">
        <v>2317</v>
      </c>
      <c r="M640" s="8" t="s">
        <v>105</v>
      </c>
    </row>
    <row r="641" spans="1:13">
      <c r="A641" s="23">
        <v>639</v>
      </c>
      <c r="B641" s="8" t="s">
        <v>74</v>
      </c>
      <c r="C641" s="10">
        <v>43189</v>
      </c>
      <c r="D641" s="12">
        <v>2.083333333333337E-2</v>
      </c>
      <c r="E641" s="12">
        <v>0.21527777777777779</v>
      </c>
      <c r="F641" s="12">
        <v>0.21875</v>
      </c>
      <c r="G641" s="8" t="s">
        <v>1171</v>
      </c>
      <c r="H641" s="8" t="s">
        <v>1511</v>
      </c>
      <c r="I641" s="8" t="s">
        <v>1872</v>
      </c>
      <c r="J641" s="8" t="s">
        <v>1873</v>
      </c>
      <c r="K641" s="8" t="s">
        <v>413</v>
      </c>
      <c r="L641" s="8" t="s">
        <v>2084</v>
      </c>
      <c r="M641" s="8" t="s">
        <v>90</v>
      </c>
    </row>
    <row r="642" spans="1:13">
      <c r="A642" s="23">
        <v>640</v>
      </c>
      <c r="B642" s="8" t="s">
        <v>74</v>
      </c>
      <c r="C642" s="10">
        <v>43189</v>
      </c>
      <c r="D642" s="12">
        <v>3.4722222222223209E-3</v>
      </c>
      <c r="E642" s="12">
        <v>4.1666666666666664E-2</v>
      </c>
      <c r="F642" s="12">
        <v>0.28472222222222221</v>
      </c>
      <c r="G642" s="8" t="s">
        <v>1502</v>
      </c>
      <c r="H642" s="8" t="s">
        <v>1501</v>
      </c>
      <c r="I642" s="8" t="s">
        <v>2318</v>
      </c>
      <c r="J642" s="8" t="s">
        <v>2319</v>
      </c>
      <c r="K642" s="8" t="s">
        <v>413</v>
      </c>
      <c r="L642" s="8" t="s">
        <v>2320</v>
      </c>
      <c r="M642" s="8" t="s">
        <v>90</v>
      </c>
    </row>
    <row r="643" spans="1:13">
      <c r="A643" s="23">
        <v>641</v>
      </c>
      <c r="B643" s="16" t="s">
        <v>75</v>
      </c>
      <c r="C643" s="10">
        <v>43189</v>
      </c>
      <c r="D643" s="12">
        <v>1.3194444444444425E-2</v>
      </c>
      <c r="E643" s="12">
        <v>0.34027777777777773</v>
      </c>
      <c r="F643" s="12">
        <v>0.34722222222222227</v>
      </c>
      <c r="G643" s="8" t="s">
        <v>1171</v>
      </c>
      <c r="H643" s="8" t="s">
        <v>1484</v>
      </c>
      <c r="I643" s="8" t="s">
        <v>2321</v>
      </c>
      <c r="J643" s="8" t="s">
        <v>2322</v>
      </c>
      <c r="K643" s="8" t="s">
        <v>413</v>
      </c>
      <c r="L643" s="8" t="s">
        <v>2323</v>
      </c>
      <c r="M643" s="8" t="s">
        <v>94</v>
      </c>
    </row>
    <row r="644" spans="1:13">
      <c r="A644" s="23">
        <v>642</v>
      </c>
      <c r="B644" s="16" t="s">
        <v>75</v>
      </c>
      <c r="C644" s="10">
        <v>43189</v>
      </c>
      <c r="D644" s="12">
        <v>1.3194444444444453E-2</v>
      </c>
      <c r="E644" s="12">
        <v>0.3888888888888889</v>
      </c>
      <c r="F644" s="12">
        <v>0.3923611111111111</v>
      </c>
      <c r="G644" s="8" t="s">
        <v>1496</v>
      </c>
      <c r="H644" s="8" t="s">
        <v>1528</v>
      </c>
      <c r="I644" s="8" t="s">
        <v>2198</v>
      </c>
      <c r="J644" s="8" t="s">
        <v>2324</v>
      </c>
      <c r="K644" s="8" t="s">
        <v>413</v>
      </c>
      <c r="L644" s="8" t="s">
        <v>2325</v>
      </c>
      <c r="M644" s="8" t="s">
        <v>2292</v>
      </c>
    </row>
    <row r="645" spans="1:13">
      <c r="A645" s="23">
        <v>643</v>
      </c>
      <c r="B645" s="16" t="s">
        <v>75</v>
      </c>
      <c r="C645" s="10">
        <v>43189</v>
      </c>
      <c r="D645" s="12">
        <v>3.4722222222222099E-3</v>
      </c>
      <c r="E645" s="12">
        <v>0.60763888888888895</v>
      </c>
      <c r="F645" s="12">
        <v>0.61805555555555558</v>
      </c>
      <c r="G645" s="8" t="s">
        <v>1476</v>
      </c>
      <c r="H645" s="8" t="s">
        <v>2143</v>
      </c>
      <c r="I645" s="8" t="s">
        <v>2326</v>
      </c>
      <c r="J645" s="8" t="s">
        <v>2327</v>
      </c>
      <c r="K645" s="8" t="s">
        <v>413</v>
      </c>
      <c r="L645" s="8" t="s">
        <v>1877</v>
      </c>
      <c r="M645" s="8" t="s">
        <v>94</v>
      </c>
    </row>
    <row r="646" spans="1:13">
      <c r="A646" s="23">
        <v>644</v>
      </c>
      <c r="B646" s="8" t="s">
        <v>74</v>
      </c>
      <c r="C646" s="10">
        <v>43190</v>
      </c>
      <c r="D646" s="12">
        <v>4.2361111111111072E-2</v>
      </c>
      <c r="E646" s="12">
        <v>0.22222222222222221</v>
      </c>
      <c r="F646" s="12">
        <v>0.22569444444444445</v>
      </c>
      <c r="G646" s="8" t="s">
        <v>1502</v>
      </c>
      <c r="H646" s="8" t="s">
        <v>1517</v>
      </c>
      <c r="I646" s="31" t="s">
        <v>2431</v>
      </c>
      <c r="J646" s="8" t="s">
        <v>2020</v>
      </c>
      <c r="K646" s="8" t="s">
        <v>413</v>
      </c>
      <c r="L646" s="8" t="s">
        <v>2328</v>
      </c>
      <c r="M646" s="8" t="s">
        <v>2269</v>
      </c>
    </row>
    <row r="647" spans="1:13">
      <c r="A647" s="23">
        <v>645</v>
      </c>
      <c r="B647" s="16" t="s">
        <v>75</v>
      </c>
      <c r="C647" s="10">
        <v>43190</v>
      </c>
      <c r="D647" s="12">
        <v>6.9444444444444198E-3</v>
      </c>
      <c r="E647" s="12">
        <v>0.3923611111111111</v>
      </c>
      <c r="F647" s="12">
        <v>0.40277777777777773</v>
      </c>
      <c r="G647" s="8" t="s">
        <v>1496</v>
      </c>
      <c r="H647" s="8" t="s">
        <v>1495</v>
      </c>
      <c r="I647" s="8" t="s">
        <v>2329</v>
      </c>
      <c r="J647" s="8" t="s">
        <v>2060</v>
      </c>
      <c r="K647" s="8" t="s">
        <v>413</v>
      </c>
      <c r="L647" s="8" t="s">
        <v>2330</v>
      </c>
      <c r="M647" s="8" t="s">
        <v>94</v>
      </c>
    </row>
    <row r="648" spans="1:13">
      <c r="A648" s="23">
        <v>646</v>
      </c>
      <c r="B648" s="16" t="s">
        <v>75</v>
      </c>
      <c r="C648" s="10">
        <v>43190</v>
      </c>
      <c r="D648" s="12">
        <v>2.083333333333337E-2</v>
      </c>
      <c r="E648" s="12">
        <v>0.5</v>
      </c>
      <c r="F648" s="12">
        <v>0.50694444444444442</v>
      </c>
      <c r="G648" s="8" t="s">
        <v>1476</v>
      </c>
      <c r="H648" s="8" t="s">
        <v>1475</v>
      </c>
      <c r="I648" s="8" t="s">
        <v>2331</v>
      </c>
      <c r="J648" s="8" t="s">
        <v>2332</v>
      </c>
      <c r="K648" s="8" t="s">
        <v>413</v>
      </c>
      <c r="L648" s="8" t="s">
        <v>2333</v>
      </c>
      <c r="M648" s="8" t="s">
        <v>2334</v>
      </c>
    </row>
    <row r="649" spans="1:13">
      <c r="A649" s="23">
        <v>647</v>
      </c>
      <c r="B649" s="16" t="s">
        <v>76</v>
      </c>
      <c r="C649" s="10">
        <v>43190</v>
      </c>
      <c r="D649" s="12">
        <v>3.4722222222223209E-3</v>
      </c>
      <c r="E649" s="12">
        <v>0.76388888888888884</v>
      </c>
      <c r="F649" s="12">
        <v>0.77083333333333337</v>
      </c>
      <c r="G649" s="8" t="s">
        <v>1500</v>
      </c>
      <c r="H649" s="8" t="s">
        <v>1507</v>
      </c>
      <c r="I649" s="31" t="s">
        <v>2432</v>
      </c>
      <c r="J649" s="8" t="s">
        <v>2335</v>
      </c>
      <c r="K649" s="8" t="s">
        <v>413</v>
      </c>
      <c r="L649" s="8" t="s">
        <v>2336</v>
      </c>
      <c r="M649" s="8" t="s">
        <v>105</v>
      </c>
    </row>
    <row r="650" spans="1:13">
      <c r="A650" s="23">
        <v>648</v>
      </c>
      <c r="B650" s="16" t="s">
        <v>76</v>
      </c>
      <c r="C650" s="10">
        <v>43190</v>
      </c>
      <c r="D650" s="12">
        <v>1.3194444444444425E-2</v>
      </c>
      <c r="E650" s="12">
        <v>0.79166666666666663</v>
      </c>
      <c r="F650" s="12">
        <v>0.79513888888888884</v>
      </c>
      <c r="G650" s="8" t="s">
        <v>1171</v>
      </c>
      <c r="H650" s="8" t="s">
        <v>1511</v>
      </c>
      <c r="I650" s="8" t="s">
        <v>2088</v>
      </c>
      <c r="J650" s="8" t="s">
        <v>2337</v>
      </c>
      <c r="K650" s="8" t="s">
        <v>413</v>
      </c>
      <c r="L650" s="8" t="s">
        <v>2338</v>
      </c>
      <c r="M650" s="8" t="s">
        <v>429</v>
      </c>
    </row>
    <row r="651" spans="1:13">
      <c r="A651" s="23">
        <v>649</v>
      </c>
      <c r="B651" s="16" t="s">
        <v>76</v>
      </c>
      <c r="C651" s="10">
        <v>43190</v>
      </c>
      <c r="D651" s="12">
        <v>1.3194444444444453E-2</v>
      </c>
      <c r="E651" s="12">
        <v>0.79166666666666663</v>
      </c>
      <c r="F651" s="12">
        <v>0.81944444444444453</v>
      </c>
      <c r="G651" s="8" t="s">
        <v>1171</v>
      </c>
      <c r="H651" s="8" t="s">
        <v>1484</v>
      </c>
      <c r="I651" s="8" t="s">
        <v>2339</v>
      </c>
      <c r="J651" s="8" t="s">
        <v>2340</v>
      </c>
      <c r="K651" s="8" t="s">
        <v>413</v>
      </c>
      <c r="L651" s="8" t="s">
        <v>2341</v>
      </c>
      <c r="M651" s="8" t="s">
        <v>2342</v>
      </c>
    </row>
    <row r="652" spans="1:13">
      <c r="A652" s="23">
        <v>650</v>
      </c>
      <c r="B652" s="16" t="s">
        <v>76</v>
      </c>
      <c r="C652" s="10">
        <v>43190</v>
      </c>
      <c r="D652" s="12">
        <v>3.4722222222222099E-3</v>
      </c>
      <c r="E652" s="12">
        <v>0.80902777777777779</v>
      </c>
      <c r="F652" s="12">
        <v>0.8125</v>
      </c>
      <c r="G652" s="8" t="s">
        <v>1494</v>
      </c>
      <c r="H652" s="8" t="s">
        <v>1493</v>
      </c>
      <c r="I652" s="8" t="s">
        <v>2198</v>
      </c>
      <c r="J652" s="8" t="s">
        <v>2343</v>
      </c>
      <c r="K652" s="8" t="s">
        <v>413</v>
      </c>
      <c r="L652" s="8" t="s">
        <v>1979</v>
      </c>
      <c r="M652" s="8" t="s">
        <v>429</v>
      </c>
    </row>
    <row r="653" spans="1:13">
      <c r="A653" s="23">
        <v>651</v>
      </c>
      <c r="B653" s="16" t="s">
        <v>76</v>
      </c>
      <c r="C653" s="10">
        <v>43190</v>
      </c>
      <c r="D653" s="12">
        <v>4.2361111111111072E-2</v>
      </c>
      <c r="E653" s="12">
        <v>0.82986111111111116</v>
      </c>
      <c r="F653" s="12">
        <v>0.87847222222222221</v>
      </c>
      <c r="G653" s="8" t="s">
        <v>1171</v>
      </c>
      <c r="H653" s="8" t="s">
        <v>1483</v>
      </c>
      <c r="I653" s="8" t="s">
        <v>2344</v>
      </c>
      <c r="J653" s="8" t="s">
        <v>2345</v>
      </c>
      <c r="K653" s="8" t="s">
        <v>413</v>
      </c>
      <c r="L653" s="8" t="s">
        <v>2346</v>
      </c>
      <c r="M653" s="8" t="s">
        <v>2342</v>
      </c>
    </row>
    <row r="654" spans="1:13">
      <c r="A654" s="23">
        <v>652</v>
      </c>
      <c r="B654" s="16" t="s">
        <v>76</v>
      </c>
      <c r="C654" s="10">
        <v>43190</v>
      </c>
      <c r="D654" s="12">
        <v>6.9444444444444198E-3</v>
      </c>
      <c r="E654" s="12">
        <v>0.97222222222222221</v>
      </c>
      <c r="F654" s="12">
        <v>0.99930555555555556</v>
      </c>
      <c r="G654" s="8" t="s">
        <v>1736</v>
      </c>
      <c r="H654" s="8" t="s">
        <v>1739</v>
      </c>
      <c r="I654" s="8" t="s">
        <v>1736</v>
      </c>
      <c r="L654" s="8" t="s">
        <v>2347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workbookViewId="0"/>
  </sheetViews>
  <sheetFormatPr defaultRowHeight="13.5"/>
  <sheetData>
    <row r="1" spans="1:5">
      <c r="A1" s="3" t="s">
        <v>26</v>
      </c>
      <c r="B1" s="3" t="s">
        <v>27</v>
      </c>
      <c r="C1" s="3" t="s">
        <v>29</v>
      </c>
      <c r="D1" s="3" t="s">
        <v>30</v>
      </c>
      <c r="E1" s="3" t="s">
        <v>72</v>
      </c>
    </row>
    <row r="2" spans="1:5">
      <c r="A2" s="3" t="s">
        <v>22</v>
      </c>
      <c r="B2" s="3" t="s">
        <v>23</v>
      </c>
      <c r="C2" s="3" t="s">
        <v>24</v>
      </c>
      <c r="D2" s="3" t="s">
        <v>25</v>
      </c>
      <c r="E2" s="3" t="s">
        <v>71</v>
      </c>
    </row>
    <row r="3" spans="1:5">
      <c r="A3" s="4">
        <v>43132</v>
      </c>
      <c r="B3" s="20" t="s">
        <v>1779</v>
      </c>
      <c r="C3" s="3" t="s">
        <v>74</v>
      </c>
      <c r="D3" s="3" t="s">
        <v>78</v>
      </c>
    </row>
    <row r="4" spans="1:5">
      <c r="A4" s="4">
        <v>43132</v>
      </c>
      <c r="B4" s="3" t="s">
        <v>73</v>
      </c>
      <c r="C4" s="3" t="s">
        <v>75</v>
      </c>
      <c r="D4" s="3" t="s">
        <v>79</v>
      </c>
    </row>
    <row r="5" spans="1:5">
      <c r="A5" s="4">
        <v>43132</v>
      </c>
      <c r="B5" s="3" t="s">
        <v>80</v>
      </c>
      <c r="C5" s="3" t="s">
        <v>76</v>
      </c>
      <c r="D5" s="3" t="s">
        <v>77</v>
      </c>
    </row>
    <row r="6" spans="1:5">
      <c r="A6" s="4">
        <v>43133</v>
      </c>
      <c r="B6" s="20" t="s">
        <v>1779</v>
      </c>
      <c r="C6" s="3" t="s">
        <v>74</v>
      </c>
      <c r="D6" s="3" t="s">
        <v>78</v>
      </c>
    </row>
    <row r="7" spans="1:5">
      <c r="A7" s="4">
        <v>43133</v>
      </c>
      <c r="B7" s="3" t="s">
        <v>73</v>
      </c>
      <c r="C7" s="3" t="s">
        <v>75</v>
      </c>
      <c r="D7" s="3" t="s">
        <v>79</v>
      </c>
    </row>
    <row r="8" spans="1:5">
      <c r="A8" s="4">
        <v>43133</v>
      </c>
      <c r="B8" s="3" t="s">
        <v>80</v>
      </c>
      <c r="C8" s="3" t="s">
        <v>76</v>
      </c>
      <c r="D8" s="3" t="s">
        <v>77</v>
      </c>
    </row>
    <row r="9" spans="1:5">
      <c r="A9" s="4">
        <v>43134</v>
      </c>
      <c r="B9" s="20" t="s">
        <v>1779</v>
      </c>
      <c r="C9" s="3" t="s">
        <v>74</v>
      </c>
      <c r="D9" s="3" t="s">
        <v>78</v>
      </c>
    </row>
    <row r="10" spans="1:5">
      <c r="A10" s="4">
        <v>43134</v>
      </c>
      <c r="B10" s="3" t="s">
        <v>99</v>
      </c>
      <c r="C10" s="3" t="s">
        <v>75</v>
      </c>
      <c r="D10" s="3" t="s">
        <v>79</v>
      </c>
    </row>
    <row r="11" spans="1:5">
      <c r="A11" s="4">
        <v>43134</v>
      </c>
      <c r="B11" s="3" t="s">
        <v>100</v>
      </c>
      <c r="C11" s="3" t="s">
        <v>76</v>
      </c>
      <c r="D11" s="3" t="s">
        <v>77</v>
      </c>
    </row>
    <row r="12" spans="1:5">
      <c r="A12" s="4">
        <v>43135</v>
      </c>
      <c r="B12" s="20" t="s">
        <v>1779</v>
      </c>
      <c r="C12" s="3" t="s">
        <v>74</v>
      </c>
      <c r="D12" s="3" t="s">
        <v>79</v>
      </c>
    </row>
    <row r="13" spans="1:5">
      <c r="A13" s="4">
        <v>43135</v>
      </c>
      <c r="B13" s="3" t="s">
        <v>114</v>
      </c>
      <c r="C13" s="3" t="s">
        <v>75</v>
      </c>
      <c r="D13" s="3" t="s">
        <v>77</v>
      </c>
    </row>
    <row r="14" spans="1:5">
      <c r="A14" s="4">
        <v>43135</v>
      </c>
      <c r="B14" s="3" t="s">
        <v>73</v>
      </c>
      <c r="C14" s="3" t="s">
        <v>76</v>
      </c>
      <c r="D14" s="3" t="s">
        <v>78</v>
      </c>
    </row>
    <row r="15" spans="1:5">
      <c r="A15" s="4">
        <v>43136</v>
      </c>
      <c r="B15" s="20" t="s">
        <v>1779</v>
      </c>
      <c r="C15" s="3" t="s">
        <v>74</v>
      </c>
      <c r="D15" s="3" t="s">
        <v>79</v>
      </c>
    </row>
    <row r="16" spans="1:5">
      <c r="A16" s="4">
        <v>43136</v>
      </c>
      <c r="B16" s="3" t="s">
        <v>134</v>
      </c>
      <c r="C16" s="3" t="s">
        <v>75</v>
      </c>
      <c r="D16" s="3" t="s">
        <v>77</v>
      </c>
    </row>
    <row r="17" spans="1:4">
      <c r="A17" s="4">
        <v>43136</v>
      </c>
      <c r="B17" s="3" t="s">
        <v>73</v>
      </c>
      <c r="C17" s="3" t="s">
        <v>76</v>
      </c>
      <c r="D17" s="3" t="s">
        <v>78</v>
      </c>
    </row>
    <row r="18" spans="1:4">
      <c r="A18" s="4">
        <v>43137</v>
      </c>
      <c r="B18" s="20" t="s">
        <v>1779</v>
      </c>
      <c r="C18" s="3" t="s">
        <v>74</v>
      </c>
      <c r="D18" s="3" t="s">
        <v>79</v>
      </c>
    </row>
    <row r="19" spans="1:4">
      <c r="A19" s="4">
        <v>43137</v>
      </c>
      <c r="B19" s="3" t="s">
        <v>114</v>
      </c>
      <c r="C19" s="3" t="s">
        <v>75</v>
      </c>
      <c r="D19" s="3" t="s">
        <v>77</v>
      </c>
    </row>
    <row r="20" spans="1:4">
      <c r="A20" s="4">
        <v>43137</v>
      </c>
      <c r="B20" s="3" t="s">
        <v>153</v>
      </c>
      <c r="C20" s="3" t="s">
        <v>76</v>
      </c>
      <c r="D20" s="3" t="s">
        <v>78</v>
      </c>
    </row>
    <row r="21" spans="1:4">
      <c r="A21" s="4">
        <v>43138</v>
      </c>
      <c r="B21" s="3" t="s">
        <v>178</v>
      </c>
      <c r="C21" s="3" t="s">
        <v>74</v>
      </c>
      <c r="D21" s="3" t="s">
        <v>79</v>
      </c>
    </row>
    <row r="22" spans="1:4">
      <c r="A22" s="4">
        <v>43138</v>
      </c>
      <c r="B22" s="3" t="s">
        <v>179</v>
      </c>
      <c r="C22" s="3" t="s">
        <v>75</v>
      </c>
      <c r="D22" s="3" t="s">
        <v>77</v>
      </c>
    </row>
    <row r="23" spans="1:4">
      <c r="A23" s="4">
        <v>43138</v>
      </c>
      <c r="B23" s="3" t="s">
        <v>180</v>
      </c>
      <c r="C23" s="3" t="s">
        <v>76</v>
      </c>
      <c r="D23" s="3" t="s">
        <v>78</v>
      </c>
    </row>
    <row r="24" spans="1:4">
      <c r="A24" s="4">
        <v>43139</v>
      </c>
      <c r="B24" s="3" t="s">
        <v>178</v>
      </c>
      <c r="C24" s="3" t="s">
        <v>74</v>
      </c>
      <c r="D24" s="3" t="s">
        <v>79</v>
      </c>
    </row>
    <row r="25" spans="1:4">
      <c r="A25" s="4">
        <v>43139</v>
      </c>
      <c r="B25" s="3" t="s">
        <v>179</v>
      </c>
      <c r="C25" s="3" t="s">
        <v>75</v>
      </c>
      <c r="D25" s="3" t="s">
        <v>77</v>
      </c>
    </row>
    <row r="26" spans="1:4">
      <c r="A26" s="4">
        <v>43139</v>
      </c>
      <c r="B26" s="3" t="s">
        <v>221</v>
      </c>
      <c r="C26" s="3" t="s">
        <v>76</v>
      </c>
      <c r="D26" s="3" t="s">
        <v>78</v>
      </c>
    </row>
    <row r="27" spans="1:4">
      <c r="A27" s="4">
        <v>43140</v>
      </c>
      <c r="B27" s="3" t="s">
        <v>178</v>
      </c>
      <c r="C27" s="3" t="s">
        <v>74</v>
      </c>
      <c r="D27" s="3" t="s">
        <v>79</v>
      </c>
    </row>
    <row r="28" spans="1:4">
      <c r="A28" s="4">
        <v>43140</v>
      </c>
      <c r="B28" s="3" t="s">
        <v>114</v>
      </c>
      <c r="C28" s="3" t="s">
        <v>75</v>
      </c>
      <c r="D28" s="3" t="s">
        <v>77</v>
      </c>
    </row>
    <row r="29" spans="1:4">
      <c r="A29" s="4">
        <v>43140</v>
      </c>
      <c r="B29" s="3" t="s">
        <v>221</v>
      </c>
      <c r="C29" s="3" t="s">
        <v>76</v>
      </c>
      <c r="D29" s="3" t="s">
        <v>78</v>
      </c>
    </row>
    <row r="30" spans="1:4">
      <c r="A30" s="4">
        <v>43141</v>
      </c>
      <c r="B30" s="3" t="s">
        <v>284</v>
      </c>
      <c r="C30" s="3" t="s">
        <v>74</v>
      </c>
      <c r="D30" s="3" t="s">
        <v>79</v>
      </c>
    </row>
    <row r="31" spans="1:4">
      <c r="A31" s="4">
        <v>43141</v>
      </c>
      <c r="B31" s="3" t="s">
        <v>285</v>
      </c>
      <c r="C31" s="3" t="s">
        <v>75</v>
      </c>
      <c r="D31" s="3" t="s">
        <v>77</v>
      </c>
    </row>
    <row r="32" spans="1:4">
      <c r="A32" s="4">
        <v>43141</v>
      </c>
      <c r="B32" s="3" t="s">
        <v>221</v>
      </c>
      <c r="C32" s="3" t="s">
        <v>76</v>
      </c>
      <c r="D32" s="3" t="s">
        <v>78</v>
      </c>
    </row>
    <row r="33" spans="1:4">
      <c r="A33" s="4">
        <v>43142</v>
      </c>
      <c r="B33" s="3" t="s">
        <v>313</v>
      </c>
      <c r="C33" s="3" t="s">
        <v>74</v>
      </c>
      <c r="D33" s="3" t="s">
        <v>77</v>
      </c>
    </row>
    <row r="34" spans="1:4">
      <c r="A34" s="4">
        <v>43142</v>
      </c>
      <c r="B34" s="3" t="s">
        <v>314</v>
      </c>
      <c r="C34" s="3" t="s">
        <v>75</v>
      </c>
      <c r="D34" s="3" t="s">
        <v>78</v>
      </c>
    </row>
    <row r="35" spans="1:4">
      <c r="A35" s="4">
        <v>43142</v>
      </c>
      <c r="B35" s="3" t="s">
        <v>178</v>
      </c>
      <c r="C35" s="3" t="s">
        <v>76</v>
      </c>
      <c r="D35" s="3" t="s">
        <v>79</v>
      </c>
    </row>
    <row r="36" spans="1:4">
      <c r="A36" s="4">
        <v>43143</v>
      </c>
      <c r="B36" s="3" t="s">
        <v>179</v>
      </c>
      <c r="C36" s="3" t="s">
        <v>74</v>
      </c>
      <c r="D36" s="3" t="s">
        <v>77</v>
      </c>
    </row>
    <row r="37" spans="1:4">
      <c r="A37" s="4">
        <v>43143</v>
      </c>
      <c r="B37" s="3" t="s">
        <v>221</v>
      </c>
      <c r="C37" s="3" t="s">
        <v>75</v>
      </c>
      <c r="D37" s="3" t="s">
        <v>78</v>
      </c>
    </row>
    <row r="38" spans="1:4">
      <c r="A38" s="4">
        <v>43143</v>
      </c>
      <c r="B38" s="3" t="s">
        <v>178</v>
      </c>
      <c r="C38" s="3" t="s">
        <v>76</v>
      </c>
      <c r="D38" s="3" t="s">
        <v>79</v>
      </c>
    </row>
    <row r="39" spans="1:4">
      <c r="A39" s="4">
        <v>43144</v>
      </c>
      <c r="B39" s="3" t="s">
        <v>179</v>
      </c>
      <c r="C39" s="3" t="s">
        <v>74</v>
      </c>
      <c r="D39" s="3" t="s">
        <v>77</v>
      </c>
    </row>
    <row r="40" spans="1:4">
      <c r="A40" s="4">
        <v>43144</v>
      </c>
      <c r="B40" s="3" t="s">
        <v>221</v>
      </c>
      <c r="C40" s="3" t="s">
        <v>75</v>
      </c>
      <c r="D40" s="3" t="s">
        <v>78</v>
      </c>
    </row>
    <row r="41" spans="1:4">
      <c r="A41" s="4">
        <v>43144</v>
      </c>
      <c r="B41" s="3" t="s">
        <v>178</v>
      </c>
      <c r="C41" s="3" t="s">
        <v>76</v>
      </c>
      <c r="D41" s="3" t="s">
        <v>79</v>
      </c>
    </row>
    <row r="42" spans="1:4">
      <c r="A42" s="4">
        <v>43145</v>
      </c>
      <c r="B42" s="3" t="s">
        <v>179</v>
      </c>
      <c r="C42" s="3" t="s">
        <v>74</v>
      </c>
      <c r="D42" s="3" t="s">
        <v>77</v>
      </c>
    </row>
    <row r="43" spans="1:4">
      <c r="A43" s="4">
        <v>43145</v>
      </c>
      <c r="B43" s="3" t="s">
        <v>221</v>
      </c>
      <c r="C43" s="3" t="s">
        <v>75</v>
      </c>
      <c r="D43" s="3" t="s">
        <v>78</v>
      </c>
    </row>
    <row r="44" spans="1:4">
      <c r="A44" s="4">
        <v>43145</v>
      </c>
      <c r="B44" s="3" t="s">
        <v>178</v>
      </c>
      <c r="C44" s="3" t="s">
        <v>76</v>
      </c>
      <c r="D44" s="3" t="s">
        <v>79</v>
      </c>
    </row>
    <row r="45" spans="1:4">
      <c r="A45" s="4">
        <v>43146</v>
      </c>
      <c r="B45" s="3" t="s">
        <v>179</v>
      </c>
      <c r="C45" s="3" t="s">
        <v>74</v>
      </c>
      <c r="D45" s="3" t="s">
        <v>77</v>
      </c>
    </row>
    <row r="46" spans="1:4">
      <c r="A46" s="4">
        <v>43146</v>
      </c>
      <c r="B46" s="3" t="s">
        <v>221</v>
      </c>
      <c r="C46" s="3" t="s">
        <v>75</v>
      </c>
      <c r="D46" s="3" t="s">
        <v>78</v>
      </c>
    </row>
    <row r="47" spans="1:4">
      <c r="A47" s="4">
        <v>43146</v>
      </c>
      <c r="B47" s="3" t="s">
        <v>178</v>
      </c>
      <c r="C47" s="3" t="s">
        <v>76</v>
      </c>
      <c r="D47" s="3" t="s">
        <v>79</v>
      </c>
    </row>
    <row r="48" spans="1:4">
      <c r="A48" s="4">
        <v>43147</v>
      </c>
      <c r="B48" s="3" t="s">
        <v>179</v>
      </c>
      <c r="C48" s="3" t="s">
        <v>74</v>
      </c>
      <c r="D48" s="3" t="s">
        <v>77</v>
      </c>
    </row>
    <row r="49" spans="1:5">
      <c r="A49" s="4">
        <v>43147</v>
      </c>
      <c r="B49" s="3" t="s">
        <v>221</v>
      </c>
      <c r="C49" s="3" t="s">
        <v>75</v>
      </c>
      <c r="D49" s="3" t="s">
        <v>78</v>
      </c>
    </row>
    <row r="50" spans="1:5">
      <c r="A50" s="4">
        <v>43147</v>
      </c>
      <c r="B50" s="3" t="s">
        <v>178</v>
      </c>
      <c r="C50" s="3" t="s">
        <v>76</v>
      </c>
      <c r="D50" s="3" t="s">
        <v>79</v>
      </c>
    </row>
    <row r="51" spans="1:5">
      <c r="A51" s="4">
        <v>43148</v>
      </c>
      <c r="B51" s="3" t="s">
        <v>467</v>
      </c>
      <c r="C51" s="3" t="s">
        <v>74</v>
      </c>
      <c r="D51" s="3" t="s">
        <v>77</v>
      </c>
    </row>
    <row r="52" spans="1:5">
      <c r="A52" s="4">
        <v>43148</v>
      </c>
      <c r="B52" s="3" t="s">
        <v>468</v>
      </c>
      <c r="C52" s="3" t="s">
        <v>75</v>
      </c>
      <c r="D52" s="3" t="s">
        <v>78</v>
      </c>
    </row>
    <row r="53" spans="1:5">
      <c r="A53" s="4">
        <v>43148</v>
      </c>
      <c r="B53" s="5" t="s">
        <v>493</v>
      </c>
      <c r="C53" s="3" t="s">
        <v>76</v>
      </c>
      <c r="D53" s="3" t="s">
        <v>79</v>
      </c>
    </row>
    <row r="54" spans="1:5">
      <c r="A54" s="4">
        <v>43149</v>
      </c>
      <c r="B54" s="3" t="s">
        <v>468</v>
      </c>
      <c r="C54" s="3" t="s">
        <v>74</v>
      </c>
      <c r="D54" s="3" t="s">
        <v>78</v>
      </c>
    </row>
    <row r="55" spans="1:5">
      <c r="A55" s="4">
        <v>43149</v>
      </c>
      <c r="B55" s="5" t="s">
        <v>493</v>
      </c>
      <c r="C55" s="3" t="s">
        <v>75</v>
      </c>
      <c r="D55" s="3" t="s">
        <v>79</v>
      </c>
    </row>
    <row r="56" spans="1:5">
      <c r="A56" s="4">
        <v>43149</v>
      </c>
      <c r="B56" s="3" t="s">
        <v>467</v>
      </c>
      <c r="C56" s="3" t="s">
        <v>76</v>
      </c>
      <c r="D56" s="3" t="s">
        <v>77</v>
      </c>
    </row>
    <row r="57" spans="1:5">
      <c r="A57" s="4">
        <v>43150</v>
      </c>
      <c r="B57" s="3" t="s">
        <v>468</v>
      </c>
      <c r="C57" s="3" t="s">
        <v>74</v>
      </c>
      <c r="D57" s="3" t="s">
        <v>78</v>
      </c>
    </row>
    <row r="58" spans="1:5">
      <c r="A58" s="4">
        <v>43150</v>
      </c>
      <c r="B58" s="3" t="s">
        <v>558</v>
      </c>
      <c r="C58" s="3" t="s">
        <v>75</v>
      </c>
      <c r="D58" s="3" t="s">
        <v>79</v>
      </c>
    </row>
    <row r="59" spans="1:5">
      <c r="A59" s="4">
        <v>43150</v>
      </c>
      <c r="B59" s="3" t="s">
        <v>467</v>
      </c>
      <c r="C59" s="3" t="s">
        <v>76</v>
      </c>
      <c r="D59" s="3" t="s">
        <v>77</v>
      </c>
    </row>
    <row r="60" spans="1:5">
      <c r="A60" s="4">
        <v>43151</v>
      </c>
      <c r="B60" s="3" t="s">
        <v>468</v>
      </c>
      <c r="C60" s="3" t="s">
        <v>74</v>
      </c>
      <c r="D60" s="3" t="s">
        <v>78</v>
      </c>
    </row>
    <row r="61" spans="1:5">
      <c r="A61" s="4">
        <v>43151</v>
      </c>
      <c r="B61" s="3" t="s">
        <v>602</v>
      </c>
      <c r="C61" s="3" t="s">
        <v>75</v>
      </c>
      <c r="D61" s="3" t="s">
        <v>79</v>
      </c>
    </row>
    <row r="62" spans="1:5">
      <c r="A62" s="4">
        <v>43151</v>
      </c>
      <c r="B62" s="3" t="s">
        <v>603</v>
      </c>
      <c r="C62" s="3" t="s">
        <v>76</v>
      </c>
      <c r="D62" s="3" t="s">
        <v>77</v>
      </c>
      <c r="E62" s="3" t="s">
        <v>643</v>
      </c>
    </row>
    <row r="63" spans="1:5">
      <c r="A63" s="4">
        <v>43152</v>
      </c>
      <c r="B63" s="3" t="s">
        <v>644</v>
      </c>
      <c r="C63" s="3" t="s">
        <v>74</v>
      </c>
      <c r="D63" s="3" t="s">
        <v>78</v>
      </c>
    </row>
    <row r="64" spans="1:5">
      <c r="A64" s="4">
        <v>43152</v>
      </c>
      <c r="B64" s="3" t="s">
        <v>645</v>
      </c>
      <c r="C64" s="3" t="s">
        <v>75</v>
      </c>
      <c r="D64" s="3" t="s">
        <v>79</v>
      </c>
    </row>
    <row r="65" spans="1:5">
      <c r="A65" s="4">
        <v>43152</v>
      </c>
      <c r="B65" s="3" t="s">
        <v>467</v>
      </c>
      <c r="C65" s="3" t="s">
        <v>76</v>
      </c>
      <c r="D65" s="3" t="s">
        <v>77</v>
      </c>
      <c r="E65" s="3" t="s">
        <v>680</v>
      </c>
    </row>
    <row r="66" spans="1:5">
      <c r="A66" s="4">
        <v>43153</v>
      </c>
      <c r="B66" s="3" t="s">
        <v>468</v>
      </c>
      <c r="C66" s="3" t="s">
        <v>74</v>
      </c>
      <c r="D66" s="3" t="s">
        <v>78</v>
      </c>
    </row>
    <row r="67" spans="1:5">
      <c r="A67" s="4">
        <v>43153</v>
      </c>
      <c r="B67" s="3" t="s">
        <v>681</v>
      </c>
      <c r="C67" s="3" t="s">
        <v>75</v>
      </c>
      <c r="D67" s="3" t="s">
        <v>79</v>
      </c>
    </row>
    <row r="68" spans="1:5">
      <c r="A68" s="4">
        <v>43153</v>
      </c>
      <c r="B68" s="3" t="s">
        <v>467</v>
      </c>
      <c r="C68" s="3" t="s">
        <v>76</v>
      </c>
      <c r="D68" s="3" t="s">
        <v>77</v>
      </c>
    </row>
    <row r="69" spans="1:5">
      <c r="A69" s="4">
        <v>43154</v>
      </c>
      <c r="B69" s="3" t="s">
        <v>468</v>
      </c>
      <c r="C69" s="3" t="s">
        <v>74</v>
      </c>
      <c r="D69" s="3" t="s">
        <v>78</v>
      </c>
    </row>
    <row r="70" spans="1:5">
      <c r="A70" s="4">
        <v>43154</v>
      </c>
      <c r="B70" s="3" t="s">
        <v>602</v>
      </c>
      <c r="C70" s="3" t="s">
        <v>75</v>
      </c>
      <c r="D70" s="3" t="s">
        <v>79</v>
      </c>
    </row>
    <row r="71" spans="1:5">
      <c r="A71" s="4">
        <v>43154</v>
      </c>
      <c r="B71" s="3" t="s">
        <v>467</v>
      </c>
      <c r="C71" s="3" t="s">
        <v>76</v>
      </c>
      <c r="D71" s="3" t="s">
        <v>77</v>
      </c>
    </row>
    <row r="72" spans="1:5">
      <c r="A72" s="4">
        <v>43155</v>
      </c>
      <c r="B72" s="3" t="s">
        <v>745</v>
      </c>
      <c r="C72" s="3" t="s">
        <v>74</v>
      </c>
      <c r="D72" s="3" t="s">
        <v>78</v>
      </c>
    </row>
    <row r="73" spans="1:5">
      <c r="A73" s="4">
        <v>43155</v>
      </c>
      <c r="B73" s="3" t="s">
        <v>746</v>
      </c>
      <c r="C73" s="3" t="s">
        <v>75</v>
      </c>
      <c r="D73" s="3" t="s">
        <v>79</v>
      </c>
    </row>
    <row r="74" spans="1:5">
      <c r="A74" s="4">
        <v>43155</v>
      </c>
      <c r="B74" s="5" t="s">
        <v>747</v>
      </c>
      <c r="C74" s="3" t="s">
        <v>76</v>
      </c>
      <c r="D74" s="3" t="s">
        <v>77</v>
      </c>
      <c r="E74" s="3" t="s">
        <v>748</v>
      </c>
    </row>
    <row r="75" spans="1:5">
      <c r="A75" s="4">
        <v>43156</v>
      </c>
      <c r="B75" s="3" t="s">
        <v>645</v>
      </c>
      <c r="C75" s="3" t="s">
        <v>74</v>
      </c>
      <c r="D75" s="3" t="s">
        <v>79</v>
      </c>
    </row>
    <row r="76" spans="1:5">
      <c r="A76" s="4">
        <v>43156</v>
      </c>
      <c r="B76" s="3" t="s">
        <v>797</v>
      </c>
      <c r="C76" s="3" t="s">
        <v>75</v>
      </c>
      <c r="D76" s="3" t="s">
        <v>77</v>
      </c>
    </row>
    <row r="77" spans="1:5">
      <c r="A77" s="4">
        <v>43156</v>
      </c>
      <c r="B77" s="3" t="s">
        <v>745</v>
      </c>
      <c r="C77" s="3" t="s">
        <v>76</v>
      </c>
      <c r="D77" s="3" t="s">
        <v>78</v>
      </c>
    </row>
    <row r="78" spans="1:5">
      <c r="A78" s="4">
        <v>43157</v>
      </c>
      <c r="B78" s="3" t="s">
        <v>812</v>
      </c>
      <c r="C78" s="3" t="s">
        <v>74</v>
      </c>
      <c r="D78" s="3" t="s">
        <v>79</v>
      </c>
      <c r="E78" s="2" t="s">
        <v>813</v>
      </c>
    </row>
    <row r="79" spans="1:5">
      <c r="A79" s="4">
        <v>43157</v>
      </c>
      <c r="B79" s="3" t="s">
        <v>797</v>
      </c>
      <c r="C79" s="3" t="s">
        <v>75</v>
      </c>
      <c r="D79" s="3" t="s">
        <v>77</v>
      </c>
    </row>
    <row r="80" spans="1:5">
      <c r="A80" s="4">
        <v>43157</v>
      </c>
      <c r="B80" s="3" t="s">
        <v>468</v>
      </c>
      <c r="C80" s="3" t="s">
        <v>76</v>
      </c>
      <c r="D80" s="3" t="s">
        <v>78</v>
      </c>
    </row>
    <row r="81" spans="1:4">
      <c r="A81" s="4">
        <v>43158</v>
      </c>
      <c r="B81" s="5" t="s">
        <v>855</v>
      </c>
      <c r="C81" s="3" t="s">
        <v>74</v>
      </c>
      <c r="D81" s="3" t="s">
        <v>79</v>
      </c>
    </row>
    <row r="82" spans="1:4">
      <c r="A82" s="4">
        <v>43158</v>
      </c>
      <c r="B82" s="3" t="s">
        <v>797</v>
      </c>
      <c r="C82" s="3" t="s">
        <v>75</v>
      </c>
      <c r="D82" s="3" t="s">
        <v>77</v>
      </c>
    </row>
    <row r="83" spans="1:4">
      <c r="A83" s="4">
        <v>43158</v>
      </c>
      <c r="B83" s="3" t="s">
        <v>856</v>
      </c>
      <c r="C83" s="3" t="s">
        <v>76</v>
      </c>
      <c r="D83" s="3" t="s">
        <v>78</v>
      </c>
    </row>
    <row r="84" spans="1:4">
      <c r="A84" s="4">
        <v>43159</v>
      </c>
      <c r="B84" s="3" t="s">
        <v>894</v>
      </c>
      <c r="C84" s="3" t="s">
        <v>74</v>
      </c>
      <c r="D84" s="3" t="s">
        <v>79</v>
      </c>
    </row>
    <row r="85" spans="1:4">
      <c r="A85" s="4">
        <v>43159</v>
      </c>
      <c r="B85" s="3" t="s">
        <v>895</v>
      </c>
      <c r="C85" s="3" t="s">
        <v>75</v>
      </c>
      <c r="D85" s="3" t="s">
        <v>77</v>
      </c>
    </row>
    <row r="86" spans="1:4">
      <c r="A86" s="4">
        <v>43159</v>
      </c>
      <c r="B86" s="3" t="s">
        <v>468</v>
      </c>
      <c r="C86" s="3" t="s">
        <v>76</v>
      </c>
      <c r="D86" s="3" t="s">
        <v>78</v>
      </c>
    </row>
    <row r="87" spans="1:4">
      <c r="A87" s="4">
        <v>43160</v>
      </c>
      <c r="B87" s="3" t="s">
        <v>935</v>
      </c>
      <c r="C87" s="3" t="s">
        <v>74</v>
      </c>
      <c r="D87" s="3" t="s">
        <v>79</v>
      </c>
    </row>
    <row r="88" spans="1:4">
      <c r="A88" s="4">
        <v>43160</v>
      </c>
      <c r="B88" s="3" t="s">
        <v>90</v>
      </c>
      <c r="C88" s="3" t="s">
        <v>75</v>
      </c>
      <c r="D88" s="3" t="s">
        <v>77</v>
      </c>
    </row>
    <row r="89" spans="1:4">
      <c r="A89" s="4">
        <v>43160</v>
      </c>
      <c r="B89" s="3" t="s">
        <v>468</v>
      </c>
      <c r="C89" s="3" t="s">
        <v>76</v>
      </c>
      <c r="D89" s="3" t="s">
        <v>78</v>
      </c>
    </row>
    <row r="90" spans="1:4">
      <c r="A90" s="4">
        <v>43161</v>
      </c>
      <c r="B90" s="3" t="s">
        <v>935</v>
      </c>
      <c r="C90" s="3" t="s">
        <v>74</v>
      </c>
      <c r="D90" s="3" t="s">
        <v>79</v>
      </c>
    </row>
    <row r="91" spans="1:4">
      <c r="A91" s="4">
        <v>43161</v>
      </c>
      <c r="B91" s="3" t="s">
        <v>90</v>
      </c>
      <c r="C91" s="3" t="s">
        <v>75</v>
      </c>
      <c r="D91" s="3" t="s">
        <v>77</v>
      </c>
    </row>
    <row r="92" spans="1:4">
      <c r="A92" s="4">
        <v>43161</v>
      </c>
      <c r="B92" s="3" t="s">
        <v>468</v>
      </c>
      <c r="C92" s="3" t="s">
        <v>76</v>
      </c>
      <c r="D92" s="3" t="s">
        <v>78</v>
      </c>
    </row>
    <row r="93" spans="1:4">
      <c r="A93" s="4">
        <v>43162</v>
      </c>
      <c r="B93" s="3" t="s">
        <v>1103</v>
      </c>
      <c r="C93" s="3" t="s">
        <v>74</v>
      </c>
      <c r="D93" s="3" t="s">
        <v>79</v>
      </c>
    </row>
    <row r="94" spans="1:4">
      <c r="A94" s="4">
        <v>43162</v>
      </c>
      <c r="B94" s="3" t="s">
        <v>468</v>
      </c>
      <c r="C94" s="3" t="s">
        <v>75</v>
      </c>
      <c r="D94" s="3" t="s">
        <v>77</v>
      </c>
    </row>
    <row r="95" spans="1:4">
      <c r="A95" s="4">
        <v>43162</v>
      </c>
      <c r="B95" s="3" t="s">
        <v>935</v>
      </c>
      <c r="C95" s="3" t="s">
        <v>76</v>
      </c>
      <c r="D95" s="3" t="s">
        <v>78</v>
      </c>
    </row>
    <row r="96" spans="1:4">
      <c r="A96" s="4">
        <v>43163</v>
      </c>
      <c r="B96" s="3" t="s">
        <v>1103</v>
      </c>
      <c r="C96" s="3" t="s">
        <v>74</v>
      </c>
      <c r="D96" s="3" t="s">
        <v>77</v>
      </c>
    </row>
    <row r="97" spans="1:4">
      <c r="A97" s="4">
        <v>43163</v>
      </c>
      <c r="B97" s="3" t="s">
        <v>468</v>
      </c>
      <c r="C97" s="3" t="s">
        <v>75</v>
      </c>
      <c r="D97" s="3" t="s">
        <v>78</v>
      </c>
    </row>
    <row r="98" spans="1:4">
      <c r="A98" s="4">
        <v>43163</v>
      </c>
      <c r="B98" s="3" t="s">
        <v>935</v>
      </c>
      <c r="C98" s="3" t="s">
        <v>76</v>
      </c>
      <c r="D98" s="3" t="s">
        <v>79</v>
      </c>
    </row>
    <row r="99" spans="1:4">
      <c r="A99" s="4">
        <v>43164</v>
      </c>
      <c r="B99" s="3" t="s">
        <v>1103</v>
      </c>
      <c r="C99" s="3" t="s">
        <v>74</v>
      </c>
      <c r="D99" s="3" t="s">
        <v>77</v>
      </c>
    </row>
    <row r="100" spans="1:4">
      <c r="A100" s="4">
        <v>43164</v>
      </c>
      <c r="B100" s="3" t="s">
        <v>1134</v>
      </c>
      <c r="C100" s="3" t="s">
        <v>75</v>
      </c>
      <c r="D100" s="3" t="s">
        <v>78</v>
      </c>
    </row>
    <row r="101" spans="1:4">
      <c r="A101" s="4">
        <v>43164</v>
      </c>
      <c r="B101" s="3" t="s">
        <v>1135</v>
      </c>
      <c r="C101" s="3" t="s">
        <v>76</v>
      </c>
      <c r="D101" s="3" t="s">
        <v>79</v>
      </c>
    </row>
    <row r="102" spans="1:4">
      <c r="A102" s="4">
        <v>43165</v>
      </c>
      <c r="B102" s="3" t="s">
        <v>1175</v>
      </c>
      <c r="C102" s="3" t="s">
        <v>74</v>
      </c>
      <c r="D102" s="3" t="s">
        <v>77</v>
      </c>
    </row>
    <row r="103" spans="1:4">
      <c r="A103" s="4">
        <v>43165</v>
      </c>
      <c r="B103" s="3" t="s">
        <v>468</v>
      </c>
      <c r="C103" s="3" t="s">
        <v>75</v>
      </c>
      <c r="D103" s="3" t="s">
        <v>78</v>
      </c>
    </row>
    <row r="104" spans="1:4">
      <c r="A104" s="4">
        <v>43165</v>
      </c>
      <c r="B104" s="3" t="s">
        <v>894</v>
      </c>
      <c r="C104" s="3" t="s">
        <v>76</v>
      </c>
      <c r="D104" s="3" t="s">
        <v>79</v>
      </c>
    </row>
    <row r="105" spans="1:4">
      <c r="A105" s="4">
        <v>43166</v>
      </c>
      <c r="B105" s="3" t="s">
        <v>1103</v>
      </c>
      <c r="C105" s="3" t="s">
        <v>74</v>
      </c>
      <c r="D105" s="3" t="s">
        <v>77</v>
      </c>
    </row>
    <row r="106" spans="1:4">
      <c r="A106" s="4">
        <v>43166</v>
      </c>
      <c r="B106" s="3" t="s">
        <v>468</v>
      </c>
      <c r="C106" s="3" t="s">
        <v>75</v>
      </c>
      <c r="D106" s="3" t="s">
        <v>78</v>
      </c>
    </row>
    <row r="107" spans="1:4">
      <c r="A107" s="4">
        <v>43166</v>
      </c>
      <c r="B107" s="3" t="s">
        <v>894</v>
      </c>
      <c r="C107" s="3" t="s">
        <v>76</v>
      </c>
      <c r="D107" s="3" t="s">
        <v>79</v>
      </c>
    </row>
    <row r="108" spans="1:4">
      <c r="A108" s="4">
        <v>43167</v>
      </c>
      <c r="B108" s="3" t="s">
        <v>1175</v>
      </c>
      <c r="C108" s="3" t="s">
        <v>74</v>
      </c>
      <c r="D108" s="3" t="s">
        <v>77</v>
      </c>
    </row>
    <row r="109" spans="1:4">
      <c r="A109" s="4">
        <v>43167</v>
      </c>
      <c r="B109" s="3" t="s">
        <v>468</v>
      </c>
      <c r="C109" s="3" t="s">
        <v>75</v>
      </c>
      <c r="D109" s="3" t="s">
        <v>78</v>
      </c>
    </row>
    <row r="110" spans="1:4">
      <c r="A110" s="4">
        <v>43167</v>
      </c>
      <c r="B110" s="3" t="s">
        <v>935</v>
      </c>
      <c r="C110" s="3" t="s">
        <v>76</v>
      </c>
      <c r="D110" s="3" t="s">
        <v>79</v>
      </c>
    </row>
    <row r="111" spans="1:4">
      <c r="A111" s="4">
        <v>43168</v>
      </c>
      <c r="B111" s="3" t="s">
        <v>1103</v>
      </c>
      <c r="C111" s="3" t="s">
        <v>74</v>
      </c>
      <c r="D111" s="3" t="s">
        <v>77</v>
      </c>
    </row>
    <row r="112" spans="1:4">
      <c r="A112" s="4">
        <v>43168</v>
      </c>
      <c r="B112" s="3" t="s">
        <v>1260</v>
      </c>
      <c r="C112" s="3" t="s">
        <v>75</v>
      </c>
      <c r="D112" s="3" t="s">
        <v>78</v>
      </c>
    </row>
    <row r="113" spans="1:4">
      <c r="A113" s="4">
        <v>43168</v>
      </c>
      <c r="B113" s="3" t="s">
        <v>645</v>
      </c>
      <c r="C113" s="3" t="s">
        <v>76</v>
      </c>
      <c r="D113" s="3" t="s">
        <v>79</v>
      </c>
    </row>
    <row r="114" spans="1:4">
      <c r="A114" s="4">
        <v>43169</v>
      </c>
      <c r="B114" s="3" t="s">
        <v>1103</v>
      </c>
      <c r="C114" s="3" t="s">
        <v>74</v>
      </c>
      <c r="D114" s="3" t="s">
        <v>77</v>
      </c>
    </row>
    <row r="115" spans="1:4">
      <c r="A115" s="4">
        <v>43169</v>
      </c>
      <c r="B115" s="3" t="s">
        <v>1260</v>
      </c>
      <c r="C115" s="3" t="s">
        <v>75</v>
      </c>
      <c r="D115" s="3" t="s">
        <v>78</v>
      </c>
    </row>
    <row r="116" spans="1:4">
      <c r="A116" s="4">
        <v>43169</v>
      </c>
      <c r="B116" s="3" t="s">
        <v>645</v>
      </c>
      <c r="C116" s="3" t="s">
        <v>76</v>
      </c>
      <c r="D116" s="3" t="s">
        <v>79</v>
      </c>
    </row>
    <row r="117" spans="1:4">
      <c r="A117" s="4">
        <v>43170</v>
      </c>
      <c r="B117" s="3" t="s">
        <v>1302</v>
      </c>
      <c r="C117" s="3" t="s">
        <v>74</v>
      </c>
      <c r="D117" s="2" t="s">
        <v>1781</v>
      </c>
    </row>
    <row r="118" spans="1:4">
      <c r="A118" s="4">
        <v>43170</v>
      </c>
      <c r="B118" s="3" t="s">
        <v>645</v>
      </c>
      <c r="C118" s="3" t="s">
        <v>75</v>
      </c>
      <c r="D118" s="2" t="s">
        <v>1780</v>
      </c>
    </row>
    <row r="119" spans="1:4">
      <c r="A119" s="4">
        <v>43170</v>
      </c>
      <c r="B119" s="3" t="s">
        <v>1103</v>
      </c>
      <c r="C119" s="3" t="s">
        <v>76</v>
      </c>
      <c r="D119" s="2" t="s">
        <v>1782</v>
      </c>
    </row>
    <row r="120" spans="1:4">
      <c r="A120" s="4">
        <v>43171</v>
      </c>
      <c r="B120" s="3" t="s">
        <v>1322</v>
      </c>
      <c r="C120" s="3" t="s">
        <v>74</v>
      </c>
      <c r="D120" s="2" t="s">
        <v>1781</v>
      </c>
    </row>
    <row r="121" spans="1:4">
      <c r="A121" s="4">
        <v>43171</v>
      </c>
      <c r="B121" s="3" t="s">
        <v>558</v>
      </c>
      <c r="C121" s="3" t="s">
        <v>75</v>
      </c>
      <c r="D121" s="2" t="s">
        <v>1780</v>
      </c>
    </row>
    <row r="122" spans="1:4">
      <c r="A122" s="4">
        <v>43171</v>
      </c>
      <c r="B122" s="3" t="s">
        <v>1103</v>
      </c>
      <c r="C122" s="3" t="s">
        <v>76</v>
      </c>
      <c r="D122" s="2" t="s">
        <v>1782</v>
      </c>
    </row>
    <row r="123" spans="1:4">
      <c r="A123" s="4">
        <v>43172</v>
      </c>
      <c r="B123" s="3" t="s">
        <v>468</v>
      </c>
      <c r="C123" s="3" t="s">
        <v>74</v>
      </c>
      <c r="D123" s="2" t="s">
        <v>1781</v>
      </c>
    </row>
    <row r="124" spans="1:4">
      <c r="A124" s="4">
        <v>43172</v>
      </c>
      <c r="B124" s="3" t="s">
        <v>178</v>
      </c>
      <c r="C124" s="3" t="s">
        <v>75</v>
      </c>
      <c r="D124" s="2" t="s">
        <v>1780</v>
      </c>
    </row>
    <row r="125" spans="1:4">
      <c r="A125" s="4">
        <v>43172</v>
      </c>
      <c r="B125" s="3" t="s">
        <v>1103</v>
      </c>
      <c r="C125" s="3" t="s">
        <v>76</v>
      </c>
      <c r="D125" s="2" t="s">
        <v>1782</v>
      </c>
    </row>
    <row r="126" spans="1:4">
      <c r="A126" s="4">
        <v>43173</v>
      </c>
      <c r="B126" s="3" t="s">
        <v>1384</v>
      </c>
      <c r="C126" s="3" t="s">
        <v>74</v>
      </c>
      <c r="D126" s="2" t="s">
        <v>1781</v>
      </c>
    </row>
    <row r="127" spans="1:4">
      <c r="A127" s="4">
        <v>43173</v>
      </c>
      <c r="B127" s="3" t="s">
        <v>178</v>
      </c>
      <c r="C127" s="3" t="s">
        <v>75</v>
      </c>
      <c r="D127" s="2" t="s">
        <v>1780</v>
      </c>
    </row>
    <row r="128" spans="1:4">
      <c r="A128" s="4">
        <v>43173</v>
      </c>
      <c r="B128" s="3" t="s">
        <v>1103</v>
      </c>
      <c r="C128" s="3" t="s">
        <v>76</v>
      </c>
      <c r="D128" s="2" t="s">
        <v>1782</v>
      </c>
    </row>
    <row r="129" spans="1:5">
      <c r="A129" s="4">
        <v>43174</v>
      </c>
      <c r="B129" s="3" t="s">
        <v>1409</v>
      </c>
      <c r="C129" s="3" t="s">
        <v>74</v>
      </c>
      <c r="D129" s="2" t="s">
        <v>1781</v>
      </c>
    </row>
    <row r="130" spans="1:5">
      <c r="A130" s="4">
        <v>43174</v>
      </c>
      <c r="B130" s="3" t="s">
        <v>178</v>
      </c>
      <c r="C130" s="3" t="s">
        <v>75</v>
      </c>
      <c r="D130" s="2" t="s">
        <v>1780</v>
      </c>
    </row>
    <row r="131" spans="1:5">
      <c r="A131" s="4">
        <v>43174</v>
      </c>
      <c r="B131" s="3" t="s">
        <v>1103</v>
      </c>
      <c r="C131" s="3" t="s">
        <v>76</v>
      </c>
      <c r="D131" s="2" t="s">
        <v>1782</v>
      </c>
    </row>
    <row r="132" spans="1:5">
      <c r="A132" s="4">
        <v>43175</v>
      </c>
      <c r="B132" s="2" t="s">
        <v>2098</v>
      </c>
      <c r="C132" s="3" t="s">
        <v>74</v>
      </c>
      <c r="D132" s="2" t="s">
        <v>78</v>
      </c>
    </row>
    <row r="133" spans="1:5">
      <c r="A133" s="4">
        <v>43175</v>
      </c>
      <c r="B133" s="2" t="s">
        <v>645</v>
      </c>
      <c r="C133" s="3" t="s">
        <v>75</v>
      </c>
      <c r="D133" s="2" t="s">
        <v>79</v>
      </c>
    </row>
    <row r="134" spans="1:5">
      <c r="A134" s="4">
        <v>43175</v>
      </c>
      <c r="B134" s="2" t="s">
        <v>747</v>
      </c>
      <c r="C134" s="3" t="s">
        <v>76</v>
      </c>
      <c r="D134" s="2" t="s">
        <v>77</v>
      </c>
    </row>
    <row r="135" spans="1:5">
      <c r="A135" s="4">
        <v>43176</v>
      </c>
      <c r="B135" s="2" t="s">
        <v>2100</v>
      </c>
      <c r="C135" s="3" t="s">
        <v>74</v>
      </c>
      <c r="D135" s="2" t="s">
        <v>78</v>
      </c>
    </row>
    <row r="136" spans="1:5">
      <c r="A136" s="4">
        <v>43176</v>
      </c>
      <c r="B136" s="3" t="s">
        <v>2101</v>
      </c>
      <c r="C136" s="3" t="s">
        <v>75</v>
      </c>
      <c r="D136" s="2" t="s">
        <v>79</v>
      </c>
    </row>
    <row r="137" spans="1:5">
      <c r="A137" s="4">
        <v>43176</v>
      </c>
      <c r="B137" s="3" t="s">
        <v>2102</v>
      </c>
      <c r="C137" s="3" t="s">
        <v>76</v>
      </c>
      <c r="D137" s="2" t="s">
        <v>77</v>
      </c>
      <c r="E137" s="26" t="s">
        <v>2103</v>
      </c>
    </row>
    <row r="138" spans="1:5">
      <c r="A138" s="4">
        <v>43177</v>
      </c>
      <c r="B138" s="3" t="s">
        <v>2104</v>
      </c>
      <c r="C138" s="3" t="s">
        <v>74</v>
      </c>
      <c r="D138" s="2" t="s">
        <v>79</v>
      </c>
    </row>
    <row r="139" spans="1:5">
      <c r="A139" s="4">
        <v>43177</v>
      </c>
      <c r="B139" s="3" t="s">
        <v>2105</v>
      </c>
      <c r="C139" s="3" t="s">
        <v>75</v>
      </c>
      <c r="D139" s="2" t="s">
        <v>77</v>
      </c>
    </row>
    <row r="140" spans="1:5">
      <c r="A140" s="4">
        <v>43177</v>
      </c>
      <c r="B140" s="3" t="s">
        <v>2106</v>
      </c>
      <c r="C140" s="3" t="s">
        <v>76</v>
      </c>
      <c r="D140" s="2" t="s">
        <v>78</v>
      </c>
    </row>
    <row r="141" spans="1:5">
      <c r="A141" s="4">
        <v>43178</v>
      </c>
      <c r="B141" s="3" t="s">
        <v>2107</v>
      </c>
      <c r="C141" s="3" t="s">
        <v>74</v>
      </c>
      <c r="D141" s="2" t="s">
        <v>79</v>
      </c>
    </row>
    <row r="142" spans="1:5">
      <c r="A142" s="4">
        <v>43178</v>
      </c>
      <c r="B142" s="3" t="s">
        <v>467</v>
      </c>
      <c r="C142" s="3" t="s">
        <v>75</v>
      </c>
      <c r="D142" s="2" t="s">
        <v>77</v>
      </c>
    </row>
    <row r="143" spans="1:5">
      <c r="A143" s="4">
        <v>43178</v>
      </c>
      <c r="B143" s="3" t="s">
        <v>2106</v>
      </c>
      <c r="C143" s="3" t="s">
        <v>76</v>
      </c>
      <c r="D143" s="2" t="s">
        <v>78</v>
      </c>
    </row>
    <row r="144" spans="1:5">
      <c r="A144" s="4">
        <v>43179</v>
      </c>
      <c r="B144" s="3" t="s">
        <v>812</v>
      </c>
      <c r="C144" s="3" t="s">
        <v>74</v>
      </c>
      <c r="D144" s="2" t="s">
        <v>79</v>
      </c>
      <c r="E144" s="26" t="s">
        <v>2110</v>
      </c>
    </row>
    <row r="145" spans="1:5">
      <c r="A145" s="4">
        <v>43179</v>
      </c>
      <c r="B145" s="3" t="s">
        <v>603</v>
      </c>
      <c r="C145" s="3" t="s">
        <v>75</v>
      </c>
      <c r="D145" s="2" t="s">
        <v>77</v>
      </c>
      <c r="E145" s="26" t="s">
        <v>2111</v>
      </c>
    </row>
    <row r="146" spans="1:5">
      <c r="A146" s="4">
        <v>43179</v>
      </c>
      <c r="B146" s="2" t="s">
        <v>2108</v>
      </c>
      <c r="C146" s="3" t="s">
        <v>76</v>
      </c>
      <c r="D146" s="2" t="s">
        <v>78</v>
      </c>
      <c r="E146" s="26" t="s">
        <v>2109</v>
      </c>
    </row>
    <row r="147" spans="1:5">
      <c r="A147" s="4">
        <v>43180</v>
      </c>
      <c r="B147" s="3" t="s">
        <v>812</v>
      </c>
      <c r="C147" s="3" t="s">
        <v>74</v>
      </c>
      <c r="D147" s="2" t="s">
        <v>79</v>
      </c>
    </row>
    <row r="148" spans="1:5">
      <c r="A148" s="4">
        <v>43180</v>
      </c>
      <c r="B148" s="3" t="s">
        <v>467</v>
      </c>
      <c r="C148" s="3" t="s">
        <v>75</v>
      </c>
      <c r="D148" s="2" t="s">
        <v>77</v>
      </c>
    </row>
    <row r="149" spans="1:5">
      <c r="A149" s="4">
        <v>43180</v>
      </c>
      <c r="B149" s="3" t="s">
        <v>2112</v>
      </c>
      <c r="C149" s="3" t="s">
        <v>76</v>
      </c>
      <c r="D149" s="2" t="s">
        <v>78</v>
      </c>
      <c r="E149" s="26" t="s">
        <v>2115</v>
      </c>
    </row>
    <row r="150" spans="1:5">
      <c r="A150" s="4">
        <v>43181</v>
      </c>
      <c r="B150" s="2" t="s">
        <v>2113</v>
      </c>
      <c r="C150" s="3" t="s">
        <v>74</v>
      </c>
      <c r="D150" s="2" t="s">
        <v>79</v>
      </c>
    </row>
    <row r="151" spans="1:5">
      <c r="A151" s="4">
        <v>43181</v>
      </c>
      <c r="B151" s="3" t="s">
        <v>467</v>
      </c>
      <c r="C151" s="3" t="s">
        <v>75</v>
      </c>
      <c r="D151" s="2" t="s">
        <v>77</v>
      </c>
      <c r="E151" s="26" t="s">
        <v>2114</v>
      </c>
    </row>
    <row r="152" spans="1:5">
      <c r="A152" s="4">
        <v>43181</v>
      </c>
      <c r="B152" s="3" t="s">
        <v>468</v>
      </c>
      <c r="C152" s="3" t="s">
        <v>76</v>
      </c>
      <c r="D152" s="2" t="s">
        <v>78</v>
      </c>
    </row>
    <row r="153" spans="1:5">
      <c r="A153" s="4">
        <v>43182</v>
      </c>
      <c r="B153" s="3" t="s">
        <v>645</v>
      </c>
      <c r="C153" s="3" t="s">
        <v>74</v>
      </c>
      <c r="D153" s="2" t="s">
        <v>79</v>
      </c>
    </row>
    <row r="154" spans="1:5">
      <c r="A154" s="4">
        <v>43182</v>
      </c>
      <c r="B154" s="2" t="s">
        <v>2348</v>
      </c>
      <c r="C154" s="3" t="s">
        <v>75</v>
      </c>
      <c r="D154" s="2" t="s">
        <v>77</v>
      </c>
    </row>
    <row r="155" spans="1:5">
      <c r="A155" s="4">
        <v>43182</v>
      </c>
      <c r="B155" s="2" t="s">
        <v>2100</v>
      </c>
      <c r="C155" s="3" t="s">
        <v>76</v>
      </c>
      <c r="D155" s="2" t="s">
        <v>78</v>
      </c>
    </row>
    <row r="156" spans="1:5">
      <c r="A156" s="4">
        <v>43183</v>
      </c>
      <c r="B156" s="2" t="s">
        <v>2349</v>
      </c>
      <c r="C156" s="3" t="s">
        <v>74</v>
      </c>
      <c r="D156" s="2" t="s">
        <v>79</v>
      </c>
      <c r="E156" s="26" t="s">
        <v>2350</v>
      </c>
    </row>
    <row r="157" spans="1:5">
      <c r="A157" s="4">
        <v>43183</v>
      </c>
      <c r="B157" s="3" t="s">
        <v>467</v>
      </c>
      <c r="C157" s="3" t="s">
        <v>75</v>
      </c>
      <c r="D157" s="2" t="s">
        <v>77</v>
      </c>
    </row>
    <row r="158" spans="1:5">
      <c r="A158" s="4">
        <v>43183</v>
      </c>
      <c r="B158" s="2" t="s">
        <v>2351</v>
      </c>
      <c r="C158" s="3" t="s">
        <v>76</v>
      </c>
      <c r="D158" s="2" t="s">
        <v>78</v>
      </c>
    </row>
    <row r="159" spans="1:5">
      <c r="A159" s="4">
        <v>43184</v>
      </c>
      <c r="B159" s="2" t="s">
        <v>2352</v>
      </c>
      <c r="C159" s="3" t="s">
        <v>74</v>
      </c>
      <c r="D159" s="3" t="s">
        <v>2118</v>
      </c>
    </row>
    <row r="160" spans="1:5">
      <c r="A160" s="4">
        <v>43184</v>
      </c>
      <c r="B160" s="3" t="s">
        <v>2353</v>
      </c>
      <c r="C160" s="3" t="s">
        <v>75</v>
      </c>
      <c r="D160" s="3" t="s">
        <v>2116</v>
      </c>
    </row>
    <row r="161" spans="1:5">
      <c r="A161" s="4">
        <v>43184</v>
      </c>
      <c r="B161" s="3" t="s">
        <v>2354</v>
      </c>
      <c r="C161" s="3" t="s">
        <v>76</v>
      </c>
      <c r="D161" s="2" t="s">
        <v>2386</v>
      </c>
    </row>
    <row r="162" spans="1:5">
      <c r="A162" s="4">
        <v>43185</v>
      </c>
      <c r="B162" s="3" t="s">
        <v>467</v>
      </c>
      <c r="C162" s="3" t="s">
        <v>74</v>
      </c>
      <c r="D162" s="3" t="s">
        <v>2118</v>
      </c>
    </row>
    <row r="163" spans="1:5">
      <c r="A163" s="4">
        <v>43185</v>
      </c>
      <c r="B163" s="3" t="s">
        <v>2112</v>
      </c>
      <c r="C163" s="3" t="s">
        <v>75</v>
      </c>
      <c r="D163" s="3" t="s">
        <v>2116</v>
      </c>
      <c r="E163" s="26" t="s">
        <v>2355</v>
      </c>
    </row>
    <row r="164" spans="1:5">
      <c r="A164" s="4">
        <v>43185</v>
      </c>
      <c r="B164" s="3" t="s">
        <v>812</v>
      </c>
      <c r="C164" s="3" t="s">
        <v>76</v>
      </c>
      <c r="D164" s="3" t="s">
        <v>2117</v>
      </c>
      <c r="E164" s="3" t="s">
        <v>2356</v>
      </c>
    </row>
    <row r="165" spans="1:5" ht="135">
      <c r="A165" s="4">
        <v>43186</v>
      </c>
      <c r="B165" s="3" t="s">
        <v>2099</v>
      </c>
      <c r="C165" s="3" t="s">
        <v>74</v>
      </c>
      <c r="D165" s="3" t="s">
        <v>2118</v>
      </c>
      <c r="E165" s="27" t="s">
        <v>2357</v>
      </c>
    </row>
    <row r="166" spans="1:5">
      <c r="A166" s="4">
        <v>43186</v>
      </c>
      <c r="B166" s="3" t="s">
        <v>1409</v>
      </c>
      <c r="C166" s="3" t="s">
        <v>75</v>
      </c>
      <c r="D166" s="3" t="s">
        <v>2116</v>
      </c>
    </row>
    <row r="167" spans="1:5">
      <c r="A167" s="4">
        <v>43186</v>
      </c>
      <c r="B167" s="3" t="s">
        <v>2354</v>
      </c>
      <c r="C167" s="3" t="s">
        <v>76</v>
      </c>
      <c r="D167" s="2" t="s">
        <v>2386</v>
      </c>
    </row>
    <row r="168" spans="1:5">
      <c r="A168" s="4">
        <v>43187</v>
      </c>
      <c r="B168" s="3" t="s">
        <v>467</v>
      </c>
      <c r="C168" s="3" t="s">
        <v>74</v>
      </c>
      <c r="D168" s="3" t="s">
        <v>2118</v>
      </c>
    </row>
    <row r="169" spans="1:5">
      <c r="A169" s="4">
        <v>43187</v>
      </c>
      <c r="B169" s="3" t="s">
        <v>2358</v>
      </c>
      <c r="C169" s="3" t="s">
        <v>75</v>
      </c>
      <c r="D169" s="3" t="s">
        <v>2116</v>
      </c>
    </row>
    <row r="170" spans="1:5">
      <c r="A170" s="4">
        <v>43187</v>
      </c>
      <c r="B170" s="3" t="s">
        <v>2101</v>
      </c>
      <c r="C170" s="3" t="s">
        <v>76</v>
      </c>
      <c r="D170" s="2" t="s">
        <v>2386</v>
      </c>
    </row>
    <row r="171" spans="1:5" ht="94.5">
      <c r="A171" s="4">
        <v>43188</v>
      </c>
      <c r="B171" s="3" t="s">
        <v>2269</v>
      </c>
      <c r="C171" s="3" t="s">
        <v>74</v>
      </c>
      <c r="D171" s="3" t="s">
        <v>2118</v>
      </c>
      <c r="E171" s="27" t="s">
        <v>2359</v>
      </c>
    </row>
    <row r="172" spans="1:5">
      <c r="A172" s="4">
        <v>43188</v>
      </c>
      <c r="B172" s="3" t="s">
        <v>2360</v>
      </c>
      <c r="C172" s="3" t="s">
        <v>75</v>
      </c>
      <c r="D172" s="3" t="s">
        <v>2116</v>
      </c>
    </row>
    <row r="173" spans="1:5">
      <c r="A173" s="4">
        <v>43188</v>
      </c>
      <c r="B173" s="3" t="s">
        <v>935</v>
      </c>
      <c r="C173" s="3" t="s">
        <v>76</v>
      </c>
      <c r="D173" s="2" t="s">
        <v>2386</v>
      </c>
    </row>
    <row r="174" spans="1:5">
      <c r="A174" s="4">
        <v>43189</v>
      </c>
      <c r="B174" s="3" t="s">
        <v>2269</v>
      </c>
      <c r="C174" s="3" t="s">
        <v>74</v>
      </c>
      <c r="D174" s="3" t="s">
        <v>2118</v>
      </c>
      <c r="E174" s="26" t="s">
        <v>2361</v>
      </c>
    </row>
    <row r="175" spans="1:5">
      <c r="A175" s="4">
        <v>43189</v>
      </c>
      <c r="B175" s="3" t="s">
        <v>418</v>
      </c>
      <c r="C175" s="3" t="s">
        <v>75</v>
      </c>
      <c r="D175" s="3" t="s">
        <v>2116</v>
      </c>
    </row>
    <row r="176" spans="1:5">
      <c r="A176" s="4">
        <v>43189</v>
      </c>
      <c r="C176" s="3" t="s">
        <v>76</v>
      </c>
      <c r="D176" s="2" t="s">
        <v>2386</v>
      </c>
    </row>
    <row r="177" spans="1:5">
      <c r="A177" s="4">
        <v>43190</v>
      </c>
      <c r="B177" s="3" t="s">
        <v>2362</v>
      </c>
      <c r="C177" s="3" t="s">
        <v>74</v>
      </c>
      <c r="D177" s="3" t="s">
        <v>2118</v>
      </c>
      <c r="E177" s="3" t="s">
        <v>2363</v>
      </c>
    </row>
    <row r="178" spans="1:5">
      <c r="A178" s="4">
        <v>43190</v>
      </c>
      <c r="B178" s="3" t="s">
        <v>2364</v>
      </c>
      <c r="C178" s="3" t="s">
        <v>75</v>
      </c>
      <c r="D178" s="3" t="s">
        <v>2116</v>
      </c>
    </row>
    <row r="179" spans="1:5">
      <c r="A179" s="4">
        <v>43190</v>
      </c>
      <c r="B179" s="3" t="s">
        <v>2365</v>
      </c>
      <c r="C179" s="3" t="s">
        <v>76</v>
      </c>
      <c r="D179" s="2" t="s">
        <v>2386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"/>
  <sheetViews>
    <sheetView workbookViewId="0"/>
  </sheetViews>
  <sheetFormatPr defaultRowHeight="13.5"/>
  <sheetData>
    <row r="1" spans="1:6">
      <c r="A1" t="s">
        <v>37</v>
      </c>
      <c r="B1" t="s">
        <v>42</v>
      </c>
      <c r="C1" t="s">
        <v>38</v>
      </c>
      <c r="D1" t="s">
        <v>39</v>
      </c>
      <c r="E1" t="s">
        <v>40</v>
      </c>
      <c r="F1" t="s">
        <v>41</v>
      </c>
    </row>
    <row r="2" spans="1:6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  <row r="3" spans="1:6">
      <c r="A3" s="1">
        <v>43132</v>
      </c>
      <c r="B3" t="s">
        <v>74</v>
      </c>
      <c r="C3" t="s">
        <v>852</v>
      </c>
      <c r="D3" t="s">
        <v>853</v>
      </c>
    </row>
    <row r="4" spans="1:6">
      <c r="A4" s="1">
        <v>43132</v>
      </c>
      <c r="B4" t="s">
        <v>74</v>
      </c>
      <c r="C4" t="s">
        <v>854</v>
      </c>
      <c r="D4" t="s">
        <v>853</v>
      </c>
    </row>
    <row r="5" spans="1:6">
      <c r="A5" s="1">
        <v>43132</v>
      </c>
      <c r="B5" t="s">
        <v>74</v>
      </c>
    </row>
    <row r="6" spans="1:6">
      <c r="A6" s="1">
        <v>43132</v>
      </c>
      <c r="B6" t="s">
        <v>74</v>
      </c>
    </row>
    <row r="7" spans="1:6">
      <c r="A7" s="1">
        <v>43132</v>
      </c>
      <c r="B7" t="s">
        <v>75</v>
      </c>
      <c r="C7" t="s">
        <v>970</v>
      </c>
      <c r="D7" t="s">
        <v>853</v>
      </c>
    </row>
    <row r="8" spans="1:6">
      <c r="A8" s="1">
        <v>43132</v>
      </c>
      <c r="B8" t="s">
        <v>75</v>
      </c>
      <c r="C8" t="s">
        <v>972</v>
      </c>
      <c r="D8" t="s">
        <v>853</v>
      </c>
    </row>
    <row r="9" spans="1:6">
      <c r="A9" s="1">
        <v>43132</v>
      </c>
      <c r="B9" t="s">
        <v>75</v>
      </c>
    </row>
    <row r="10" spans="1:6">
      <c r="A10" s="1">
        <v>43132</v>
      </c>
      <c r="B10" t="s">
        <v>75</v>
      </c>
    </row>
    <row r="11" spans="1:6">
      <c r="A11" s="1">
        <v>43132</v>
      </c>
      <c r="B11" t="s">
        <v>76</v>
      </c>
      <c r="C11" t="s">
        <v>973</v>
      </c>
      <c r="D11" t="s">
        <v>853</v>
      </c>
    </row>
    <row r="12" spans="1:6">
      <c r="A12" s="1">
        <v>43132</v>
      </c>
      <c r="B12" t="s">
        <v>76</v>
      </c>
      <c r="C12" t="s">
        <v>975</v>
      </c>
      <c r="D12" t="s">
        <v>853</v>
      </c>
    </row>
    <row r="13" spans="1:6">
      <c r="A13" s="1">
        <v>43132</v>
      </c>
      <c r="B13" t="s">
        <v>76</v>
      </c>
    </row>
    <row r="14" spans="1:6">
      <c r="A14" s="1">
        <v>43132</v>
      </c>
      <c r="B14" t="s">
        <v>76</v>
      </c>
    </row>
    <row r="15" spans="1:6">
      <c r="A15" s="1">
        <v>43133</v>
      </c>
      <c r="B15" t="s">
        <v>74</v>
      </c>
      <c r="C15" t="s">
        <v>852</v>
      </c>
      <c r="D15" t="s">
        <v>853</v>
      </c>
    </row>
    <row r="16" spans="1:6">
      <c r="A16" s="1">
        <v>43133</v>
      </c>
      <c r="B16" t="s">
        <v>74</v>
      </c>
      <c r="C16" t="s">
        <v>854</v>
      </c>
      <c r="D16" t="s">
        <v>853</v>
      </c>
    </row>
    <row r="17" spans="1:4">
      <c r="A17" s="1">
        <v>43133</v>
      </c>
      <c r="B17" t="s">
        <v>74</v>
      </c>
    </row>
    <row r="18" spans="1:4">
      <c r="A18" s="1">
        <v>43133</v>
      </c>
      <c r="B18" t="s">
        <v>74</v>
      </c>
    </row>
    <row r="19" spans="1:4">
      <c r="A19" s="1">
        <v>43133</v>
      </c>
      <c r="B19" t="s">
        <v>75</v>
      </c>
      <c r="C19" t="s">
        <v>970</v>
      </c>
      <c r="D19" t="s">
        <v>853</v>
      </c>
    </row>
    <row r="20" spans="1:4">
      <c r="A20" s="1">
        <v>43133</v>
      </c>
      <c r="B20" t="s">
        <v>75</v>
      </c>
      <c r="C20" t="s">
        <v>972</v>
      </c>
      <c r="D20" t="s">
        <v>853</v>
      </c>
    </row>
    <row r="21" spans="1:4">
      <c r="A21" s="1">
        <v>43133</v>
      </c>
      <c r="B21" t="s">
        <v>75</v>
      </c>
    </row>
    <row r="22" spans="1:4">
      <c r="A22" s="1">
        <v>43133</v>
      </c>
      <c r="B22" t="s">
        <v>75</v>
      </c>
    </row>
    <row r="23" spans="1:4">
      <c r="A23" s="1">
        <v>43133</v>
      </c>
      <c r="B23" t="s">
        <v>76</v>
      </c>
      <c r="C23" t="s">
        <v>973</v>
      </c>
      <c r="D23" t="s">
        <v>853</v>
      </c>
    </row>
    <row r="24" spans="1:4">
      <c r="A24" s="1">
        <v>43133</v>
      </c>
      <c r="B24" t="s">
        <v>76</v>
      </c>
      <c r="C24" t="s">
        <v>975</v>
      </c>
      <c r="D24" t="s">
        <v>853</v>
      </c>
    </row>
    <row r="25" spans="1:4">
      <c r="A25" s="1">
        <v>43133</v>
      </c>
      <c r="B25" t="s">
        <v>76</v>
      </c>
    </row>
    <row r="26" spans="1:4">
      <c r="A26" s="1">
        <v>43133</v>
      </c>
      <c r="B26" t="s">
        <v>76</v>
      </c>
    </row>
    <row r="27" spans="1:4">
      <c r="A27" s="1">
        <v>43134</v>
      </c>
      <c r="B27" t="s">
        <v>74</v>
      </c>
      <c r="C27" t="s">
        <v>852</v>
      </c>
      <c r="D27" t="s">
        <v>853</v>
      </c>
    </row>
    <row r="28" spans="1:4">
      <c r="A28" s="1">
        <v>43134</v>
      </c>
      <c r="B28" t="s">
        <v>74</v>
      </c>
      <c r="C28" t="s">
        <v>854</v>
      </c>
      <c r="D28" t="s">
        <v>853</v>
      </c>
    </row>
    <row r="29" spans="1:4">
      <c r="A29" s="1">
        <v>43134</v>
      </c>
      <c r="B29" t="s">
        <v>74</v>
      </c>
    </row>
    <row r="30" spans="1:4">
      <c r="A30" s="1">
        <v>43134</v>
      </c>
      <c r="B30" t="s">
        <v>74</v>
      </c>
    </row>
    <row r="31" spans="1:4">
      <c r="A31" s="1">
        <v>43134</v>
      </c>
      <c r="B31" t="s">
        <v>75</v>
      </c>
      <c r="C31" t="s">
        <v>970</v>
      </c>
      <c r="D31" t="s">
        <v>853</v>
      </c>
    </row>
    <row r="32" spans="1:4">
      <c r="A32" s="1">
        <v>43134</v>
      </c>
      <c r="B32" t="s">
        <v>75</v>
      </c>
      <c r="C32" t="s">
        <v>972</v>
      </c>
      <c r="D32" t="s">
        <v>853</v>
      </c>
    </row>
    <row r="33" spans="1:4">
      <c r="A33" s="1">
        <v>43134</v>
      </c>
      <c r="B33" t="s">
        <v>75</v>
      </c>
    </row>
    <row r="34" spans="1:4">
      <c r="A34" s="1">
        <v>43134</v>
      </c>
      <c r="B34" t="s">
        <v>75</v>
      </c>
    </row>
    <row r="35" spans="1:4">
      <c r="A35" s="1">
        <v>43134</v>
      </c>
      <c r="B35" t="s">
        <v>76</v>
      </c>
      <c r="C35" t="s">
        <v>973</v>
      </c>
      <c r="D35" t="s">
        <v>853</v>
      </c>
    </row>
    <row r="36" spans="1:4">
      <c r="A36" s="1">
        <v>43134</v>
      </c>
      <c r="B36" t="s">
        <v>76</v>
      </c>
      <c r="C36" t="s">
        <v>975</v>
      </c>
      <c r="D36" t="s">
        <v>853</v>
      </c>
    </row>
    <row r="37" spans="1:4">
      <c r="A37" s="1">
        <v>43134</v>
      </c>
      <c r="B37" t="s">
        <v>76</v>
      </c>
    </row>
    <row r="38" spans="1:4">
      <c r="A38" s="1">
        <v>43134</v>
      </c>
      <c r="B38" t="s">
        <v>76</v>
      </c>
    </row>
    <row r="39" spans="1:4">
      <c r="A39" s="1">
        <v>43135</v>
      </c>
      <c r="B39" t="s">
        <v>74</v>
      </c>
      <c r="C39" t="s">
        <v>852</v>
      </c>
      <c r="D39" t="s">
        <v>853</v>
      </c>
    </row>
    <row r="40" spans="1:4">
      <c r="A40" s="1">
        <v>43135</v>
      </c>
      <c r="B40" t="s">
        <v>74</v>
      </c>
      <c r="C40" t="s">
        <v>854</v>
      </c>
      <c r="D40" t="s">
        <v>853</v>
      </c>
    </row>
    <row r="41" spans="1:4">
      <c r="A41" s="1">
        <v>43135</v>
      </c>
      <c r="B41" t="s">
        <v>74</v>
      </c>
    </row>
    <row r="42" spans="1:4">
      <c r="A42" s="1">
        <v>43135</v>
      </c>
      <c r="B42" t="s">
        <v>74</v>
      </c>
    </row>
    <row r="43" spans="1:4">
      <c r="A43" s="1">
        <v>43135</v>
      </c>
      <c r="B43" t="s">
        <v>75</v>
      </c>
      <c r="C43" t="s">
        <v>970</v>
      </c>
      <c r="D43" t="s">
        <v>853</v>
      </c>
    </row>
    <row r="44" spans="1:4">
      <c r="A44" s="1">
        <v>43135</v>
      </c>
      <c r="B44" t="s">
        <v>75</v>
      </c>
      <c r="C44" t="s">
        <v>972</v>
      </c>
      <c r="D44" t="s">
        <v>853</v>
      </c>
    </row>
    <row r="45" spans="1:4">
      <c r="A45" s="1">
        <v>43135</v>
      </c>
      <c r="B45" t="s">
        <v>75</v>
      </c>
    </row>
    <row r="46" spans="1:4">
      <c r="A46" s="1">
        <v>43135</v>
      </c>
      <c r="B46" t="s">
        <v>75</v>
      </c>
    </row>
    <row r="47" spans="1:4">
      <c r="A47" s="1">
        <v>43135</v>
      </c>
      <c r="B47" t="s">
        <v>76</v>
      </c>
      <c r="C47" t="s">
        <v>973</v>
      </c>
      <c r="D47" t="s">
        <v>853</v>
      </c>
    </row>
    <row r="48" spans="1:4">
      <c r="A48" s="1">
        <v>43135</v>
      </c>
      <c r="B48" t="s">
        <v>76</v>
      </c>
      <c r="C48" t="s">
        <v>975</v>
      </c>
      <c r="D48" t="s">
        <v>853</v>
      </c>
    </row>
    <row r="49" spans="1:4">
      <c r="A49" s="1">
        <v>43135</v>
      </c>
      <c r="B49" t="s">
        <v>76</v>
      </c>
    </row>
    <row r="50" spans="1:4">
      <c r="A50" s="1">
        <v>43135</v>
      </c>
      <c r="B50" t="s">
        <v>76</v>
      </c>
    </row>
    <row r="51" spans="1:4">
      <c r="A51" s="1">
        <v>43136</v>
      </c>
      <c r="B51" t="s">
        <v>74</v>
      </c>
      <c r="C51" t="s">
        <v>852</v>
      </c>
      <c r="D51" t="s">
        <v>853</v>
      </c>
    </row>
    <row r="52" spans="1:4">
      <c r="A52" s="1">
        <v>43136</v>
      </c>
      <c r="B52" t="s">
        <v>74</v>
      </c>
      <c r="C52" t="s">
        <v>854</v>
      </c>
      <c r="D52" t="s">
        <v>853</v>
      </c>
    </row>
    <row r="53" spans="1:4">
      <c r="A53" s="1">
        <v>43136</v>
      </c>
      <c r="B53" t="s">
        <v>74</v>
      </c>
    </row>
    <row r="54" spans="1:4">
      <c r="A54" s="1">
        <v>43136</v>
      </c>
      <c r="B54" t="s">
        <v>74</v>
      </c>
    </row>
    <row r="55" spans="1:4">
      <c r="A55" s="1">
        <v>43136</v>
      </c>
      <c r="B55" t="s">
        <v>75</v>
      </c>
      <c r="C55" t="s">
        <v>970</v>
      </c>
      <c r="D55" t="s">
        <v>853</v>
      </c>
    </row>
    <row r="56" spans="1:4">
      <c r="A56" s="1">
        <v>43136</v>
      </c>
      <c r="B56" t="s">
        <v>75</v>
      </c>
      <c r="C56" t="s">
        <v>972</v>
      </c>
      <c r="D56" t="s">
        <v>853</v>
      </c>
    </row>
    <row r="57" spans="1:4">
      <c r="A57" s="1">
        <v>43136</v>
      </c>
      <c r="B57" t="s">
        <v>75</v>
      </c>
    </row>
    <row r="58" spans="1:4">
      <c r="A58" s="1">
        <v>43136</v>
      </c>
      <c r="B58" t="s">
        <v>75</v>
      </c>
    </row>
    <row r="59" spans="1:4">
      <c r="A59" s="1">
        <v>43136</v>
      </c>
      <c r="B59" t="s">
        <v>76</v>
      </c>
      <c r="C59" t="s">
        <v>973</v>
      </c>
      <c r="D59" t="s">
        <v>853</v>
      </c>
    </row>
    <row r="60" spans="1:4">
      <c r="A60" s="1">
        <v>43136</v>
      </c>
      <c r="B60" t="s">
        <v>76</v>
      </c>
      <c r="C60" t="s">
        <v>975</v>
      </c>
      <c r="D60" t="s">
        <v>853</v>
      </c>
    </row>
    <row r="61" spans="1:4">
      <c r="A61" s="1">
        <v>43136</v>
      </c>
      <c r="B61" t="s">
        <v>76</v>
      </c>
    </row>
    <row r="62" spans="1:4">
      <c r="A62" s="1">
        <v>43136</v>
      </c>
      <c r="B62" t="s">
        <v>76</v>
      </c>
    </row>
    <row r="63" spans="1:4">
      <c r="A63" s="1">
        <v>43137</v>
      </c>
      <c r="B63" t="s">
        <v>74</v>
      </c>
      <c r="C63" t="s">
        <v>852</v>
      </c>
      <c r="D63" t="s">
        <v>853</v>
      </c>
    </row>
    <row r="64" spans="1:4">
      <c r="A64" s="1">
        <v>43137</v>
      </c>
      <c r="B64" t="s">
        <v>74</v>
      </c>
      <c r="C64" t="s">
        <v>854</v>
      </c>
      <c r="D64" t="s">
        <v>853</v>
      </c>
    </row>
    <row r="65" spans="1:4">
      <c r="A65" s="1">
        <v>43137</v>
      </c>
      <c r="B65" t="s">
        <v>74</v>
      </c>
    </row>
    <row r="66" spans="1:4">
      <c r="A66" s="1">
        <v>43137</v>
      </c>
      <c r="B66" t="s">
        <v>74</v>
      </c>
    </row>
    <row r="67" spans="1:4">
      <c r="A67" s="1">
        <v>43137</v>
      </c>
      <c r="B67" t="s">
        <v>75</v>
      </c>
      <c r="C67" t="s">
        <v>970</v>
      </c>
      <c r="D67" t="s">
        <v>853</v>
      </c>
    </row>
    <row r="68" spans="1:4">
      <c r="A68" s="1">
        <v>43137</v>
      </c>
      <c r="B68" t="s">
        <v>75</v>
      </c>
      <c r="C68" t="s">
        <v>972</v>
      </c>
      <c r="D68" t="s">
        <v>853</v>
      </c>
    </row>
    <row r="69" spans="1:4">
      <c r="A69" s="1">
        <v>43137</v>
      </c>
      <c r="B69" t="s">
        <v>75</v>
      </c>
    </row>
    <row r="70" spans="1:4">
      <c r="A70" s="1">
        <v>43137</v>
      </c>
      <c r="B70" t="s">
        <v>75</v>
      </c>
    </row>
    <row r="71" spans="1:4">
      <c r="A71" s="1">
        <v>43137</v>
      </c>
      <c r="B71" t="s">
        <v>76</v>
      </c>
      <c r="C71" t="s">
        <v>973</v>
      </c>
      <c r="D71" t="s">
        <v>853</v>
      </c>
    </row>
    <row r="72" spans="1:4">
      <c r="A72" s="1">
        <v>43137</v>
      </c>
      <c r="B72" t="s">
        <v>76</v>
      </c>
      <c r="C72" t="s">
        <v>975</v>
      </c>
      <c r="D72" t="s">
        <v>853</v>
      </c>
    </row>
    <row r="73" spans="1:4">
      <c r="A73" s="1">
        <v>43137</v>
      </c>
      <c r="B73" t="s">
        <v>76</v>
      </c>
    </row>
    <row r="74" spans="1:4">
      <c r="A74" s="1">
        <v>43137</v>
      </c>
      <c r="B74" t="s">
        <v>76</v>
      </c>
    </row>
    <row r="75" spans="1:4">
      <c r="A75" s="1">
        <v>43138</v>
      </c>
      <c r="B75" t="s">
        <v>74</v>
      </c>
      <c r="C75" t="s">
        <v>852</v>
      </c>
      <c r="D75" t="s">
        <v>853</v>
      </c>
    </row>
    <row r="76" spans="1:4">
      <c r="A76" s="1">
        <v>43138</v>
      </c>
      <c r="B76" t="s">
        <v>74</v>
      </c>
      <c r="C76" t="s">
        <v>854</v>
      </c>
      <c r="D76" t="s">
        <v>853</v>
      </c>
    </row>
    <row r="77" spans="1:4">
      <c r="A77" s="1">
        <v>43138</v>
      </c>
      <c r="B77" t="s">
        <v>74</v>
      </c>
    </row>
    <row r="78" spans="1:4">
      <c r="A78" s="1">
        <v>43138</v>
      </c>
      <c r="B78" t="s">
        <v>74</v>
      </c>
    </row>
    <row r="79" spans="1:4">
      <c r="A79" s="1">
        <v>43138</v>
      </c>
      <c r="B79" t="s">
        <v>75</v>
      </c>
      <c r="C79" t="s">
        <v>970</v>
      </c>
      <c r="D79" t="s">
        <v>853</v>
      </c>
    </row>
    <row r="80" spans="1:4">
      <c r="A80" s="1">
        <v>43138</v>
      </c>
      <c r="B80" t="s">
        <v>75</v>
      </c>
      <c r="C80" t="s">
        <v>972</v>
      </c>
      <c r="D80" t="s">
        <v>853</v>
      </c>
    </row>
    <row r="81" spans="1:4">
      <c r="A81" s="1">
        <v>43138</v>
      </c>
      <c r="B81" t="s">
        <v>75</v>
      </c>
    </row>
    <row r="82" spans="1:4">
      <c r="A82" s="1">
        <v>43138</v>
      </c>
      <c r="B82" t="s">
        <v>75</v>
      </c>
    </row>
    <row r="83" spans="1:4">
      <c r="A83" s="1">
        <v>43138</v>
      </c>
      <c r="B83" t="s">
        <v>76</v>
      </c>
      <c r="C83" t="s">
        <v>973</v>
      </c>
      <c r="D83" t="s">
        <v>853</v>
      </c>
    </row>
    <row r="84" spans="1:4">
      <c r="A84" s="1">
        <v>43138</v>
      </c>
      <c r="B84" t="s">
        <v>76</v>
      </c>
      <c r="C84" t="s">
        <v>975</v>
      </c>
      <c r="D84" t="s">
        <v>853</v>
      </c>
    </row>
    <row r="85" spans="1:4">
      <c r="A85" s="1">
        <v>43138</v>
      </c>
      <c r="B85" t="s">
        <v>76</v>
      </c>
    </row>
    <row r="86" spans="1:4">
      <c r="A86" s="1">
        <v>43138</v>
      </c>
      <c r="B86" t="s">
        <v>76</v>
      </c>
    </row>
    <row r="87" spans="1:4">
      <c r="A87" s="1">
        <v>43139</v>
      </c>
      <c r="B87" t="s">
        <v>74</v>
      </c>
      <c r="C87" t="s">
        <v>852</v>
      </c>
      <c r="D87" t="s">
        <v>853</v>
      </c>
    </row>
    <row r="88" spans="1:4">
      <c r="A88" s="1">
        <v>43139</v>
      </c>
      <c r="B88" t="s">
        <v>74</v>
      </c>
      <c r="C88" t="s">
        <v>854</v>
      </c>
      <c r="D88" t="s">
        <v>853</v>
      </c>
    </row>
    <row r="89" spans="1:4">
      <c r="A89" s="1">
        <v>43139</v>
      </c>
      <c r="B89" t="s">
        <v>74</v>
      </c>
    </row>
    <row r="90" spans="1:4">
      <c r="A90" s="1">
        <v>43139</v>
      </c>
      <c r="B90" t="s">
        <v>74</v>
      </c>
    </row>
    <row r="91" spans="1:4">
      <c r="A91" s="1">
        <v>43139</v>
      </c>
      <c r="B91" t="s">
        <v>75</v>
      </c>
      <c r="C91" t="s">
        <v>970</v>
      </c>
      <c r="D91" t="s">
        <v>853</v>
      </c>
    </row>
    <row r="92" spans="1:4">
      <c r="A92" s="1">
        <v>43139</v>
      </c>
      <c r="B92" t="s">
        <v>75</v>
      </c>
      <c r="C92" t="s">
        <v>972</v>
      </c>
      <c r="D92" t="s">
        <v>853</v>
      </c>
    </row>
    <row r="93" spans="1:4">
      <c r="A93" s="1">
        <v>43139</v>
      </c>
      <c r="B93" t="s">
        <v>75</v>
      </c>
    </row>
    <row r="94" spans="1:4">
      <c r="A94" s="1">
        <v>43139</v>
      </c>
      <c r="B94" t="s">
        <v>75</v>
      </c>
    </row>
    <row r="95" spans="1:4">
      <c r="A95" s="1">
        <v>43139</v>
      </c>
      <c r="B95" t="s">
        <v>76</v>
      </c>
      <c r="C95" t="s">
        <v>973</v>
      </c>
      <c r="D95" t="s">
        <v>853</v>
      </c>
    </row>
    <row r="96" spans="1:4">
      <c r="A96" s="1">
        <v>43139</v>
      </c>
      <c r="B96" t="s">
        <v>76</v>
      </c>
      <c r="C96" t="s">
        <v>975</v>
      </c>
      <c r="D96" t="s">
        <v>853</v>
      </c>
    </row>
    <row r="97" spans="1:4">
      <c r="A97" s="1">
        <v>43139</v>
      </c>
      <c r="B97" t="s">
        <v>76</v>
      </c>
    </row>
    <row r="98" spans="1:4">
      <c r="A98" s="1">
        <v>43139</v>
      </c>
      <c r="B98" t="s">
        <v>76</v>
      </c>
    </row>
    <row r="99" spans="1:4">
      <c r="A99" s="1">
        <v>43140</v>
      </c>
      <c r="B99" t="s">
        <v>74</v>
      </c>
      <c r="C99" t="s">
        <v>852</v>
      </c>
      <c r="D99" t="s">
        <v>853</v>
      </c>
    </row>
    <row r="100" spans="1:4">
      <c r="A100" s="1">
        <v>43140</v>
      </c>
      <c r="B100" t="s">
        <v>74</v>
      </c>
      <c r="C100" t="s">
        <v>854</v>
      </c>
      <c r="D100" t="s">
        <v>853</v>
      </c>
    </row>
    <row r="101" spans="1:4">
      <c r="A101" s="1">
        <v>43140</v>
      </c>
      <c r="B101" t="s">
        <v>74</v>
      </c>
    </row>
    <row r="102" spans="1:4">
      <c r="A102" s="1">
        <v>43140</v>
      </c>
      <c r="B102" t="s">
        <v>74</v>
      </c>
    </row>
    <row r="103" spans="1:4">
      <c r="A103" s="1">
        <v>43140</v>
      </c>
      <c r="B103" t="s">
        <v>75</v>
      </c>
      <c r="C103" t="s">
        <v>970</v>
      </c>
      <c r="D103" t="s">
        <v>853</v>
      </c>
    </row>
    <row r="104" spans="1:4">
      <c r="A104" s="1">
        <v>43140</v>
      </c>
      <c r="B104" t="s">
        <v>75</v>
      </c>
      <c r="C104" t="s">
        <v>972</v>
      </c>
      <c r="D104" t="s">
        <v>853</v>
      </c>
    </row>
    <row r="105" spans="1:4">
      <c r="A105" s="1">
        <v>43140</v>
      </c>
      <c r="B105" t="s">
        <v>75</v>
      </c>
    </row>
    <row r="106" spans="1:4">
      <c r="A106" s="1">
        <v>43140</v>
      </c>
      <c r="B106" t="s">
        <v>75</v>
      </c>
    </row>
    <row r="107" spans="1:4">
      <c r="A107" s="1">
        <v>43140</v>
      </c>
      <c r="B107" t="s">
        <v>76</v>
      </c>
      <c r="C107" t="s">
        <v>973</v>
      </c>
      <c r="D107" t="s">
        <v>853</v>
      </c>
    </row>
    <row r="108" spans="1:4">
      <c r="A108" s="1">
        <v>43140</v>
      </c>
      <c r="B108" t="s">
        <v>76</v>
      </c>
      <c r="C108" t="s">
        <v>975</v>
      </c>
      <c r="D108" t="s">
        <v>853</v>
      </c>
    </row>
    <row r="109" spans="1:4">
      <c r="A109" s="1">
        <v>43140</v>
      </c>
      <c r="B109" t="s">
        <v>76</v>
      </c>
    </row>
    <row r="110" spans="1:4">
      <c r="A110" s="1">
        <v>43140</v>
      </c>
      <c r="B110" t="s">
        <v>76</v>
      </c>
    </row>
    <row r="111" spans="1:4">
      <c r="A111" s="1">
        <v>43141</v>
      </c>
      <c r="B111" t="s">
        <v>74</v>
      </c>
      <c r="C111" t="s">
        <v>852</v>
      </c>
      <c r="D111" t="s">
        <v>853</v>
      </c>
    </row>
    <row r="112" spans="1:4">
      <c r="A112" s="1">
        <v>43141</v>
      </c>
      <c r="B112" t="s">
        <v>74</v>
      </c>
      <c r="C112" t="s">
        <v>854</v>
      </c>
      <c r="D112" t="s">
        <v>853</v>
      </c>
    </row>
    <row r="113" spans="1:4">
      <c r="A113" s="1">
        <v>43141</v>
      </c>
      <c r="B113" t="s">
        <v>74</v>
      </c>
    </row>
    <row r="114" spans="1:4">
      <c r="A114" s="1">
        <v>43141</v>
      </c>
      <c r="B114" t="s">
        <v>74</v>
      </c>
    </row>
    <row r="115" spans="1:4">
      <c r="A115" s="1">
        <v>43141</v>
      </c>
      <c r="B115" t="s">
        <v>75</v>
      </c>
      <c r="C115" t="s">
        <v>970</v>
      </c>
      <c r="D115" t="s">
        <v>853</v>
      </c>
    </row>
    <row r="116" spans="1:4">
      <c r="A116" s="1">
        <v>43141</v>
      </c>
      <c r="B116" t="s">
        <v>75</v>
      </c>
      <c r="C116" t="s">
        <v>972</v>
      </c>
      <c r="D116" t="s">
        <v>853</v>
      </c>
    </row>
    <row r="117" spans="1:4">
      <c r="A117" s="1">
        <v>43141</v>
      </c>
      <c r="B117" t="s">
        <v>75</v>
      </c>
    </row>
    <row r="118" spans="1:4">
      <c r="A118" s="1">
        <v>43141</v>
      </c>
      <c r="B118" t="s">
        <v>75</v>
      </c>
    </row>
    <row r="119" spans="1:4">
      <c r="A119" s="1">
        <v>43141</v>
      </c>
      <c r="B119" t="s">
        <v>76</v>
      </c>
      <c r="C119" t="s">
        <v>973</v>
      </c>
      <c r="D119" t="s">
        <v>853</v>
      </c>
    </row>
    <row r="120" spans="1:4">
      <c r="A120" s="1">
        <v>43141</v>
      </c>
      <c r="B120" t="s">
        <v>76</v>
      </c>
      <c r="C120" t="s">
        <v>975</v>
      </c>
      <c r="D120" t="s">
        <v>853</v>
      </c>
    </row>
    <row r="121" spans="1:4">
      <c r="A121" s="1">
        <v>43141</v>
      </c>
      <c r="B121" t="s">
        <v>76</v>
      </c>
    </row>
    <row r="122" spans="1:4">
      <c r="A122" s="1">
        <v>43141</v>
      </c>
      <c r="B122" t="s">
        <v>76</v>
      </c>
    </row>
    <row r="123" spans="1:4">
      <c r="A123" s="1">
        <v>43142</v>
      </c>
      <c r="B123" t="s">
        <v>74</v>
      </c>
      <c r="C123" t="s">
        <v>852</v>
      </c>
      <c r="D123" t="s">
        <v>853</v>
      </c>
    </row>
    <row r="124" spans="1:4">
      <c r="A124" s="1">
        <v>43142</v>
      </c>
      <c r="B124" t="s">
        <v>74</v>
      </c>
      <c r="C124" t="s">
        <v>854</v>
      </c>
      <c r="D124" t="s">
        <v>853</v>
      </c>
    </row>
    <row r="125" spans="1:4">
      <c r="A125" s="1">
        <v>43142</v>
      </c>
      <c r="B125" t="s">
        <v>74</v>
      </c>
    </row>
    <row r="126" spans="1:4">
      <c r="A126" s="1">
        <v>43142</v>
      </c>
      <c r="B126" t="s">
        <v>74</v>
      </c>
    </row>
    <row r="127" spans="1:4">
      <c r="A127" s="1">
        <v>43142</v>
      </c>
      <c r="B127" t="s">
        <v>75</v>
      </c>
      <c r="C127" t="s">
        <v>970</v>
      </c>
      <c r="D127" t="s">
        <v>853</v>
      </c>
    </row>
    <row r="128" spans="1:4">
      <c r="A128" s="1">
        <v>43142</v>
      </c>
      <c r="B128" t="s">
        <v>75</v>
      </c>
      <c r="C128" t="s">
        <v>972</v>
      </c>
      <c r="D128" t="s">
        <v>853</v>
      </c>
    </row>
    <row r="129" spans="1:4">
      <c r="A129" s="1">
        <v>43142</v>
      </c>
      <c r="B129" t="s">
        <v>75</v>
      </c>
    </row>
    <row r="130" spans="1:4">
      <c r="A130" s="1">
        <v>43142</v>
      </c>
      <c r="B130" t="s">
        <v>75</v>
      </c>
    </row>
    <row r="131" spans="1:4">
      <c r="A131" s="1">
        <v>43142</v>
      </c>
      <c r="B131" t="s">
        <v>76</v>
      </c>
      <c r="C131" t="s">
        <v>973</v>
      </c>
      <c r="D131" t="s">
        <v>853</v>
      </c>
    </row>
    <row r="132" spans="1:4">
      <c r="A132" s="1">
        <v>43142</v>
      </c>
      <c r="B132" t="s">
        <v>76</v>
      </c>
      <c r="C132" t="s">
        <v>975</v>
      </c>
      <c r="D132" t="s">
        <v>853</v>
      </c>
    </row>
    <row r="133" spans="1:4">
      <c r="A133" s="1">
        <v>43142</v>
      </c>
      <c r="B133" t="s">
        <v>76</v>
      </c>
    </row>
    <row r="134" spans="1:4">
      <c r="A134" s="1">
        <v>43142</v>
      </c>
      <c r="B134" t="s">
        <v>76</v>
      </c>
    </row>
    <row r="135" spans="1:4">
      <c r="A135" s="1">
        <v>43143</v>
      </c>
      <c r="B135" t="s">
        <v>74</v>
      </c>
      <c r="C135" t="s">
        <v>852</v>
      </c>
      <c r="D135" t="s">
        <v>853</v>
      </c>
    </row>
    <row r="136" spans="1:4">
      <c r="A136" s="1">
        <v>43143</v>
      </c>
      <c r="B136" t="s">
        <v>74</v>
      </c>
      <c r="C136" t="s">
        <v>854</v>
      </c>
      <c r="D136" t="s">
        <v>853</v>
      </c>
    </row>
    <row r="137" spans="1:4">
      <c r="A137" s="1">
        <v>43143</v>
      </c>
      <c r="B137" t="s">
        <v>74</v>
      </c>
    </row>
    <row r="138" spans="1:4">
      <c r="A138" s="1">
        <v>43143</v>
      </c>
      <c r="B138" t="s">
        <v>74</v>
      </c>
    </row>
    <row r="139" spans="1:4">
      <c r="A139" s="1">
        <v>43143</v>
      </c>
      <c r="B139" t="s">
        <v>75</v>
      </c>
      <c r="C139" t="s">
        <v>970</v>
      </c>
      <c r="D139" t="s">
        <v>853</v>
      </c>
    </row>
    <row r="140" spans="1:4">
      <c r="A140" s="1">
        <v>43143</v>
      </c>
      <c r="B140" t="s">
        <v>75</v>
      </c>
      <c r="C140" t="s">
        <v>972</v>
      </c>
      <c r="D140" t="s">
        <v>853</v>
      </c>
    </row>
    <row r="141" spans="1:4">
      <c r="A141" s="1">
        <v>43143</v>
      </c>
      <c r="B141" t="s">
        <v>75</v>
      </c>
    </row>
    <row r="142" spans="1:4">
      <c r="A142" s="1">
        <v>43143</v>
      </c>
      <c r="B142" t="s">
        <v>75</v>
      </c>
    </row>
    <row r="143" spans="1:4">
      <c r="A143" s="1">
        <v>43143</v>
      </c>
      <c r="B143" t="s">
        <v>76</v>
      </c>
      <c r="C143" t="s">
        <v>973</v>
      </c>
      <c r="D143" t="s">
        <v>853</v>
      </c>
    </row>
    <row r="144" spans="1:4">
      <c r="A144" s="1">
        <v>43143</v>
      </c>
      <c r="B144" t="s">
        <v>76</v>
      </c>
      <c r="C144" t="s">
        <v>975</v>
      </c>
      <c r="D144" t="s">
        <v>853</v>
      </c>
    </row>
    <row r="145" spans="1:4">
      <c r="A145" s="1">
        <v>43143</v>
      </c>
      <c r="B145" t="s">
        <v>76</v>
      </c>
    </row>
    <row r="146" spans="1:4">
      <c r="A146" s="1">
        <v>43143</v>
      </c>
      <c r="B146" t="s">
        <v>76</v>
      </c>
    </row>
    <row r="147" spans="1:4">
      <c r="A147" s="1">
        <v>43144</v>
      </c>
      <c r="B147" t="s">
        <v>74</v>
      </c>
      <c r="C147" t="s">
        <v>852</v>
      </c>
      <c r="D147" t="s">
        <v>853</v>
      </c>
    </row>
    <row r="148" spans="1:4">
      <c r="A148" s="1">
        <v>43144</v>
      </c>
      <c r="B148" t="s">
        <v>74</v>
      </c>
      <c r="C148" t="s">
        <v>854</v>
      </c>
      <c r="D148" t="s">
        <v>853</v>
      </c>
    </row>
    <row r="149" spans="1:4">
      <c r="A149" s="1">
        <v>43144</v>
      </c>
      <c r="B149" t="s">
        <v>74</v>
      </c>
    </row>
    <row r="150" spans="1:4">
      <c r="A150" s="1">
        <v>43144</v>
      </c>
      <c r="B150" t="s">
        <v>74</v>
      </c>
    </row>
    <row r="151" spans="1:4">
      <c r="A151" s="1">
        <v>43144</v>
      </c>
      <c r="B151" t="s">
        <v>75</v>
      </c>
      <c r="C151" t="s">
        <v>970</v>
      </c>
      <c r="D151" t="s">
        <v>853</v>
      </c>
    </row>
    <row r="152" spans="1:4">
      <c r="A152" s="1">
        <v>43144</v>
      </c>
      <c r="B152" t="s">
        <v>75</v>
      </c>
      <c r="C152" t="s">
        <v>972</v>
      </c>
      <c r="D152" t="s">
        <v>853</v>
      </c>
    </row>
    <row r="153" spans="1:4">
      <c r="A153" s="1">
        <v>43144</v>
      </c>
      <c r="B153" t="s">
        <v>75</v>
      </c>
    </row>
    <row r="154" spans="1:4">
      <c r="A154" s="1">
        <v>43144</v>
      </c>
      <c r="B154" t="s">
        <v>75</v>
      </c>
    </row>
    <row r="155" spans="1:4">
      <c r="A155" s="1">
        <v>43144</v>
      </c>
      <c r="B155" t="s">
        <v>76</v>
      </c>
      <c r="C155" t="s">
        <v>973</v>
      </c>
      <c r="D155" t="s">
        <v>853</v>
      </c>
    </row>
    <row r="156" spans="1:4">
      <c r="A156" s="1">
        <v>43144</v>
      </c>
      <c r="B156" t="s">
        <v>76</v>
      </c>
      <c r="C156" t="s">
        <v>975</v>
      </c>
      <c r="D156" t="s">
        <v>853</v>
      </c>
    </row>
    <row r="157" spans="1:4">
      <c r="A157" s="1">
        <v>43144</v>
      </c>
      <c r="B157" t="s">
        <v>76</v>
      </c>
    </row>
    <row r="158" spans="1:4">
      <c r="A158" s="1">
        <v>43144</v>
      </c>
      <c r="B158" t="s">
        <v>76</v>
      </c>
    </row>
    <row r="159" spans="1:4">
      <c r="A159" s="1">
        <v>43145</v>
      </c>
      <c r="B159" t="s">
        <v>74</v>
      </c>
      <c r="C159" t="s">
        <v>852</v>
      </c>
      <c r="D159" t="s">
        <v>853</v>
      </c>
    </row>
    <row r="160" spans="1:4">
      <c r="A160" s="1">
        <v>43145</v>
      </c>
      <c r="B160" t="s">
        <v>74</v>
      </c>
      <c r="C160" t="s">
        <v>854</v>
      </c>
      <c r="D160" t="s">
        <v>853</v>
      </c>
    </row>
    <row r="161" spans="1:4">
      <c r="A161" s="1">
        <v>43145</v>
      </c>
      <c r="B161" t="s">
        <v>74</v>
      </c>
    </row>
    <row r="162" spans="1:4">
      <c r="A162" s="1">
        <v>43145</v>
      </c>
      <c r="B162" t="s">
        <v>74</v>
      </c>
    </row>
    <row r="163" spans="1:4">
      <c r="A163" s="1">
        <v>43145</v>
      </c>
      <c r="B163" t="s">
        <v>75</v>
      </c>
      <c r="C163" t="s">
        <v>970</v>
      </c>
      <c r="D163" t="s">
        <v>853</v>
      </c>
    </row>
    <row r="164" spans="1:4">
      <c r="A164" s="1">
        <v>43145</v>
      </c>
      <c r="B164" t="s">
        <v>75</v>
      </c>
      <c r="C164" t="s">
        <v>972</v>
      </c>
      <c r="D164" t="s">
        <v>853</v>
      </c>
    </row>
    <row r="165" spans="1:4">
      <c r="A165" s="1">
        <v>43145</v>
      </c>
      <c r="B165" t="s">
        <v>75</v>
      </c>
    </row>
    <row r="166" spans="1:4">
      <c r="A166" s="1">
        <v>43145</v>
      </c>
      <c r="B166" t="s">
        <v>75</v>
      </c>
    </row>
    <row r="167" spans="1:4">
      <c r="A167" s="1">
        <v>43145</v>
      </c>
      <c r="B167" t="s">
        <v>76</v>
      </c>
      <c r="C167" t="s">
        <v>973</v>
      </c>
      <c r="D167" t="s">
        <v>853</v>
      </c>
    </row>
    <row r="168" spans="1:4">
      <c r="A168" s="1">
        <v>43145</v>
      </c>
      <c r="B168" t="s">
        <v>76</v>
      </c>
      <c r="C168" t="s">
        <v>975</v>
      </c>
      <c r="D168" t="s">
        <v>853</v>
      </c>
    </row>
    <row r="169" spans="1:4">
      <c r="A169" s="1">
        <v>43145</v>
      </c>
      <c r="B169" t="s">
        <v>76</v>
      </c>
    </row>
    <row r="170" spans="1:4">
      <c r="A170" s="1">
        <v>43145</v>
      </c>
      <c r="B170" t="s">
        <v>76</v>
      </c>
    </row>
    <row r="171" spans="1:4">
      <c r="A171" s="1">
        <v>43146</v>
      </c>
      <c r="B171" t="s">
        <v>74</v>
      </c>
      <c r="C171" t="s">
        <v>852</v>
      </c>
      <c r="D171" t="s">
        <v>853</v>
      </c>
    </row>
    <row r="172" spans="1:4">
      <c r="A172" s="1">
        <v>43146</v>
      </c>
      <c r="B172" t="s">
        <v>74</v>
      </c>
      <c r="C172" t="s">
        <v>854</v>
      </c>
      <c r="D172" t="s">
        <v>853</v>
      </c>
    </row>
    <row r="173" spans="1:4">
      <c r="A173" s="1">
        <v>43146</v>
      </c>
      <c r="B173" t="s">
        <v>74</v>
      </c>
    </row>
    <row r="174" spans="1:4">
      <c r="A174" s="1">
        <v>43146</v>
      </c>
      <c r="B174" t="s">
        <v>74</v>
      </c>
    </row>
    <row r="175" spans="1:4">
      <c r="A175" s="1">
        <v>43146</v>
      </c>
      <c r="B175" t="s">
        <v>75</v>
      </c>
      <c r="C175" t="s">
        <v>970</v>
      </c>
      <c r="D175" t="s">
        <v>853</v>
      </c>
    </row>
    <row r="176" spans="1:4">
      <c r="A176" s="1">
        <v>43146</v>
      </c>
      <c r="B176" t="s">
        <v>75</v>
      </c>
      <c r="C176" t="s">
        <v>972</v>
      </c>
      <c r="D176" t="s">
        <v>853</v>
      </c>
    </row>
    <row r="177" spans="1:6">
      <c r="A177" s="1">
        <v>43146</v>
      </c>
      <c r="B177" t="s">
        <v>75</v>
      </c>
    </row>
    <row r="178" spans="1:6">
      <c r="A178" s="1">
        <v>43146</v>
      </c>
      <c r="B178" t="s">
        <v>75</v>
      </c>
    </row>
    <row r="179" spans="1:6">
      <c r="A179" s="1">
        <v>43146</v>
      </c>
      <c r="B179" t="s">
        <v>76</v>
      </c>
      <c r="C179" t="s">
        <v>973</v>
      </c>
      <c r="D179" t="s">
        <v>853</v>
      </c>
    </row>
    <row r="180" spans="1:6">
      <c r="A180" s="1">
        <v>43146</v>
      </c>
      <c r="B180" t="s">
        <v>76</v>
      </c>
      <c r="C180" t="s">
        <v>975</v>
      </c>
      <c r="D180" t="s">
        <v>853</v>
      </c>
    </row>
    <row r="181" spans="1:6">
      <c r="A181" s="1">
        <v>43146</v>
      </c>
      <c r="B181" t="s">
        <v>76</v>
      </c>
    </row>
    <row r="182" spans="1:6">
      <c r="A182" s="1">
        <v>43146</v>
      </c>
      <c r="B182" t="s">
        <v>76</v>
      </c>
    </row>
    <row r="183" spans="1:6">
      <c r="A183" s="1">
        <v>43147</v>
      </c>
      <c r="B183" t="s">
        <v>74</v>
      </c>
      <c r="C183" t="s">
        <v>852</v>
      </c>
      <c r="D183" t="s">
        <v>853</v>
      </c>
    </row>
    <row r="184" spans="1:6">
      <c r="A184" s="1">
        <v>43147</v>
      </c>
      <c r="B184" t="s">
        <v>74</v>
      </c>
      <c r="C184" t="s">
        <v>854</v>
      </c>
      <c r="D184" t="s">
        <v>853</v>
      </c>
    </row>
    <row r="185" spans="1:6">
      <c r="A185" s="1">
        <v>43147</v>
      </c>
      <c r="B185" t="s">
        <v>74</v>
      </c>
    </row>
    <row r="186" spans="1:6">
      <c r="A186" s="1">
        <v>43147</v>
      </c>
      <c r="B186" t="s">
        <v>74</v>
      </c>
    </row>
    <row r="187" spans="1:6">
      <c r="A187" s="1">
        <v>43147</v>
      </c>
      <c r="B187" t="s">
        <v>75</v>
      </c>
      <c r="C187" t="s">
        <v>970</v>
      </c>
      <c r="D187" t="s">
        <v>853</v>
      </c>
      <c r="E187" t="s">
        <v>413</v>
      </c>
      <c r="F187" t="s">
        <v>418</v>
      </c>
    </row>
    <row r="188" spans="1:6">
      <c r="A188" s="1">
        <v>43147</v>
      </c>
      <c r="B188" t="s">
        <v>75</v>
      </c>
      <c r="C188" t="s">
        <v>972</v>
      </c>
      <c r="D188" t="s">
        <v>853</v>
      </c>
      <c r="E188" t="s">
        <v>413</v>
      </c>
      <c r="F188" t="s">
        <v>418</v>
      </c>
    </row>
    <row r="189" spans="1:6">
      <c r="A189" s="1">
        <v>43147</v>
      </c>
      <c r="B189" t="s">
        <v>75</v>
      </c>
    </row>
    <row r="190" spans="1:6">
      <c r="A190" s="1">
        <v>43147</v>
      </c>
      <c r="B190" t="s">
        <v>75</v>
      </c>
    </row>
    <row r="191" spans="1:6">
      <c r="A191" s="1">
        <v>43147</v>
      </c>
      <c r="B191" t="s">
        <v>76</v>
      </c>
      <c r="C191" t="s">
        <v>973</v>
      </c>
      <c r="D191" t="s">
        <v>853</v>
      </c>
    </row>
    <row r="192" spans="1:6">
      <c r="A192" s="1">
        <v>43147</v>
      </c>
      <c r="B192" t="s">
        <v>76</v>
      </c>
      <c r="C192" t="s">
        <v>975</v>
      </c>
      <c r="D192" t="s">
        <v>853</v>
      </c>
    </row>
    <row r="193" spans="1:6">
      <c r="A193" s="1">
        <v>43147</v>
      </c>
      <c r="B193" t="s">
        <v>76</v>
      </c>
    </row>
    <row r="194" spans="1:6">
      <c r="A194" s="1">
        <v>43147</v>
      </c>
      <c r="B194" t="s">
        <v>76</v>
      </c>
    </row>
    <row r="195" spans="1:6">
      <c r="A195" s="1">
        <v>43148</v>
      </c>
      <c r="B195" t="s">
        <v>74</v>
      </c>
      <c r="C195" t="s">
        <v>852</v>
      </c>
      <c r="D195" t="s">
        <v>853</v>
      </c>
      <c r="E195" t="s">
        <v>1446</v>
      </c>
      <c r="F195" t="s">
        <v>90</v>
      </c>
    </row>
    <row r="196" spans="1:6">
      <c r="A196" s="1">
        <v>43148</v>
      </c>
      <c r="B196" t="s">
        <v>74</v>
      </c>
      <c r="C196" t="s">
        <v>854</v>
      </c>
      <c r="D196" t="s">
        <v>853</v>
      </c>
      <c r="E196" t="s">
        <v>1447</v>
      </c>
      <c r="F196" t="s">
        <v>148</v>
      </c>
    </row>
    <row r="197" spans="1:6">
      <c r="A197" s="1">
        <v>43148</v>
      </c>
      <c r="B197" t="s">
        <v>74</v>
      </c>
    </row>
    <row r="198" spans="1:6">
      <c r="A198" s="1">
        <v>43148</v>
      </c>
      <c r="B198" t="s">
        <v>74</v>
      </c>
    </row>
    <row r="199" spans="1:6">
      <c r="A199" s="1">
        <v>43148</v>
      </c>
      <c r="B199" t="s">
        <v>75</v>
      </c>
      <c r="C199" t="s">
        <v>970</v>
      </c>
      <c r="D199" t="s">
        <v>853</v>
      </c>
      <c r="E199" t="s">
        <v>976</v>
      </c>
      <c r="F199" t="s">
        <v>425</v>
      </c>
    </row>
    <row r="200" spans="1:6">
      <c r="A200" s="1">
        <v>43148</v>
      </c>
      <c r="B200" t="s">
        <v>75</v>
      </c>
      <c r="C200" t="s">
        <v>972</v>
      </c>
      <c r="D200" t="s">
        <v>853</v>
      </c>
      <c r="E200" t="s">
        <v>413</v>
      </c>
      <c r="F200" t="s">
        <v>418</v>
      </c>
    </row>
    <row r="201" spans="1:6">
      <c r="A201" s="1">
        <v>43148</v>
      </c>
      <c r="B201" t="s">
        <v>75</v>
      </c>
    </row>
    <row r="202" spans="1:6">
      <c r="A202" s="1">
        <v>43148</v>
      </c>
      <c r="B202" t="s">
        <v>75</v>
      </c>
    </row>
    <row r="203" spans="1:6">
      <c r="A203" s="1">
        <v>43148</v>
      </c>
      <c r="B203" t="s">
        <v>76</v>
      </c>
      <c r="C203" t="s">
        <v>973</v>
      </c>
      <c r="D203" t="s">
        <v>853</v>
      </c>
      <c r="E203" t="s">
        <v>413</v>
      </c>
      <c r="F203" t="s">
        <v>429</v>
      </c>
    </row>
    <row r="204" spans="1:6">
      <c r="A204" s="1">
        <v>43148</v>
      </c>
      <c r="B204" t="s">
        <v>76</v>
      </c>
      <c r="C204" t="s">
        <v>975</v>
      </c>
      <c r="D204" t="s">
        <v>853</v>
      </c>
      <c r="E204" t="s">
        <v>413</v>
      </c>
      <c r="F204" t="s">
        <v>431</v>
      </c>
    </row>
    <row r="205" spans="1:6">
      <c r="A205" s="1">
        <v>43148</v>
      </c>
      <c r="B205" t="s">
        <v>76</v>
      </c>
    </row>
    <row r="206" spans="1:6">
      <c r="A206" s="1">
        <v>43148</v>
      </c>
      <c r="B206" t="s">
        <v>76</v>
      </c>
    </row>
    <row r="207" spans="1:6">
      <c r="A207" s="1">
        <v>43149</v>
      </c>
      <c r="B207" t="s">
        <v>74</v>
      </c>
      <c r="C207" t="s">
        <v>852</v>
      </c>
      <c r="D207" t="s">
        <v>853</v>
      </c>
      <c r="E207" t="s">
        <v>976</v>
      </c>
      <c r="F207" t="s">
        <v>418</v>
      </c>
    </row>
    <row r="208" spans="1:6">
      <c r="A208" s="1">
        <v>43149</v>
      </c>
      <c r="B208" t="s">
        <v>74</v>
      </c>
      <c r="C208" t="s">
        <v>854</v>
      </c>
      <c r="D208" t="s">
        <v>853</v>
      </c>
      <c r="E208" t="s">
        <v>976</v>
      </c>
      <c r="F208" t="s">
        <v>425</v>
      </c>
    </row>
    <row r="209" spans="1:6">
      <c r="A209" s="1">
        <v>43149</v>
      </c>
      <c r="B209" t="s">
        <v>74</v>
      </c>
    </row>
    <row r="210" spans="1:6">
      <c r="A210" s="1">
        <v>43149</v>
      </c>
      <c r="B210" t="s">
        <v>74</v>
      </c>
    </row>
    <row r="211" spans="1:6">
      <c r="A211" s="1">
        <v>43149</v>
      </c>
      <c r="B211" t="s">
        <v>75</v>
      </c>
      <c r="C211" t="s">
        <v>970</v>
      </c>
      <c r="D211" t="s">
        <v>853</v>
      </c>
      <c r="E211" t="s">
        <v>976</v>
      </c>
      <c r="F211" t="s">
        <v>431</v>
      </c>
    </row>
    <row r="212" spans="1:6">
      <c r="A212" s="1">
        <v>43149</v>
      </c>
      <c r="B212" t="s">
        <v>75</v>
      </c>
      <c r="C212" t="s">
        <v>972</v>
      </c>
      <c r="D212" t="s">
        <v>853</v>
      </c>
      <c r="E212" t="s">
        <v>976</v>
      </c>
      <c r="F212" t="s">
        <v>429</v>
      </c>
    </row>
    <row r="213" spans="1:6">
      <c r="A213" s="1">
        <v>43149</v>
      </c>
      <c r="B213" t="s">
        <v>75</v>
      </c>
    </row>
    <row r="214" spans="1:6">
      <c r="A214" s="1">
        <v>43149</v>
      </c>
      <c r="B214" t="s">
        <v>75</v>
      </c>
    </row>
    <row r="215" spans="1:6">
      <c r="A215" s="1">
        <v>43149</v>
      </c>
      <c r="B215" t="s">
        <v>76</v>
      </c>
      <c r="C215" t="s">
        <v>973</v>
      </c>
      <c r="D215" t="s">
        <v>853</v>
      </c>
      <c r="E215" t="s">
        <v>976</v>
      </c>
      <c r="F215" t="s">
        <v>122</v>
      </c>
    </row>
    <row r="216" spans="1:6">
      <c r="A216" s="1">
        <v>43149</v>
      </c>
      <c r="B216" t="s">
        <v>76</v>
      </c>
      <c r="C216" t="s">
        <v>975</v>
      </c>
      <c r="D216" t="s">
        <v>853</v>
      </c>
      <c r="E216" t="s">
        <v>976</v>
      </c>
      <c r="F216" t="s">
        <v>148</v>
      </c>
    </row>
    <row r="217" spans="1:6">
      <c r="A217" s="1">
        <v>43149</v>
      </c>
      <c r="B217" t="s">
        <v>76</v>
      </c>
    </row>
    <row r="218" spans="1:6">
      <c r="A218" s="1">
        <v>43149</v>
      </c>
      <c r="B218" t="s">
        <v>76</v>
      </c>
    </row>
    <row r="219" spans="1:6">
      <c r="A219" s="1">
        <v>43150</v>
      </c>
      <c r="B219" t="s">
        <v>74</v>
      </c>
      <c r="C219" t="s">
        <v>852</v>
      </c>
      <c r="D219" t="s">
        <v>853</v>
      </c>
      <c r="E219" t="s">
        <v>413</v>
      </c>
      <c r="F219" t="s">
        <v>94</v>
      </c>
    </row>
    <row r="220" spans="1:6">
      <c r="A220" s="1">
        <v>43150</v>
      </c>
      <c r="B220" t="s">
        <v>74</v>
      </c>
      <c r="C220" t="s">
        <v>854</v>
      </c>
      <c r="D220" t="s">
        <v>853</v>
      </c>
      <c r="E220" t="s">
        <v>1448</v>
      </c>
      <c r="F220" t="s">
        <v>425</v>
      </c>
    </row>
    <row r="221" spans="1:6">
      <c r="A221" s="1">
        <v>43150</v>
      </c>
      <c r="B221" t="s">
        <v>74</v>
      </c>
    </row>
    <row r="222" spans="1:6">
      <c r="A222" s="1">
        <v>43150</v>
      </c>
      <c r="B222" t="s">
        <v>74</v>
      </c>
    </row>
    <row r="223" spans="1:6">
      <c r="A223" s="1">
        <v>43150</v>
      </c>
      <c r="B223" t="s">
        <v>75</v>
      </c>
      <c r="C223" t="s">
        <v>970</v>
      </c>
      <c r="D223" t="s">
        <v>853</v>
      </c>
      <c r="E223" t="s">
        <v>413</v>
      </c>
      <c r="F223" t="s">
        <v>431</v>
      </c>
    </row>
    <row r="224" spans="1:6">
      <c r="A224" s="1">
        <v>43150</v>
      </c>
      <c r="B224" t="s">
        <v>75</v>
      </c>
      <c r="C224" t="s">
        <v>972</v>
      </c>
      <c r="D224" t="s">
        <v>853</v>
      </c>
      <c r="E224" t="s">
        <v>1324</v>
      </c>
      <c r="F224" t="s">
        <v>429</v>
      </c>
    </row>
    <row r="225" spans="1:6">
      <c r="A225" s="1">
        <v>43150</v>
      </c>
      <c r="B225" t="s">
        <v>75</v>
      </c>
    </row>
    <row r="226" spans="1:6">
      <c r="A226" s="1">
        <v>43150</v>
      </c>
      <c r="B226" t="s">
        <v>75</v>
      </c>
    </row>
    <row r="227" spans="1:6">
      <c r="A227" s="1">
        <v>43150</v>
      </c>
      <c r="B227" t="s">
        <v>76</v>
      </c>
      <c r="C227" t="s">
        <v>973</v>
      </c>
      <c r="D227" t="s">
        <v>853</v>
      </c>
      <c r="E227" t="s">
        <v>413</v>
      </c>
      <c r="F227" t="s">
        <v>122</v>
      </c>
    </row>
    <row r="228" spans="1:6">
      <c r="A228" s="1">
        <v>43150</v>
      </c>
      <c r="B228" t="s">
        <v>76</v>
      </c>
      <c r="C228" t="s">
        <v>975</v>
      </c>
      <c r="D228" t="s">
        <v>853</v>
      </c>
      <c r="E228" t="s">
        <v>413</v>
      </c>
      <c r="F228" t="s">
        <v>148</v>
      </c>
    </row>
    <row r="229" spans="1:6">
      <c r="A229" s="1">
        <v>43150</v>
      </c>
      <c r="B229" t="s">
        <v>76</v>
      </c>
    </row>
    <row r="230" spans="1:6">
      <c r="A230" s="1">
        <v>43150</v>
      </c>
      <c r="B230" t="s">
        <v>76</v>
      </c>
    </row>
    <row r="231" spans="1:6">
      <c r="A231" s="1">
        <v>43151</v>
      </c>
      <c r="B231" t="s">
        <v>74</v>
      </c>
      <c r="C231" t="s">
        <v>852</v>
      </c>
      <c r="D231" t="s">
        <v>853</v>
      </c>
      <c r="E231" t="s">
        <v>413</v>
      </c>
      <c r="F231" t="s">
        <v>94</v>
      </c>
    </row>
    <row r="232" spans="1:6">
      <c r="A232" s="1">
        <v>43151</v>
      </c>
      <c r="B232" t="s">
        <v>74</v>
      </c>
      <c r="C232" t="s">
        <v>854</v>
      </c>
      <c r="D232" t="s">
        <v>853</v>
      </c>
      <c r="E232" t="s">
        <v>1324</v>
      </c>
      <c r="F232" t="s">
        <v>425</v>
      </c>
    </row>
    <row r="233" spans="1:6">
      <c r="A233" s="1">
        <v>43151</v>
      </c>
      <c r="B233" t="s">
        <v>74</v>
      </c>
    </row>
    <row r="234" spans="1:6">
      <c r="A234" s="1">
        <v>43151</v>
      </c>
      <c r="B234" t="s">
        <v>74</v>
      </c>
    </row>
    <row r="235" spans="1:6">
      <c r="A235" s="1">
        <v>43151</v>
      </c>
      <c r="B235" t="s">
        <v>75</v>
      </c>
      <c r="C235" t="s">
        <v>970</v>
      </c>
      <c r="D235" t="s">
        <v>853</v>
      </c>
      <c r="E235" t="s">
        <v>413</v>
      </c>
      <c r="F235" t="s">
        <v>429</v>
      </c>
    </row>
    <row r="236" spans="1:6">
      <c r="A236" s="1">
        <v>43151</v>
      </c>
      <c r="B236" t="s">
        <v>75</v>
      </c>
      <c r="C236" t="s">
        <v>972</v>
      </c>
      <c r="D236" t="s">
        <v>853</v>
      </c>
      <c r="E236" t="s">
        <v>1410</v>
      </c>
      <c r="F236" t="s">
        <v>431</v>
      </c>
    </row>
    <row r="237" spans="1:6">
      <c r="A237" s="1">
        <v>43151</v>
      </c>
      <c r="B237" t="s">
        <v>75</v>
      </c>
    </row>
    <row r="238" spans="1:6">
      <c r="A238" s="1">
        <v>43151</v>
      </c>
      <c r="B238" t="s">
        <v>75</v>
      </c>
    </row>
    <row r="239" spans="1:6">
      <c r="A239" s="1">
        <v>43151</v>
      </c>
      <c r="B239" t="s">
        <v>76</v>
      </c>
      <c r="C239" t="s">
        <v>973</v>
      </c>
      <c r="D239" t="s">
        <v>853</v>
      </c>
      <c r="E239" t="s">
        <v>1449</v>
      </c>
      <c r="F239" t="s">
        <v>90</v>
      </c>
    </row>
    <row r="240" spans="1:6">
      <c r="A240" s="1">
        <v>43151</v>
      </c>
      <c r="B240" t="s">
        <v>76</v>
      </c>
      <c r="C240" t="s">
        <v>975</v>
      </c>
      <c r="D240" t="s">
        <v>853</v>
      </c>
      <c r="E240" t="s">
        <v>1450</v>
      </c>
      <c r="F240" t="s">
        <v>90</v>
      </c>
    </row>
    <row r="241" spans="1:6">
      <c r="A241" s="1">
        <v>43151</v>
      </c>
      <c r="B241" t="s">
        <v>76</v>
      </c>
    </row>
    <row r="242" spans="1:6">
      <c r="A242" s="1">
        <v>43151</v>
      </c>
      <c r="B242" t="s">
        <v>76</v>
      </c>
    </row>
    <row r="243" spans="1:6">
      <c r="A243" s="1">
        <v>43152</v>
      </c>
      <c r="B243" t="s">
        <v>74</v>
      </c>
      <c r="C243" t="s">
        <v>852</v>
      </c>
      <c r="D243" t="s">
        <v>853</v>
      </c>
      <c r="E243" t="s">
        <v>1451</v>
      </c>
      <c r="F243" t="s">
        <v>418</v>
      </c>
    </row>
    <row r="244" spans="1:6">
      <c r="A244" s="1">
        <v>43152</v>
      </c>
      <c r="B244" t="s">
        <v>74</v>
      </c>
      <c r="C244" t="s">
        <v>854</v>
      </c>
      <c r="D244" t="s">
        <v>853</v>
      </c>
      <c r="E244" t="s">
        <v>1452</v>
      </c>
      <c r="F244" t="s">
        <v>418</v>
      </c>
    </row>
    <row r="245" spans="1:6">
      <c r="A245" s="1">
        <v>43152</v>
      </c>
      <c r="B245" t="s">
        <v>74</v>
      </c>
    </row>
    <row r="246" spans="1:6">
      <c r="A246" s="1">
        <v>43152</v>
      </c>
      <c r="B246" t="s">
        <v>74</v>
      </c>
    </row>
    <row r="247" spans="1:6">
      <c r="A247" s="1">
        <v>43152</v>
      </c>
      <c r="B247" t="s">
        <v>75</v>
      </c>
      <c r="C247" t="s">
        <v>970</v>
      </c>
      <c r="D247" t="s">
        <v>853</v>
      </c>
      <c r="E247" t="s">
        <v>413</v>
      </c>
      <c r="F247" t="s">
        <v>429</v>
      </c>
    </row>
    <row r="248" spans="1:6">
      <c r="A248" s="1">
        <v>43152</v>
      </c>
      <c r="B248" t="s">
        <v>75</v>
      </c>
      <c r="C248" t="s">
        <v>972</v>
      </c>
      <c r="D248" t="s">
        <v>853</v>
      </c>
      <c r="E248" t="s">
        <v>413</v>
      </c>
      <c r="F248" t="s">
        <v>431</v>
      </c>
    </row>
    <row r="249" spans="1:6">
      <c r="A249" s="1">
        <v>43152</v>
      </c>
      <c r="B249" t="s">
        <v>75</v>
      </c>
    </row>
    <row r="250" spans="1:6">
      <c r="A250" s="1">
        <v>43152</v>
      </c>
      <c r="B250" t="s">
        <v>75</v>
      </c>
    </row>
    <row r="251" spans="1:6">
      <c r="A251" s="1">
        <v>43152</v>
      </c>
      <c r="B251" t="s">
        <v>76</v>
      </c>
      <c r="C251" t="s">
        <v>973</v>
      </c>
      <c r="D251" t="s">
        <v>853</v>
      </c>
      <c r="E251" t="s">
        <v>413</v>
      </c>
      <c r="F251" t="s">
        <v>90</v>
      </c>
    </row>
    <row r="252" spans="1:6">
      <c r="A252" s="1">
        <v>43152</v>
      </c>
      <c r="B252" t="s">
        <v>76</v>
      </c>
      <c r="C252" t="s">
        <v>975</v>
      </c>
      <c r="D252" t="s">
        <v>853</v>
      </c>
      <c r="E252" t="s">
        <v>1453</v>
      </c>
      <c r="F252" t="s">
        <v>90</v>
      </c>
    </row>
    <row r="253" spans="1:6">
      <c r="A253" s="1">
        <v>43152</v>
      </c>
      <c r="B253" t="s">
        <v>76</v>
      </c>
    </row>
    <row r="254" spans="1:6">
      <c r="A254" s="1">
        <v>43152</v>
      </c>
      <c r="B254" t="s">
        <v>76</v>
      </c>
    </row>
    <row r="255" spans="1:6">
      <c r="A255" s="1">
        <v>43153</v>
      </c>
      <c r="B255" t="s">
        <v>74</v>
      </c>
      <c r="C255" t="s">
        <v>852</v>
      </c>
      <c r="D255" t="s">
        <v>853</v>
      </c>
      <c r="E255" t="s">
        <v>1454</v>
      </c>
      <c r="F255" t="s">
        <v>418</v>
      </c>
    </row>
    <row r="256" spans="1:6">
      <c r="A256" s="1">
        <v>43153</v>
      </c>
      <c r="B256" t="s">
        <v>74</v>
      </c>
      <c r="C256" t="s">
        <v>854</v>
      </c>
      <c r="D256" t="s">
        <v>853</v>
      </c>
      <c r="E256" t="s">
        <v>1455</v>
      </c>
      <c r="F256" t="s">
        <v>425</v>
      </c>
    </row>
    <row r="257" spans="1:6">
      <c r="A257" s="1">
        <v>43153</v>
      </c>
      <c r="B257" t="s">
        <v>74</v>
      </c>
    </row>
    <row r="258" spans="1:6">
      <c r="A258" s="1">
        <v>43153</v>
      </c>
      <c r="B258" t="s">
        <v>74</v>
      </c>
    </row>
    <row r="259" spans="1:6">
      <c r="A259" s="1">
        <v>43153</v>
      </c>
      <c r="B259" t="s">
        <v>75</v>
      </c>
      <c r="C259" t="s">
        <v>970</v>
      </c>
      <c r="D259" t="s">
        <v>853</v>
      </c>
      <c r="E259" t="s">
        <v>413</v>
      </c>
      <c r="F259" t="s">
        <v>429</v>
      </c>
    </row>
    <row r="260" spans="1:6">
      <c r="A260" s="1">
        <v>43153</v>
      </c>
      <c r="B260" t="s">
        <v>75</v>
      </c>
      <c r="C260" t="s">
        <v>972</v>
      </c>
      <c r="D260" t="s">
        <v>853</v>
      </c>
      <c r="E260" t="s">
        <v>413</v>
      </c>
      <c r="F260" t="s">
        <v>431</v>
      </c>
    </row>
    <row r="261" spans="1:6">
      <c r="A261" s="1">
        <v>43153</v>
      </c>
      <c r="B261" t="s">
        <v>75</v>
      </c>
    </row>
    <row r="262" spans="1:6">
      <c r="A262" s="1">
        <v>43153</v>
      </c>
      <c r="B262" t="s">
        <v>75</v>
      </c>
    </row>
    <row r="263" spans="1:6">
      <c r="A263" s="1">
        <v>43153</v>
      </c>
      <c r="B263" t="s">
        <v>76</v>
      </c>
      <c r="C263" t="s">
        <v>973</v>
      </c>
      <c r="D263" t="s">
        <v>853</v>
      </c>
      <c r="E263" t="s">
        <v>413</v>
      </c>
      <c r="F263" t="s">
        <v>90</v>
      </c>
    </row>
    <row r="264" spans="1:6">
      <c r="A264" s="1">
        <v>43153</v>
      </c>
      <c r="B264" t="s">
        <v>76</v>
      </c>
      <c r="C264" t="s">
        <v>975</v>
      </c>
      <c r="D264" t="s">
        <v>853</v>
      </c>
      <c r="E264" t="s">
        <v>1456</v>
      </c>
      <c r="F264" t="s">
        <v>90</v>
      </c>
    </row>
    <row r="265" spans="1:6">
      <c r="A265" s="1">
        <v>43153</v>
      </c>
      <c r="B265" t="s">
        <v>76</v>
      </c>
    </row>
    <row r="266" spans="1:6">
      <c r="A266" s="1">
        <v>43153</v>
      </c>
      <c r="B266" t="s">
        <v>76</v>
      </c>
    </row>
    <row r="267" spans="1:6">
      <c r="A267" s="1">
        <v>43154</v>
      </c>
      <c r="B267" t="s">
        <v>74</v>
      </c>
      <c r="C267" t="s">
        <v>852</v>
      </c>
      <c r="D267" t="s">
        <v>853</v>
      </c>
      <c r="E267" t="s">
        <v>1452</v>
      </c>
      <c r="F267" t="s">
        <v>425</v>
      </c>
    </row>
    <row r="268" spans="1:6">
      <c r="A268" s="1">
        <v>43154</v>
      </c>
      <c r="B268" t="s">
        <v>74</v>
      </c>
      <c r="C268" t="s">
        <v>854</v>
      </c>
      <c r="D268" t="s">
        <v>853</v>
      </c>
      <c r="E268" t="s">
        <v>413</v>
      </c>
      <c r="F268" t="s">
        <v>418</v>
      </c>
    </row>
    <row r="269" spans="1:6">
      <c r="A269" s="1">
        <v>43154</v>
      </c>
      <c r="B269" t="s">
        <v>74</v>
      </c>
    </row>
    <row r="270" spans="1:6">
      <c r="A270" s="1">
        <v>43154</v>
      </c>
      <c r="B270" t="s">
        <v>74</v>
      </c>
    </row>
    <row r="271" spans="1:6">
      <c r="A271" s="1">
        <v>43154</v>
      </c>
      <c r="B271" t="s">
        <v>75</v>
      </c>
      <c r="C271" t="s">
        <v>970</v>
      </c>
      <c r="D271" t="s">
        <v>853</v>
      </c>
      <c r="E271" t="s">
        <v>413</v>
      </c>
      <c r="F271" t="s">
        <v>431</v>
      </c>
    </row>
    <row r="272" spans="1:6">
      <c r="A272" s="1">
        <v>43154</v>
      </c>
      <c r="B272" t="s">
        <v>75</v>
      </c>
      <c r="C272" t="s">
        <v>972</v>
      </c>
      <c r="D272" t="s">
        <v>853</v>
      </c>
      <c r="E272" t="s">
        <v>413</v>
      </c>
      <c r="F272" t="s">
        <v>429</v>
      </c>
    </row>
    <row r="273" spans="1:6">
      <c r="A273" s="1">
        <v>43154</v>
      </c>
      <c r="B273" t="s">
        <v>75</v>
      </c>
    </row>
    <row r="274" spans="1:6">
      <c r="A274" s="1">
        <v>43154</v>
      </c>
      <c r="B274" t="s">
        <v>75</v>
      </c>
    </row>
    <row r="275" spans="1:6">
      <c r="A275" s="1">
        <v>43154</v>
      </c>
      <c r="B275" t="s">
        <v>76</v>
      </c>
      <c r="C275" t="s">
        <v>973</v>
      </c>
      <c r="D275" t="s">
        <v>853</v>
      </c>
      <c r="E275" t="s">
        <v>971</v>
      </c>
      <c r="F275" t="s">
        <v>90</v>
      </c>
    </row>
    <row r="276" spans="1:6">
      <c r="A276" s="1">
        <v>43154</v>
      </c>
      <c r="B276" t="s">
        <v>76</v>
      </c>
      <c r="C276" t="s">
        <v>975</v>
      </c>
      <c r="D276" t="s">
        <v>853</v>
      </c>
      <c r="E276" t="s">
        <v>1457</v>
      </c>
      <c r="F276" t="s">
        <v>90</v>
      </c>
    </row>
    <row r="277" spans="1:6">
      <c r="A277" s="1">
        <v>43154</v>
      </c>
      <c r="B277" t="s">
        <v>76</v>
      </c>
    </row>
    <row r="278" spans="1:6">
      <c r="A278" s="1">
        <v>43154</v>
      </c>
      <c r="B278" t="s">
        <v>76</v>
      </c>
    </row>
    <row r="279" spans="1:6">
      <c r="A279" s="1">
        <v>43155</v>
      </c>
      <c r="B279" t="s">
        <v>74</v>
      </c>
      <c r="C279" t="s">
        <v>852</v>
      </c>
      <c r="D279" t="s">
        <v>853</v>
      </c>
      <c r="E279" t="s">
        <v>1452</v>
      </c>
      <c r="F279" t="s">
        <v>418</v>
      </c>
    </row>
    <row r="280" spans="1:6">
      <c r="A280" s="1">
        <v>43155</v>
      </c>
      <c r="B280" t="s">
        <v>74</v>
      </c>
      <c r="C280" t="s">
        <v>854</v>
      </c>
      <c r="D280" t="s">
        <v>853</v>
      </c>
      <c r="E280" t="s">
        <v>1458</v>
      </c>
      <c r="F280" t="s">
        <v>418</v>
      </c>
    </row>
    <row r="281" spans="1:6">
      <c r="A281" s="1">
        <v>43155</v>
      </c>
      <c r="B281" t="s">
        <v>74</v>
      </c>
    </row>
    <row r="282" spans="1:6">
      <c r="A282" s="1">
        <v>43155</v>
      </c>
      <c r="B282" t="s">
        <v>74</v>
      </c>
    </row>
    <row r="283" spans="1:6">
      <c r="A283" s="1">
        <v>43155</v>
      </c>
      <c r="B283" t="s">
        <v>75</v>
      </c>
      <c r="C283" t="s">
        <v>970</v>
      </c>
      <c r="D283" t="s">
        <v>853</v>
      </c>
      <c r="E283" t="s">
        <v>1459</v>
      </c>
      <c r="F283" t="s">
        <v>429</v>
      </c>
    </row>
    <row r="284" spans="1:6">
      <c r="A284" s="1">
        <v>43155</v>
      </c>
      <c r="B284" t="s">
        <v>75</v>
      </c>
      <c r="C284" t="s">
        <v>972</v>
      </c>
      <c r="D284" t="s">
        <v>853</v>
      </c>
      <c r="E284" t="s">
        <v>413</v>
      </c>
      <c r="F284" t="s">
        <v>105</v>
      </c>
    </row>
    <row r="285" spans="1:6">
      <c r="A285" s="1">
        <v>43155</v>
      </c>
      <c r="B285" t="s">
        <v>75</v>
      </c>
    </row>
    <row r="286" spans="1:6">
      <c r="A286" s="1">
        <v>43155</v>
      </c>
      <c r="B286" t="s">
        <v>75</v>
      </c>
    </row>
    <row r="287" spans="1:6">
      <c r="A287" s="1">
        <v>43155</v>
      </c>
      <c r="B287" t="s">
        <v>76</v>
      </c>
      <c r="C287" t="s">
        <v>973</v>
      </c>
      <c r="D287" t="s">
        <v>853</v>
      </c>
      <c r="E287" t="s">
        <v>413</v>
      </c>
      <c r="F287" t="s">
        <v>148</v>
      </c>
    </row>
    <row r="288" spans="1:6">
      <c r="A288" s="1">
        <v>43155</v>
      </c>
      <c r="B288" t="s">
        <v>76</v>
      </c>
      <c r="C288" t="s">
        <v>975</v>
      </c>
      <c r="D288" t="s">
        <v>853</v>
      </c>
      <c r="E288" t="s">
        <v>413</v>
      </c>
      <c r="F288" t="s">
        <v>122</v>
      </c>
    </row>
    <row r="289" spans="1:6">
      <c r="A289" s="1">
        <v>43155</v>
      </c>
      <c r="B289" t="s">
        <v>76</v>
      </c>
    </row>
    <row r="290" spans="1:6">
      <c r="A290" s="1">
        <v>43155</v>
      </c>
      <c r="B290" t="s">
        <v>76</v>
      </c>
    </row>
    <row r="291" spans="1:6">
      <c r="A291" s="1">
        <v>43156</v>
      </c>
      <c r="B291" t="s">
        <v>74</v>
      </c>
      <c r="C291" t="s">
        <v>852</v>
      </c>
      <c r="D291" t="s">
        <v>853</v>
      </c>
      <c r="E291" t="s">
        <v>451</v>
      </c>
      <c r="F291" t="s">
        <v>431</v>
      </c>
    </row>
    <row r="292" spans="1:6">
      <c r="A292" s="1">
        <v>43156</v>
      </c>
      <c r="B292" t="s">
        <v>74</v>
      </c>
      <c r="C292" t="s">
        <v>854</v>
      </c>
      <c r="D292" t="s">
        <v>853</v>
      </c>
      <c r="E292" t="s">
        <v>413</v>
      </c>
      <c r="F292" t="s">
        <v>429</v>
      </c>
    </row>
    <row r="293" spans="1:6">
      <c r="A293" s="1">
        <v>43156</v>
      </c>
      <c r="B293" t="s">
        <v>74</v>
      </c>
    </row>
    <row r="294" spans="1:6">
      <c r="A294" s="1">
        <v>43156</v>
      </c>
      <c r="B294" t="s">
        <v>74</v>
      </c>
    </row>
    <row r="295" spans="1:6">
      <c r="A295" s="1">
        <v>43156</v>
      </c>
      <c r="B295" t="s">
        <v>75</v>
      </c>
      <c r="C295" t="s">
        <v>970</v>
      </c>
      <c r="D295" t="s">
        <v>853</v>
      </c>
      <c r="E295" t="s">
        <v>976</v>
      </c>
      <c r="F295" t="s">
        <v>122</v>
      </c>
    </row>
    <row r="296" spans="1:6">
      <c r="A296" s="1">
        <v>43156</v>
      </c>
      <c r="B296" t="s">
        <v>75</v>
      </c>
      <c r="C296" t="s">
        <v>972</v>
      </c>
      <c r="D296" t="s">
        <v>853</v>
      </c>
      <c r="E296" t="s">
        <v>413</v>
      </c>
      <c r="F296" t="s">
        <v>148</v>
      </c>
    </row>
    <row r="297" spans="1:6">
      <c r="A297" s="1">
        <v>43156</v>
      </c>
      <c r="B297" t="s">
        <v>75</v>
      </c>
    </row>
    <row r="298" spans="1:6">
      <c r="A298" s="1">
        <v>43156</v>
      </c>
      <c r="B298" t="s">
        <v>75</v>
      </c>
    </row>
    <row r="299" spans="1:6">
      <c r="A299" s="1">
        <v>43156</v>
      </c>
      <c r="B299" t="s">
        <v>76</v>
      </c>
      <c r="C299" t="s">
        <v>973</v>
      </c>
      <c r="D299" t="s">
        <v>853</v>
      </c>
    </row>
    <row r="300" spans="1:6">
      <c r="A300" s="1">
        <v>43156</v>
      </c>
      <c r="B300" t="s">
        <v>76</v>
      </c>
      <c r="C300" t="s">
        <v>975</v>
      </c>
      <c r="D300" t="s">
        <v>853</v>
      </c>
    </row>
    <row r="301" spans="1:6">
      <c r="A301" s="1">
        <v>43156</v>
      </c>
      <c r="B301" t="s">
        <v>76</v>
      </c>
    </row>
    <row r="302" spans="1:6">
      <c r="A302" s="1">
        <v>43156</v>
      </c>
      <c r="B302" t="s">
        <v>76</v>
      </c>
    </row>
    <row r="303" spans="1:6">
      <c r="A303" s="1">
        <v>43157</v>
      </c>
      <c r="B303" t="s">
        <v>74</v>
      </c>
      <c r="C303" t="s">
        <v>852</v>
      </c>
      <c r="D303" t="s">
        <v>853</v>
      </c>
      <c r="E303" t="s">
        <v>1460</v>
      </c>
      <c r="F303" t="s">
        <v>431</v>
      </c>
    </row>
    <row r="304" spans="1:6">
      <c r="A304" s="1">
        <v>43157</v>
      </c>
      <c r="B304" t="s">
        <v>74</v>
      </c>
      <c r="C304" t="s">
        <v>854</v>
      </c>
      <c r="D304" t="s">
        <v>853</v>
      </c>
      <c r="E304" t="s">
        <v>413</v>
      </c>
      <c r="F304" t="s">
        <v>429</v>
      </c>
    </row>
    <row r="305" spans="1:6">
      <c r="A305" s="1">
        <v>43157</v>
      </c>
      <c r="B305" t="s">
        <v>74</v>
      </c>
    </row>
    <row r="306" spans="1:6">
      <c r="A306" s="1">
        <v>43157</v>
      </c>
      <c r="B306" t="s">
        <v>74</v>
      </c>
    </row>
    <row r="307" spans="1:6">
      <c r="A307" s="1">
        <v>43157</v>
      </c>
      <c r="B307" t="s">
        <v>75</v>
      </c>
      <c r="C307" t="s">
        <v>970</v>
      </c>
      <c r="D307" t="s">
        <v>853</v>
      </c>
      <c r="E307" t="s">
        <v>413</v>
      </c>
      <c r="F307" t="s">
        <v>122</v>
      </c>
    </row>
    <row r="308" spans="1:6">
      <c r="A308" s="1">
        <v>43157</v>
      </c>
      <c r="B308" t="s">
        <v>75</v>
      </c>
      <c r="C308" t="s">
        <v>972</v>
      </c>
      <c r="D308" t="s">
        <v>853</v>
      </c>
      <c r="E308" t="s">
        <v>976</v>
      </c>
      <c r="F308" t="s">
        <v>148</v>
      </c>
    </row>
    <row r="309" spans="1:6">
      <c r="A309" s="1">
        <v>43157</v>
      </c>
      <c r="B309" t="s">
        <v>75</v>
      </c>
    </row>
    <row r="310" spans="1:6">
      <c r="A310" s="1">
        <v>43157</v>
      </c>
      <c r="B310" t="s">
        <v>75</v>
      </c>
    </row>
    <row r="311" spans="1:6">
      <c r="A311" s="1">
        <v>43157</v>
      </c>
      <c r="B311" t="s">
        <v>76</v>
      </c>
      <c r="C311" t="s">
        <v>973</v>
      </c>
      <c r="D311" t="s">
        <v>853</v>
      </c>
      <c r="E311" t="s">
        <v>413</v>
      </c>
      <c r="F311" t="s">
        <v>94</v>
      </c>
    </row>
    <row r="312" spans="1:6">
      <c r="A312" s="1">
        <v>43157</v>
      </c>
      <c r="B312" t="s">
        <v>76</v>
      </c>
      <c r="C312" t="s">
        <v>975</v>
      </c>
      <c r="D312" t="s">
        <v>853</v>
      </c>
      <c r="E312" t="s">
        <v>1455</v>
      </c>
      <c r="F312" t="s">
        <v>418</v>
      </c>
    </row>
    <row r="313" spans="1:6">
      <c r="A313" s="1">
        <v>43157</v>
      </c>
      <c r="B313" t="s">
        <v>76</v>
      </c>
    </row>
    <row r="314" spans="1:6">
      <c r="A314" s="1">
        <v>43157</v>
      </c>
      <c r="B314" t="s">
        <v>76</v>
      </c>
    </row>
    <row r="315" spans="1:6">
      <c r="A315" s="1">
        <v>43158</v>
      </c>
      <c r="B315" t="s">
        <v>1463</v>
      </c>
      <c r="C315" t="s">
        <v>852</v>
      </c>
      <c r="D315" t="s">
        <v>853</v>
      </c>
      <c r="E315" t="s">
        <v>413</v>
      </c>
      <c r="F315" t="s">
        <v>431</v>
      </c>
    </row>
    <row r="316" spans="1:6">
      <c r="A316" s="1">
        <v>43158</v>
      </c>
      <c r="B316" t="s">
        <v>1463</v>
      </c>
      <c r="C316" t="s">
        <v>854</v>
      </c>
      <c r="D316" t="s">
        <v>853</v>
      </c>
      <c r="E316" t="s">
        <v>976</v>
      </c>
      <c r="F316" t="s">
        <v>1461</v>
      </c>
    </row>
    <row r="317" spans="1:6">
      <c r="A317" s="1">
        <v>43158</v>
      </c>
      <c r="B317" t="s">
        <v>1463</v>
      </c>
    </row>
    <row r="318" spans="1:6">
      <c r="A318" s="1">
        <v>43158</v>
      </c>
      <c r="B318" t="s">
        <v>1463</v>
      </c>
    </row>
    <row r="319" spans="1:6">
      <c r="A319" s="1">
        <v>43158</v>
      </c>
      <c r="B319" t="s">
        <v>1464</v>
      </c>
      <c r="C319" t="s">
        <v>970</v>
      </c>
      <c r="D319" t="s">
        <v>853</v>
      </c>
      <c r="E319" t="s">
        <v>976</v>
      </c>
      <c r="F319" t="s">
        <v>148</v>
      </c>
    </row>
    <row r="320" spans="1:6">
      <c r="A320" s="1">
        <v>43158</v>
      </c>
      <c r="B320" t="s">
        <v>1464</v>
      </c>
      <c r="C320" t="s">
        <v>972</v>
      </c>
      <c r="D320" t="s">
        <v>853</v>
      </c>
      <c r="E320" t="s">
        <v>413</v>
      </c>
      <c r="F320" t="s">
        <v>122</v>
      </c>
    </row>
    <row r="321" spans="1:6">
      <c r="A321" s="1">
        <v>43158</v>
      </c>
      <c r="B321" t="s">
        <v>1464</v>
      </c>
    </row>
    <row r="322" spans="1:6">
      <c r="A322" s="1">
        <v>43158</v>
      </c>
      <c r="B322" t="s">
        <v>1464</v>
      </c>
    </row>
    <row r="323" spans="1:6">
      <c r="A323" s="1">
        <v>43158</v>
      </c>
      <c r="B323" t="s">
        <v>1465</v>
      </c>
      <c r="C323" t="s">
        <v>973</v>
      </c>
      <c r="D323" t="s">
        <v>853</v>
      </c>
      <c r="E323" t="s">
        <v>413</v>
      </c>
      <c r="F323" t="s">
        <v>418</v>
      </c>
    </row>
    <row r="324" spans="1:6">
      <c r="A324" s="1">
        <v>43158</v>
      </c>
      <c r="B324" t="s">
        <v>1465</v>
      </c>
      <c r="C324" t="s">
        <v>975</v>
      </c>
      <c r="D324" t="s">
        <v>853</v>
      </c>
      <c r="E324" t="s">
        <v>413</v>
      </c>
      <c r="F324" t="s">
        <v>425</v>
      </c>
    </row>
    <row r="325" spans="1:6">
      <c r="A325" s="1">
        <v>43158</v>
      </c>
      <c r="B325" t="s">
        <v>1465</v>
      </c>
    </row>
    <row r="326" spans="1:6">
      <c r="A326" s="1">
        <v>43158</v>
      </c>
      <c r="B326" t="s">
        <v>1465</v>
      </c>
    </row>
    <row r="327" spans="1:6">
      <c r="A327" s="1">
        <v>43159</v>
      </c>
      <c r="B327" t="s">
        <v>1463</v>
      </c>
      <c r="C327" t="s">
        <v>852</v>
      </c>
      <c r="D327" t="s">
        <v>853</v>
      </c>
      <c r="E327" t="s">
        <v>413</v>
      </c>
      <c r="F327" t="s">
        <v>105</v>
      </c>
    </row>
    <row r="328" spans="1:6">
      <c r="A328" s="1">
        <v>43159</v>
      </c>
      <c r="B328" t="s">
        <v>1463</v>
      </c>
      <c r="C328" t="s">
        <v>854</v>
      </c>
      <c r="D328" t="s">
        <v>853</v>
      </c>
      <c r="E328" t="s">
        <v>413</v>
      </c>
      <c r="F328" t="s">
        <v>431</v>
      </c>
    </row>
    <row r="329" spans="1:6">
      <c r="A329" s="1">
        <v>43159</v>
      </c>
      <c r="B329" t="s">
        <v>1463</v>
      </c>
    </row>
    <row r="330" spans="1:6">
      <c r="A330" s="1">
        <v>43159</v>
      </c>
      <c r="B330" t="s">
        <v>1463</v>
      </c>
    </row>
    <row r="331" spans="1:6">
      <c r="A331" s="1">
        <v>43159</v>
      </c>
      <c r="B331" t="s">
        <v>1464</v>
      </c>
      <c r="C331" t="s">
        <v>970</v>
      </c>
      <c r="D331" t="s">
        <v>853</v>
      </c>
      <c r="E331" t="s">
        <v>976</v>
      </c>
      <c r="F331" t="s">
        <v>122</v>
      </c>
    </row>
    <row r="332" spans="1:6">
      <c r="A332" s="1">
        <v>43159</v>
      </c>
      <c r="B332" t="s">
        <v>1464</v>
      </c>
      <c r="C332" t="s">
        <v>972</v>
      </c>
      <c r="D332" t="s">
        <v>853</v>
      </c>
      <c r="E332" t="s">
        <v>976</v>
      </c>
      <c r="F332" t="s">
        <v>148</v>
      </c>
    </row>
    <row r="333" spans="1:6">
      <c r="A333" s="1">
        <v>43159</v>
      </c>
      <c r="B333" t="s">
        <v>1464</v>
      </c>
    </row>
    <row r="334" spans="1:6">
      <c r="A334" s="1">
        <v>43159</v>
      </c>
      <c r="B334" t="s">
        <v>1464</v>
      </c>
    </row>
    <row r="335" spans="1:6">
      <c r="A335" s="1">
        <v>43159</v>
      </c>
      <c r="B335" t="s">
        <v>1465</v>
      </c>
      <c r="C335" t="s">
        <v>973</v>
      </c>
      <c r="D335" t="s">
        <v>853</v>
      </c>
      <c r="E335" t="s">
        <v>1462</v>
      </c>
      <c r="F335" t="s">
        <v>425</v>
      </c>
    </row>
    <row r="336" spans="1:6">
      <c r="A336" s="1">
        <v>43159</v>
      </c>
      <c r="B336" t="s">
        <v>1465</v>
      </c>
      <c r="C336" t="s">
        <v>975</v>
      </c>
      <c r="D336" t="s">
        <v>853</v>
      </c>
      <c r="E336" t="s">
        <v>413</v>
      </c>
      <c r="F336" t="s">
        <v>418</v>
      </c>
    </row>
    <row r="337" spans="1:6">
      <c r="A337" s="1">
        <v>43159</v>
      </c>
      <c r="B337" t="s">
        <v>1465</v>
      </c>
    </row>
    <row r="338" spans="1:6">
      <c r="A338" s="1">
        <v>43159</v>
      </c>
      <c r="B338" t="s">
        <v>1465</v>
      </c>
    </row>
    <row r="339" spans="1:6">
      <c r="A339" s="1">
        <v>43160</v>
      </c>
      <c r="B339" t="s">
        <v>1463</v>
      </c>
      <c r="C339" t="s">
        <v>852</v>
      </c>
      <c r="D339" t="s">
        <v>853</v>
      </c>
      <c r="E339" t="s">
        <v>413</v>
      </c>
      <c r="F339" t="s">
        <v>431</v>
      </c>
    </row>
    <row r="340" spans="1:6">
      <c r="A340" s="1">
        <v>43160</v>
      </c>
      <c r="B340" t="s">
        <v>1463</v>
      </c>
      <c r="C340" t="s">
        <v>854</v>
      </c>
      <c r="D340" t="s">
        <v>853</v>
      </c>
      <c r="E340" t="s">
        <v>413</v>
      </c>
      <c r="F340" t="s">
        <v>105</v>
      </c>
    </row>
    <row r="341" spans="1:6">
      <c r="A341" s="1">
        <v>43160</v>
      </c>
      <c r="B341" t="s">
        <v>1463</v>
      </c>
    </row>
    <row r="342" spans="1:6">
      <c r="A342" s="1">
        <v>43160</v>
      </c>
      <c r="B342" t="s">
        <v>1463</v>
      </c>
    </row>
    <row r="343" spans="1:6">
      <c r="A343" s="1">
        <v>43160</v>
      </c>
      <c r="B343" t="s">
        <v>1464</v>
      </c>
      <c r="C343" t="s">
        <v>970</v>
      </c>
      <c r="D343" t="s">
        <v>853</v>
      </c>
      <c r="E343" t="s">
        <v>971</v>
      </c>
      <c r="F343" t="s">
        <v>90</v>
      </c>
    </row>
    <row r="344" spans="1:6">
      <c r="A344" s="1">
        <v>43160</v>
      </c>
      <c r="B344" t="s">
        <v>1464</v>
      </c>
      <c r="C344" t="s">
        <v>972</v>
      </c>
      <c r="D344" t="s">
        <v>853</v>
      </c>
      <c r="E344" t="s">
        <v>413</v>
      </c>
      <c r="F344" t="s">
        <v>90</v>
      </c>
    </row>
    <row r="345" spans="1:6">
      <c r="A345" s="1">
        <v>43160</v>
      </c>
      <c r="B345" t="s">
        <v>1464</v>
      </c>
    </row>
    <row r="346" spans="1:6">
      <c r="A346" s="1">
        <v>43160</v>
      </c>
      <c r="B346" t="s">
        <v>1464</v>
      </c>
    </row>
    <row r="347" spans="1:6">
      <c r="A347" s="1">
        <v>43160</v>
      </c>
      <c r="B347" t="s">
        <v>1465</v>
      </c>
      <c r="C347" t="s">
        <v>973</v>
      </c>
      <c r="D347" t="s">
        <v>853</v>
      </c>
      <c r="E347" t="s">
        <v>974</v>
      </c>
      <c r="F347" t="s">
        <v>425</v>
      </c>
    </row>
    <row r="348" spans="1:6">
      <c r="A348" s="1">
        <v>43160</v>
      </c>
      <c r="B348" t="s">
        <v>1465</v>
      </c>
      <c r="C348" t="s">
        <v>975</v>
      </c>
      <c r="D348" t="s">
        <v>853</v>
      </c>
      <c r="E348" t="s">
        <v>413</v>
      </c>
      <c r="F348" t="s">
        <v>418</v>
      </c>
    </row>
    <row r="349" spans="1:6">
      <c r="A349" s="1">
        <v>43160</v>
      </c>
      <c r="B349" t="s">
        <v>1465</v>
      </c>
    </row>
    <row r="350" spans="1:6">
      <c r="A350" s="1">
        <v>43160</v>
      </c>
      <c r="B350" t="s">
        <v>1465</v>
      </c>
    </row>
    <row r="351" spans="1:6">
      <c r="A351" s="1">
        <v>43161</v>
      </c>
      <c r="B351" t="s">
        <v>1463</v>
      </c>
      <c r="C351" t="s">
        <v>852</v>
      </c>
      <c r="D351" t="s">
        <v>853</v>
      </c>
      <c r="E351" t="s">
        <v>413</v>
      </c>
      <c r="F351" t="s">
        <v>105</v>
      </c>
    </row>
    <row r="352" spans="1:6">
      <c r="A352" s="1">
        <v>43161</v>
      </c>
      <c r="B352" t="s">
        <v>1463</v>
      </c>
      <c r="C352" t="s">
        <v>854</v>
      </c>
      <c r="D352" t="s">
        <v>853</v>
      </c>
      <c r="E352" t="s">
        <v>413</v>
      </c>
      <c r="F352" t="s">
        <v>431</v>
      </c>
    </row>
    <row r="353" spans="1:6">
      <c r="A353" s="1">
        <v>43161</v>
      </c>
      <c r="B353" t="s">
        <v>1463</v>
      </c>
    </row>
    <row r="354" spans="1:6">
      <c r="A354" s="1">
        <v>43161</v>
      </c>
      <c r="B354" t="s">
        <v>1463</v>
      </c>
    </row>
    <row r="355" spans="1:6">
      <c r="A355" s="1">
        <v>43161</v>
      </c>
      <c r="B355" t="s">
        <v>1464</v>
      </c>
      <c r="C355" t="s">
        <v>970</v>
      </c>
      <c r="D355" t="s">
        <v>853</v>
      </c>
      <c r="E355" t="s">
        <v>413</v>
      </c>
      <c r="F355" t="s">
        <v>90</v>
      </c>
    </row>
    <row r="356" spans="1:6">
      <c r="A356" s="1">
        <v>43161</v>
      </c>
      <c r="B356" t="s">
        <v>1464</v>
      </c>
      <c r="C356" t="s">
        <v>972</v>
      </c>
      <c r="D356" t="s">
        <v>853</v>
      </c>
      <c r="E356" t="s">
        <v>976</v>
      </c>
      <c r="F356" t="s">
        <v>90</v>
      </c>
    </row>
    <row r="357" spans="1:6">
      <c r="A357" s="1">
        <v>43161</v>
      </c>
      <c r="B357" t="s">
        <v>1464</v>
      </c>
    </row>
    <row r="358" spans="1:6">
      <c r="A358" s="1">
        <v>43161</v>
      </c>
      <c r="B358" t="s">
        <v>1464</v>
      </c>
    </row>
    <row r="359" spans="1:6">
      <c r="A359" s="1">
        <v>43161</v>
      </c>
      <c r="B359" t="s">
        <v>1465</v>
      </c>
      <c r="C359" t="s">
        <v>973</v>
      </c>
      <c r="D359" t="s">
        <v>853</v>
      </c>
      <c r="E359" t="s">
        <v>413</v>
      </c>
      <c r="F359" t="s">
        <v>94</v>
      </c>
    </row>
    <row r="360" spans="1:6">
      <c r="A360" s="1">
        <v>43161</v>
      </c>
      <c r="B360" t="s">
        <v>1465</v>
      </c>
      <c r="C360" t="s">
        <v>975</v>
      </c>
      <c r="D360" t="s">
        <v>853</v>
      </c>
      <c r="E360" t="s">
        <v>413</v>
      </c>
      <c r="F360" t="s">
        <v>418</v>
      </c>
    </row>
    <row r="361" spans="1:6">
      <c r="A361" s="1">
        <v>43161</v>
      </c>
      <c r="B361" t="s">
        <v>1465</v>
      </c>
    </row>
    <row r="362" spans="1:6">
      <c r="A362" s="1">
        <v>43161</v>
      </c>
      <c r="B362" t="s">
        <v>1465</v>
      </c>
    </row>
    <row r="363" spans="1:6">
      <c r="A363" s="1">
        <v>43162</v>
      </c>
      <c r="B363" t="s">
        <v>1463</v>
      </c>
      <c r="C363" t="s">
        <v>852</v>
      </c>
      <c r="D363" t="s">
        <v>853</v>
      </c>
      <c r="E363" t="s">
        <v>413</v>
      </c>
      <c r="F363" t="s">
        <v>431</v>
      </c>
    </row>
    <row r="364" spans="1:6">
      <c r="A364" s="1">
        <v>43162</v>
      </c>
      <c r="B364" t="s">
        <v>1463</v>
      </c>
      <c r="C364" t="s">
        <v>854</v>
      </c>
      <c r="D364" t="s">
        <v>853</v>
      </c>
      <c r="E364" t="s">
        <v>976</v>
      </c>
      <c r="F364" t="s">
        <v>105</v>
      </c>
    </row>
    <row r="365" spans="1:6">
      <c r="A365" s="1">
        <v>43162</v>
      </c>
      <c r="B365" t="s">
        <v>1463</v>
      </c>
    </row>
    <row r="366" spans="1:6">
      <c r="A366" s="1">
        <v>43162</v>
      </c>
      <c r="B366" t="s">
        <v>1463</v>
      </c>
    </row>
    <row r="367" spans="1:6">
      <c r="A367" s="1">
        <v>43162</v>
      </c>
      <c r="B367" t="s">
        <v>1464</v>
      </c>
      <c r="C367" t="s">
        <v>970</v>
      </c>
      <c r="D367" t="s">
        <v>853</v>
      </c>
      <c r="E367" t="s">
        <v>976</v>
      </c>
      <c r="F367" t="s">
        <v>90</v>
      </c>
    </row>
    <row r="368" spans="1:6">
      <c r="A368" s="1">
        <v>43162</v>
      </c>
      <c r="B368" t="s">
        <v>1464</v>
      </c>
      <c r="C368" t="s">
        <v>972</v>
      </c>
      <c r="D368" t="s">
        <v>853</v>
      </c>
      <c r="E368" t="s">
        <v>976</v>
      </c>
      <c r="F368" t="s">
        <v>90</v>
      </c>
    </row>
    <row r="369" spans="1:6">
      <c r="A369" s="1">
        <v>43162</v>
      </c>
      <c r="B369" t="s">
        <v>1464</v>
      </c>
    </row>
    <row r="370" spans="1:6">
      <c r="A370" s="1">
        <v>43162</v>
      </c>
      <c r="B370" t="s">
        <v>1464</v>
      </c>
    </row>
    <row r="371" spans="1:6">
      <c r="A371" s="1">
        <v>43162</v>
      </c>
      <c r="B371" t="s">
        <v>1465</v>
      </c>
      <c r="C371" t="s">
        <v>973</v>
      </c>
      <c r="D371" t="s">
        <v>853</v>
      </c>
      <c r="E371" t="s">
        <v>413</v>
      </c>
      <c r="F371" t="s">
        <v>425</v>
      </c>
    </row>
    <row r="372" spans="1:6">
      <c r="A372" s="1">
        <v>43162</v>
      </c>
      <c r="B372" t="s">
        <v>1465</v>
      </c>
      <c r="C372" t="s">
        <v>975</v>
      </c>
      <c r="D372" t="s">
        <v>853</v>
      </c>
      <c r="E372" t="s">
        <v>413</v>
      </c>
      <c r="F372" t="s">
        <v>418</v>
      </c>
    </row>
    <row r="373" spans="1:6">
      <c r="A373" s="1">
        <v>43162</v>
      </c>
      <c r="B373" t="s">
        <v>1465</v>
      </c>
    </row>
    <row r="374" spans="1:6">
      <c r="A374" s="1">
        <v>43162</v>
      </c>
      <c r="B374" t="s">
        <v>1465</v>
      </c>
    </row>
    <row r="375" spans="1:6">
      <c r="A375" s="1">
        <v>43163</v>
      </c>
      <c r="B375" t="s">
        <v>1463</v>
      </c>
      <c r="C375" t="s">
        <v>852</v>
      </c>
      <c r="D375" t="s">
        <v>853</v>
      </c>
      <c r="E375" t="s">
        <v>413</v>
      </c>
      <c r="F375" t="s">
        <v>90</v>
      </c>
    </row>
    <row r="376" spans="1:6">
      <c r="A376" s="1">
        <v>43163</v>
      </c>
      <c r="B376" t="s">
        <v>1463</v>
      </c>
      <c r="C376" t="s">
        <v>854</v>
      </c>
      <c r="D376" t="s">
        <v>853</v>
      </c>
      <c r="E376" t="s">
        <v>976</v>
      </c>
      <c r="F376" t="s">
        <v>148</v>
      </c>
    </row>
    <row r="377" spans="1:6">
      <c r="A377" s="1">
        <v>43163</v>
      </c>
      <c r="B377" t="s">
        <v>1463</v>
      </c>
    </row>
    <row r="378" spans="1:6">
      <c r="A378" s="1">
        <v>43163</v>
      </c>
      <c r="B378" t="s">
        <v>1463</v>
      </c>
    </row>
    <row r="379" spans="1:6">
      <c r="A379" s="1">
        <v>43163</v>
      </c>
      <c r="B379" t="s">
        <v>1464</v>
      </c>
      <c r="C379" t="s">
        <v>970</v>
      </c>
      <c r="D379" t="s">
        <v>853</v>
      </c>
      <c r="E379" t="s">
        <v>1104</v>
      </c>
      <c r="F379" t="s">
        <v>418</v>
      </c>
    </row>
    <row r="380" spans="1:6">
      <c r="A380" s="1">
        <v>43163</v>
      </c>
      <c r="B380" t="s">
        <v>1464</v>
      </c>
      <c r="C380" t="s">
        <v>972</v>
      </c>
      <c r="D380" t="s">
        <v>853</v>
      </c>
      <c r="E380" t="s">
        <v>413</v>
      </c>
      <c r="F380" t="s">
        <v>425</v>
      </c>
    </row>
    <row r="381" spans="1:6">
      <c r="A381" s="1">
        <v>43163</v>
      </c>
      <c r="B381" t="s">
        <v>1464</v>
      </c>
    </row>
    <row r="382" spans="1:6">
      <c r="A382" s="1">
        <v>43163</v>
      </c>
      <c r="B382" t="s">
        <v>1464</v>
      </c>
    </row>
    <row r="383" spans="1:6">
      <c r="A383" s="1">
        <v>43163</v>
      </c>
      <c r="B383" t="s">
        <v>1465</v>
      </c>
      <c r="C383" t="s">
        <v>973</v>
      </c>
      <c r="D383" t="s">
        <v>853</v>
      </c>
      <c r="E383" t="s">
        <v>413</v>
      </c>
      <c r="F383" t="s">
        <v>431</v>
      </c>
    </row>
    <row r="384" spans="1:6">
      <c r="A384" s="1">
        <v>43163</v>
      </c>
      <c r="B384" t="s">
        <v>1465</v>
      </c>
      <c r="C384" t="s">
        <v>975</v>
      </c>
      <c r="D384" t="s">
        <v>853</v>
      </c>
      <c r="E384" t="s">
        <v>413</v>
      </c>
      <c r="F384" t="s">
        <v>105</v>
      </c>
    </row>
    <row r="385" spans="1:6">
      <c r="A385" s="1">
        <v>43163</v>
      </c>
      <c r="B385" t="s">
        <v>1465</v>
      </c>
    </row>
    <row r="386" spans="1:6">
      <c r="A386" s="1">
        <v>43163</v>
      </c>
      <c r="B386" t="s">
        <v>1465</v>
      </c>
    </row>
    <row r="387" spans="1:6">
      <c r="A387" s="1">
        <v>43164</v>
      </c>
      <c r="B387" t="s">
        <v>1463</v>
      </c>
      <c r="C387" t="s">
        <v>852</v>
      </c>
      <c r="D387" t="s">
        <v>853</v>
      </c>
      <c r="E387" t="s">
        <v>413</v>
      </c>
      <c r="F387" t="s">
        <v>90</v>
      </c>
    </row>
    <row r="388" spans="1:6">
      <c r="A388" s="1">
        <v>43164</v>
      </c>
      <c r="B388" t="s">
        <v>1463</v>
      </c>
      <c r="C388" t="s">
        <v>854</v>
      </c>
      <c r="D388" t="s">
        <v>853</v>
      </c>
      <c r="E388" t="s">
        <v>976</v>
      </c>
      <c r="F388" t="s">
        <v>148</v>
      </c>
    </row>
    <row r="389" spans="1:6">
      <c r="A389" s="1">
        <v>43164</v>
      </c>
      <c r="B389" t="s">
        <v>1463</v>
      </c>
    </row>
    <row r="390" spans="1:6">
      <c r="A390" s="1">
        <v>43164</v>
      </c>
      <c r="B390" t="s">
        <v>1463</v>
      </c>
    </row>
    <row r="391" spans="1:6">
      <c r="A391" s="1">
        <v>43164</v>
      </c>
      <c r="B391" t="s">
        <v>1464</v>
      </c>
      <c r="C391" t="s">
        <v>970</v>
      </c>
      <c r="D391" t="s">
        <v>853</v>
      </c>
      <c r="E391" t="s">
        <v>1107</v>
      </c>
      <c r="F391" t="s">
        <v>418</v>
      </c>
    </row>
    <row r="392" spans="1:6">
      <c r="A392" s="1">
        <v>43164</v>
      </c>
      <c r="B392" t="s">
        <v>1464</v>
      </c>
      <c r="C392" t="s">
        <v>972</v>
      </c>
      <c r="D392" t="s">
        <v>853</v>
      </c>
      <c r="E392" t="s">
        <v>413</v>
      </c>
      <c r="F392" t="s">
        <v>425</v>
      </c>
    </row>
    <row r="393" spans="1:6">
      <c r="A393" s="1">
        <v>43164</v>
      </c>
      <c r="B393" t="s">
        <v>1464</v>
      </c>
    </row>
    <row r="394" spans="1:6">
      <c r="A394" s="1">
        <v>43164</v>
      </c>
      <c r="B394" t="s">
        <v>1464</v>
      </c>
    </row>
    <row r="395" spans="1:6">
      <c r="A395" s="1">
        <v>43164</v>
      </c>
      <c r="B395" t="s">
        <v>1465</v>
      </c>
      <c r="C395" t="s">
        <v>973</v>
      </c>
      <c r="D395" t="s">
        <v>853</v>
      </c>
      <c r="E395" t="s">
        <v>413</v>
      </c>
      <c r="F395" t="s">
        <v>431</v>
      </c>
    </row>
    <row r="396" spans="1:6">
      <c r="A396" s="1">
        <v>43164</v>
      </c>
      <c r="B396" t="s">
        <v>1465</v>
      </c>
      <c r="C396" t="s">
        <v>975</v>
      </c>
      <c r="D396" t="s">
        <v>853</v>
      </c>
      <c r="E396" t="s">
        <v>413</v>
      </c>
      <c r="F396" t="s">
        <v>105</v>
      </c>
    </row>
    <row r="397" spans="1:6">
      <c r="A397" s="1">
        <v>43164</v>
      </c>
      <c r="B397" t="s">
        <v>1465</v>
      </c>
    </row>
    <row r="398" spans="1:6">
      <c r="A398" s="1">
        <v>43164</v>
      </c>
      <c r="B398" t="s">
        <v>1465</v>
      </c>
    </row>
    <row r="399" spans="1:6">
      <c r="A399" s="1">
        <v>43165</v>
      </c>
      <c r="B399" t="s">
        <v>1463</v>
      </c>
      <c r="C399" t="s">
        <v>852</v>
      </c>
      <c r="D399" t="s">
        <v>853</v>
      </c>
      <c r="E399" t="s">
        <v>413</v>
      </c>
      <c r="F399" t="s">
        <v>90</v>
      </c>
    </row>
    <row r="400" spans="1:6">
      <c r="A400" s="1">
        <v>43165</v>
      </c>
      <c r="B400" t="s">
        <v>1463</v>
      </c>
      <c r="C400" t="s">
        <v>854</v>
      </c>
      <c r="D400" t="s">
        <v>853</v>
      </c>
      <c r="E400" t="s">
        <v>413</v>
      </c>
      <c r="F400" t="s">
        <v>148</v>
      </c>
    </row>
    <row r="401" spans="1:6">
      <c r="A401" s="1">
        <v>43165</v>
      </c>
      <c r="B401" t="s">
        <v>1463</v>
      </c>
    </row>
    <row r="402" spans="1:6">
      <c r="A402" s="1">
        <v>43165</v>
      </c>
      <c r="B402" t="s">
        <v>1463</v>
      </c>
    </row>
    <row r="403" spans="1:6">
      <c r="A403" s="1">
        <v>43165</v>
      </c>
      <c r="B403" t="s">
        <v>1464</v>
      </c>
      <c r="C403" t="s">
        <v>970</v>
      </c>
      <c r="D403" t="s">
        <v>853</v>
      </c>
      <c r="E403" t="s">
        <v>413</v>
      </c>
      <c r="F403" t="s">
        <v>418</v>
      </c>
    </row>
    <row r="404" spans="1:6">
      <c r="A404" s="1">
        <v>43165</v>
      </c>
      <c r="B404" t="s">
        <v>1464</v>
      </c>
      <c r="C404" t="s">
        <v>972</v>
      </c>
      <c r="D404" t="s">
        <v>853</v>
      </c>
      <c r="E404" t="s">
        <v>413</v>
      </c>
      <c r="F404" t="s">
        <v>94</v>
      </c>
    </row>
    <row r="405" spans="1:6">
      <c r="A405" s="1">
        <v>43165</v>
      </c>
      <c r="B405" t="s">
        <v>1464</v>
      </c>
    </row>
    <row r="406" spans="1:6">
      <c r="A406" s="1">
        <v>43165</v>
      </c>
      <c r="B406" t="s">
        <v>1464</v>
      </c>
    </row>
    <row r="407" spans="1:6">
      <c r="A407" s="1">
        <v>43165</v>
      </c>
      <c r="B407" t="s">
        <v>1465</v>
      </c>
      <c r="C407" t="s">
        <v>973</v>
      </c>
      <c r="D407" t="s">
        <v>853</v>
      </c>
      <c r="E407" t="s">
        <v>1136</v>
      </c>
      <c r="F407" t="s">
        <v>431</v>
      </c>
    </row>
    <row r="408" spans="1:6">
      <c r="A408" s="1">
        <v>43165</v>
      </c>
      <c r="B408" t="s">
        <v>1465</v>
      </c>
      <c r="C408" t="s">
        <v>975</v>
      </c>
      <c r="D408" t="s">
        <v>853</v>
      </c>
      <c r="E408" t="s">
        <v>413</v>
      </c>
      <c r="F408" t="s">
        <v>105</v>
      </c>
    </row>
    <row r="409" spans="1:6">
      <c r="A409" s="1">
        <v>43165</v>
      </c>
      <c r="B409" t="s">
        <v>1465</v>
      </c>
    </row>
    <row r="410" spans="1:6">
      <c r="A410" s="1">
        <v>43165</v>
      </c>
      <c r="B410" t="s">
        <v>1465</v>
      </c>
    </row>
    <row r="411" spans="1:6">
      <c r="A411" s="1">
        <v>43166</v>
      </c>
      <c r="B411" t="s">
        <v>1463</v>
      </c>
      <c r="C411" t="s">
        <v>852</v>
      </c>
      <c r="D411" t="s">
        <v>853</v>
      </c>
      <c r="E411" t="s">
        <v>976</v>
      </c>
      <c r="F411" t="s">
        <v>90</v>
      </c>
    </row>
    <row r="412" spans="1:6">
      <c r="A412" s="1">
        <v>43166</v>
      </c>
      <c r="B412" t="s">
        <v>1463</v>
      </c>
      <c r="C412" t="s">
        <v>854</v>
      </c>
      <c r="D412" t="s">
        <v>853</v>
      </c>
      <c r="E412" t="s">
        <v>413</v>
      </c>
      <c r="F412" t="s">
        <v>148</v>
      </c>
    </row>
    <row r="413" spans="1:6">
      <c r="A413" s="1">
        <v>43166</v>
      </c>
      <c r="B413" t="s">
        <v>1463</v>
      </c>
    </row>
    <row r="414" spans="1:6">
      <c r="A414" s="1">
        <v>43166</v>
      </c>
      <c r="B414" t="s">
        <v>1463</v>
      </c>
    </row>
    <row r="415" spans="1:6">
      <c r="A415" s="1">
        <v>43166</v>
      </c>
      <c r="B415" t="s">
        <v>1464</v>
      </c>
      <c r="C415" t="s">
        <v>970</v>
      </c>
      <c r="D415" t="s">
        <v>853</v>
      </c>
      <c r="E415" t="s">
        <v>413</v>
      </c>
      <c r="F415" t="s">
        <v>425</v>
      </c>
    </row>
    <row r="416" spans="1:6">
      <c r="A416" s="1">
        <v>43166</v>
      </c>
      <c r="B416" t="s">
        <v>1464</v>
      </c>
      <c r="C416" t="s">
        <v>972</v>
      </c>
      <c r="D416" t="s">
        <v>853</v>
      </c>
      <c r="E416" t="s">
        <v>413</v>
      </c>
      <c r="F416" t="s">
        <v>418</v>
      </c>
    </row>
    <row r="417" spans="1:6">
      <c r="A417" s="1">
        <v>43166</v>
      </c>
      <c r="B417" t="s">
        <v>1464</v>
      </c>
    </row>
    <row r="418" spans="1:6">
      <c r="A418" s="1">
        <v>43166</v>
      </c>
      <c r="B418" t="s">
        <v>1464</v>
      </c>
    </row>
    <row r="419" spans="1:6">
      <c r="A419" s="1">
        <v>43166</v>
      </c>
      <c r="B419" t="s">
        <v>1465</v>
      </c>
      <c r="C419" t="s">
        <v>973</v>
      </c>
      <c r="D419" t="s">
        <v>853</v>
      </c>
      <c r="E419" t="s">
        <v>413</v>
      </c>
      <c r="F419" t="s">
        <v>431</v>
      </c>
    </row>
    <row r="420" spans="1:6">
      <c r="A420" s="1">
        <v>43166</v>
      </c>
      <c r="B420" t="s">
        <v>1465</v>
      </c>
      <c r="C420" t="s">
        <v>975</v>
      </c>
      <c r="D420" t="s">
        <v>853</v>
      </c>
      <c r="E420" t="s">
        <v>976</v>
      </c>
      <c r="F420" t="s">
        <v>105</v>
      </c>
    </row>
    <row r="421" spans="1:6">
      <c r="A421" s="1">
        <v>43166</v>
      </c>
      <c r="B421" t="s">
        <v>1465</v>
      </c>
    </row>
    <row r="422" spans="1:6">
      <c r="A422" s="1">
        <v>43166</v>
      </c>
      <c r="B422" t="s">
        <v>1465</v>
      </c>
    </row>
    <row r="423" spans="1:6">
      <c r="A423" s="1">
        <v>43167</v>
      </c>
      <c r="B423" t="s">
        <v>1463</v>
      </c>
      <c r="C423" t="s">
        <v>852</v>
      </c>
      <c r="D423" t="s">
        <v>853</v>
      </c>
      <c r="E423" t="s">
        <v>413</v>
      </c>
      <c r="F423" t="s">
        <v>90</v>
      </c>
    </row>
    <row r="424" spans="1:6">
      <c r="A424" s="1">
        <v>43167</v>
      </c>
      <c r="B424" t="s">
        <v>1463</v>
      </c>
      <c r="C424" t="s">
        <v>854</v>
      </c>
      <c r="D424" t="s">
        <v>853</v>
      </c>
      <c r="E424" t="s">
        <v>413</v>
      </c>
      <c r="F424" t="s">
        <v>148</v>
      </c>
    </row>
    <row r="425" spans="1:6">
      <c r="A425" s="1">
        <v>43167</v>
      </c>
      <c r="B425" t="s">
        <v>1463</v>
      </c>
    </row>
    <row r="426" spans="1:6">
      <c r="A426" s="1">
        <v>43167</v>
      </c>
      <c r="B426" t="s">
        <v>1463</v>
      </c>
    </row>
    <row r="427" spans="1:6">
      <c r="A427" s="1">
        <v>43167</v>
      </c>
      <c r="B427" t="s">
        <v>1464</v>
      </c>
      <c r="C427" t="s">
        <v>970</v>
      </c>
      <c r="D427" t="s">
        <v>853</v>
      </c>
      <c r="E427" t="s">
        <v>413</v>
      </c>
      <c r="F427" t="s">
        <v>425</v>
      </c>
    </row>
    <row r="428" spans="1:6">
      <c r="A428" s="1">
        <v>43167</v>
      </c>
      <c r="B428" t="s">
        <v>1464</v>
      </c>
      <c r="C428" t="s">
        <v>972</v>
      </c>
      <c r="D428" t="s">
        <v>853</v>
      </c>
      <c r="E428" t="s">
        <v>413</v>
      </c>
      <c r="F428" t="s">
        <v>418</v>
      </c>
    </row>
    <row r="429" spans="1:6">
      <c r="A429" s="1">
        <v>43167</v>
      </c>
      <c r="B429" t="s">
        <v>1464</v>
      </c>
    </row>
    <row r="430" spans="1:6">
      <c r="A430" s="1">
        <v>43167</v>
      </c>
      <c r="B430" t="s">
        <v>1464</v>
      </c>
    </row>
    <row r="431" spans="1:6">
      <c r="A431" s="1">
        <v>43167</v>
      </c>
      <c r="B431" t="s">
        <v>1465</v>
      </c>
      <c r="C431" t="s">
        <v>973</v>
      </c>
      <c r="D431" t="s">
        <v>853</v>
      </c>
      <c r="E431" t="s">
        <v>413</v>
      </c>
      <c r="F431" t="s">
        <v>431</v>
      </c>
    </row>
    <row r="432" spans="1:6">
      <c r="A432" s="1">
        <v>43167</v>
      </c>
      <c r="B432" t="s">
        <v>1465</v>
      </c>
      <c r="C432" t="s">
        <v>975</v>
      </c>
      <c r="D432" t="s">
        <v>853</v>
      </c>
      <c r="E432" t="s">
        <v>976</v>
      </c>
      <c r="F432" t="s">
        <v>105</v>
      </c>
    </row>
    <row r="433" spans="1:6">
      <c r="A433" s="1">
        <v>43167</v>
      </c>
      <c r="B433" t="s">
        <v>1465</v>
      </c>
    </row>
    <row r="434" spans="1:6">
      <c r="A434" s="1">
        <v>43167</v>
      </c>
      <c r="B434" t="s">
        <v>1465</v>
      </c>
    </row>
    <row r="435" spans="1:6">
      <c r="A435" s="1">
        <v>43168</v>
      </c>
      <c r="B435" t="s">
        <v>1463</v>
      </c>
      <c r="C435" t="s">
        <v>852</v>
      </c>
      <c r="D435" t="s">
        <v>853</v>
      </c>
      <c r="E435" t="s">
        <v>413</v>
      </c>
      <c r="F435" t="s">
        <v>148</v>
      </c>
    </row>
    <row r="436" spans="1:6">
      <c r="A436" s="1">
        <v>43168</v>
      </c>
      <c r="B436" t="s">
        <v>1463</v>
      </c>
      <c r="C436" t="s">
        <v>854</v>
      </c>
      <c r="D436" t="s">
        <v>853</v>
      </c>
      <c r="E436" t="s">
        <v>413</v>
      </c>
      <c r="F436" t="s">
        <v>90</v>
      </c>
    </row>
    <row r="437" spans="1:6">
      <c r="A437" s="1">
        <v>43168</v>
      </c>
      <c r="B437" t="s">
        <v>1463</v>
      </c>
    </row>
    <row r="438" spans="1:6">
      <c r="A438" s="1">
        <v>43168</v>
      </c>
      <c r="B438" t="s">
        <v>1463</v>
      </c>
    </row>
    <row r="439" spans="1:6">
      <c r="A439" s="1">
        <v>43168</v>
      </c>
      <c r="B439" t="s">
        <v>1464</v>
      </c>
      <c r="C439" t="s">
        <v>970</v>
      </c>
      <c r="D439" t="s">
        <v>853</v>
      </c>
      <c r="E439" t="s">
        <v>1224</v>
      </c>
      <c r="F439" t="s">
        <v>425</v>
      </c>
    </row>
    <row r="440" spans="1:6">
      <c r="A440" s="1">
        <v>43168</v>
      </c>
      <c r="B440" t="s">
        <v>1464</v>
      </c>
      <c r="C440" t="s">
        <v>972</v>
      </c>
      <c r="D440" t="s">
        <v>853</v>
      </c>
      <c r="E440" t="s">
        <v>413</v>
      </c>
      <c r="F440" t="s">
        <v>418</v>
      </c>
    </row>
    <row r="441" spans="1:6">
      <c r="A441" s="1">
        <v>43168</v>
      </c>
      <c r="B441" t="s">
        <v>1464</v>
      </c>
    </row>
    <row r="442" spans="1:6">
      <c r="A442" s="1">
        <v>43168</v>
      </c>
      <c r="B442" t="s">
        <v>1464</v>
      </c>
    </row>
    <row r="443" spans="1:6">
      <c r="A443" s="1">
        <v>43168</v>
      </c>
      <c r="B443" t="s">
        <v>1465</v>
      </c>
      <c r="C443" t="s">
        <v>973</v>
      </c>
      <c r="D443" t="s">
        <v>853</v>
      </c>
      <c r="E443" t="s">
        <v>976</v>
      </c>
      <c r="F443" t="s">
        <v>431</v>
      </c>
    </row>
    <row r="444" spans="1:6">
      <c r="A444" s="1">
        <v>43168</v>
      </c>
      <c r="B444" t="s">
        <v>1465</v>
      </c>
      <c r="C444" t="s">
        <v>975</v>
      </c>
      <c r="D444" t="s">
        <v>853</v>
      </c>
      <c r="E444" t="s">
        <v>976</v>
      </c>
      <c r="F444" t="s">
        <v>105</v>
      </c>
    </row>
    <row r="445" spans="1:6">
      <c r="A445" s="1">
        <v>43168</v>
      </c>
      <c r="B445" t="s">
        <v>1465</v>
      </c>
    </row>
    <row r="446" spans="1:6">
      <c r="A446" s="1">
        <v>43168</v>
      </c>
      <c r="B446" t="s">
        <v>1465</v>
      </c>
    </row>
    <row r="447" spans="1:6">
      <c r="A447" s="1">
        <v>43169</v>
      </c>
      <c r="B447" t="s">
        <v>1463</v>
      </c>
      <c r="C447" t="s">
        <v>852</v>
      </c>
      <c r="D447" t="s">
        <v>853</v>
      </c>
      <c r="E447" t="s">
        <v>413</v>
      </c>
      <c r="F447" t="s">
        <v>148</v>
      </c>
    </row>
    <row r="448" spans="1:6">
      <c r="A448" s="1">
        <v>43169</v>
      </c>
      <c r="B448" t="s">
        <v>1463</v>
      </c>
      <c r="C448" t="s">
        <v>854</v>
      </c>
      <c r="D448" t="s">
        <v>853</v>
      </c>
      <c r="E448" t="s">
        <v>413</v>
      </c>
      <c r="F448" t="s">
        <v>90</v>
      </c>
    </row>
    <row r="449" spans="1:6">
      <c r="A449" s="1">
        <v>43169</v>
      </c>
      <c r="B449" t="s">
        <v>1463</v>
      </c>
    </row>
    <row r="450" spans="1:6">
      <c r="A450" s="1">
        <v>43169</v>
      </c>
      <c r="B450" t="s">
        <v>1463</v>
      </c>
    </row>
    <row r="451" spans="1:6">
      <c r="A451" s="1">
        <v>43169</v>
      </c>
      <c r="B451" t="s">
        <v>1464</v>
      </c>
      <c r="C451" t="s">
        <v>970</v>
      </c>
      <c r="D451" t="s">
        <v>853</v>
      </c>
      <c r="E451" t="s">
        <v>1261</v>
      </c>
      <c r="F451" t="s">
        <v>418</v>
      </c>
    </row>
    <row r="452" spans="1:6">
      <c r="A452" s="1">
        <v>43169</v>
      </c>
      <c r="B452" t="s">
        <v>1464</v>
      </c>
      <c r="C452" t="s">
        <v>972</v>
      </c>
      <c r="D452" t="s">
        <v>853</v>
      </c>
      <c r="E452" t="s">
        <v>413</v>
      </c>
      <c r="F452" t="s">
        <v>425</v>
      </c>
    </row>
    <row r="453" spans="1:6">
      <c r="A453" s="1">
        <v>43169</v>
      </c>
      <c r="B453" t="s">
        <v>1464</v>
      </c>
    </row>
    <row r="454" spans="1:6">
      <c r="A454" s="1">
        <v>43169</v>
      </c>
      <c r="B454" t="s">
        <v>1464</v>
      </c>
    </row>
    <row r="455" spans="1:6">
      <c r="A455" s="1">
        <v>43169</v>
      </c>
      <c r="B455" t="s">
        <v>1465</v>
      </c>
      <c r="C455" t="s">
        <v>973</v>
      </c>
      <c r="D455" t="s">
        <v>853</v>
      </c>
      <c r="E455" t="s">
        <v>413</v>
      </c>
      <c r="F455" t="s">
        <v>429</v>
      </c>
    </row>
    <row r="456" spans="1:6">
      <c r="A456" s="1">
        <v>43169</v>
      </c>
      <c r="B456" t="s">
        <v>1465</v>
      </c>
      <c r="C456" t="s">
        <v>975</v>
      </c>
      <c r="D456" t="s">
        <v>853</v>
      </c>
      <c r="E456" t="s">
        <v>413</v>
      </c>
      <c r="F456" t="s">
        <v>431</v>
      </c>
    </row>
    <row r="457" spans="1:6">
      <c r="A457" s="1">
        <v>43169</v>
      </c>
      <c r="B457" t="s">
        <v>1465</v>
      </c>
    </row>
    <row r="458" spans="1:6">
      <c r="A458" s="1">
        <v>43169</v>
      </c>
      <c r="B458" t="s">
        <v>1465</v>
      </c>
    </row>
    <row r="459" spans="1:6">
      <c r="A459" s="1">
        <v>43170</v>
      </c>
      <c r="B459" t="s">
        <v>1463</v>
      </c>
      <c r="C459" t="s">
        <v>852</v>
      </c>
      <c r="D459" t="s">
        <v>853</v>
      </c>
      <c r="E459" t="s">
        <v>1303</v>
      </c>
      <c r="F459" t="s">
        <v>418</v>
      </c>
    </row>
    <row r="460" spans="1:6">
      <c r="A460" s="1">
        <v>43170</v>
      </c>
      <c r="B460" t="s">
        <v>1463</v>
      </c>
      <c r="C460" t="s">
        <v>854</v>
      </c>
      <c r="D460" t="s">
        <v>853</v>
      </c>
      <c r="E460" t="s">
        <v>413</v>
      </c>
      <c r="F460" t="s">
        <v>418</v>
      </c>
    </row>
    <row r="461" spans="1:6">
      <c r="A461" s="1">
        <v>43170</v>
      </c>
      <c r="B461" t="s">
        <v>1463</v>
      </c>
    </row>
    <row r="462" spans="1:6">
      <c r="A462" s="1">
        <v>43170</v>
      </c>
      <c r="B462" t="s">
        <v>1463</v>
      </c>
    </row>
    <row r="463" spans="1:6">
      <c r="A463" s="1">
        <v>43170</v>
      </c>
      <c r="B463" t="s">
        <v>1464</v>
      </c>
      <c r="C463" t="s">
        <v>970</v>
      </c>
      <c r="D463" t="s">
        <v>853</v>
      </c>
    </row>
    <row r="464" spans="1:6">
      <c r="A464" s="1">
        <v>43170</v>
      </c>
      <c r="B464" t="s">
        <v>1464</v>
      </c>
      <c r="C464" t="s">
        <v>972</v>
      </c>
      <c r="D464" t="s">
        <v>853</v>
      </c>
    </row>
    <row r="465" spans="1:6">
      <c r="A465" s="1">
        <v>43170</v>
      </c>
      <c r="B465" t="s">
        <v>1464</v>
      </c>
    </row>
    <row r="466" spans="1:6">
      <c r="A466" s="1">
        <v>43170</v>
      </c>
      <c r="B466" t="s">
        <v>1464</v>
      </c>
    </row>
    <row r="467" spans="1:6">
      <c r="A467" s="1">
        <v>43170</v>
      </c>
      <c r="B467" t="s">
        <v>1465</v>
      </c>
      <c r="C467" t="s">
        <v>973</v>
      </c>
      <c r="D467" t="s">
        <v>853</v>
      </c>
      <c r="E467" t="s">
        <v>976</v>
      </c>
      <c r="F467" t="s">
        <v>148</v>
      </c>
    </row>
    <row r="468" spans="1:6">
      <c r="A468" s="1">
        <v>43170</v>
      </c>
      <c r="B468" t="s">
        <v>1465</v>
      </c>
      <c r="C468" t="s">
        <v>975</v>
      </c>
      <c r="D468" t="s">
        <v>853</v>
      </c>
      <c r="E468" t="s">
        <v>413</v>
      </c>
      <c r="F468" t="s">
        <v>148</v>
      </c>
    </row>
    <row r="469" spans="1:6">
      <c r="A469" s="1">
        <v>43170</v>
      </c>
      <c r="B469" t="s">
        <v>1465</v>
      </c>
    </row>
    <row r="470" spans="1:6">
      <c r="A470" s="1">
        <v>43170</v>
      </c>
      <c r="B470" t="s">
        <v>1465</v>
      </c>
    </row>
    <row r="471" spans="1:6">
      <c r="A471" s="1">
        <v>43171</v>
      </c>
      <c r="B471" t="s">
        <v>1463</v>
      </c>
      <c r="C471" t="s">
        <v>852</v>
      </c>
      <c r="D471" t="s">
        <v>853</v>
      </c>
      <c r="E471" t="s">
        <v>1323</v>
      </c>
      <c r="F471" t="s">
        <v>425</v>
      </c>
    </row>
    <row r="472" spans="1:6">
      <c r="A472" s="1">
        <v>43171</v>
      </c>
      <c r="B472" t="s">
        <v>1463</v>
      </c>
      <c r="C472" t="s">
        <v>854</v>
      </c>
      <c r="D472" t="s">
        <v>853</v>
      </c>
      <c r="E472" t="s">
        <v>1324</v>
      </c>
      <c r="F472" t="s">
        <v>94</v>
      </c>
    </row>
    <row r="473" spans="1:6">
      <c r="A473" s="1">
        <v>43171</v>
      </c>
      <c r="B473" t="s">
        <v>1463</v>
      </c>
    </row>
    <row r="474" spans="1:6">
      <c r="A474" s="1">
        <v>43171</v>
      </c>
      <c r="B474" t="s">
        <v>1463</v>
      </c>
    </row>
    <row r="475" spans="1:6">
      <c r="A475" s="1">
        <v>43171</v>
      </c>
      <c r="B475" t="s">
        <v>1464</v>
      </c>
      <c r="C475" t="s">
        <v>970</v>
      </c>
      <c r="D475" t="s">
        <v>853</v>
      </c>
      <c r="E475" t="s">
        <v>1325</v>
      </c>
      <c r="F475" t="s">
        <v>429</v>
      </c>
    </row>
    <row r="476" spans="1:6">
      <c r="A476" s="1">
        <v>43171</v>
      </c>
      <c r="B476" t="s">
        <v>1464</v>
      </c>
      <c r="C476" t="s">
        <v>972</v>
      </c>
      <c r="D476" t="s">
        <v>853</v>
      </c>
      <c r="E476" t="s">
        <v>1326</v>
      </c>
      <c r="F476" t="s">
        <v>431</v>
      </c>
    </row>
    <row r="477" spans="1:6">
      <c r="A477" s="1">
        <v>43171</v>
      </c>
      <c r="B477" t="s">
        <v>1464</v>
      </c>
    </row>
    <row r="478" spans="1:6">
      <c r="A478" s="1">
        <v>43171</v>
      </c>
      <c r="B478" t="s">
        <v>1464</v>
      </c>
    </row>
    <row r="479" spans="1:6">
      <c r="A479" s="1">
        <v>43171</v>
      </c>
      <c r="B479" t="s">
        <v>1465</v>
      </c>
      <c r="C479" t="s">
        <v>973</v>
      </c>
      <c r="D479" t="s">
        <v>853</v>
      </c>
      <c r="E479" t="s">
        <v>1327</v>
      </c>
      <c r="F479" t="s">
        <v>148</v>
      </c>
    </row>
    <row r="480" spans="1:6">
      <c r="A480" s="1">
        <v>43171</v>
      </c>
      <c r="B480" t="s">
        <v>1465</v>
      </c>
      <c r="C480" t="s">
        <v>975</v>
      </c>
      <c r="D480" t="s">
        <v>853</v>
      </c>
      <c r="E480" t="s">
        <v>413</v>
      </c>
      <c r="F480" t="s">
        <v>148</v>
      </c>
    </row>
    <row r="481" spans="1:6">
      <c r="A481" s="1">
        <v>43171</v>
      </c>
      <c r="B481" t="s">
        <v>1465</v>
      </c>
    </row>
    <row r="482" spans="1:6">
      <c r="A482" s="1">
        <v>43171</v>
      </c>
      <c r="B482" t="s">
        <v>1465</v>
      </c>
    </row>
    <row r="483" spans="1:6">
      <c r="A483" s="1">
        <v>43172</v>
      </c>
      <c r="B483" t="s">
        <v>1463</v>
      </c>
      <c r="C483" t="s">
        <v>852</v>
      </c>
      <c r="D483" t="s">
        <v>853</v>
      </c>
      <c r="E483" t="s">
        <v>1352</v>
      </c>
      <c r="F483" t="s">
        <v>425</v>
      </c>
    </row>
    <row r="484" spans="1:6">
      <c r="A484" s="1">
        <v>43172</v>
      </c>
      <c r="B484" t="s">
        <v>1463</v>
      </c>
      <c r="C484" t="s">
        <v>854</v>
      </c>
      <c r="D484" t="s">
        <v>853</v>
      </c>
      <c r="E484" t="s">
        <v>413</v>
      </c>
      <c r="F484" t="s">
        <v>418</v>
      </c>
    </row>
    <row r="485" spans="1:6">
      <c r="A485" s="1">
        <v>43172</v>
      </c>
      <c r="B485" t="s">
        <v>1463</v>
      </c>
    </row>
    <row r="486" spans="1:6">
      <c r="A486" s="1">
        <v>43172</v>
      </c>
      <c r="B486" t="s">
        <v>1463</v>
      </c>
    </row>
    <row r="487" spans="1:6">
      <c r="A487" s="1">
        <v>43172</v>
      </c>
      <c r="B487" t="s">
        <v>1464</v>
      </c>
      <c r="C487" t="s">
        <v>970</v>
      </c>
      <c r="D487" t="s">
        <v>853</v>
      </c>
      <c r="E487" t="s">
        <v>413</v>
      </c>
      <c r="F487" t="s">
        <v>429</v>
      </c>
    </row>
    <row r="488" spans="1:6">
      <c r="A488" s="1">
        <v>43172</v>
      </c>
      <c r="B488" t="s">
        <v>1464</v>
      </c>
      <c r="C488" t="s">
        <v>972</v>
      </c>
      <c r="D488" t="s">
        <v>853</v>
      </c>
      <c r="E488" t="s">
        <v>413</v>
      </c>
      <c r="F488" t="s">
        <v>431</v>
      </c>
    </row>
    <row r="489" spans="1:6">
      <c r="A489" s="1">
        <v>43172</v>
      </c>
      <c r="B489" t="s">
        <v>1464</v>
      </c>
    </row>
    <row r="490" spans="1:6">
      <c r="A490" s="1">
        <v>43172</v>
      </c>
      <c r="B490" t="s">
        <v>1464</v>
      </c>
    </row>
    <row r="491" spans="1:6">
      <c r="A491" s="1">
        <v>43172</v>
      </c>
      <c r="B491" t="s">
        <v>1465</v>
      </c>
      <c r="C491" t="s">
        <v>973</v>
      </c>
      <c r="D491" t="s">
        <v>853</v>
      </c>
      <c r="E491" t="s">
        <v>976</v>
      </c>
      <c r="F491" t="s">
        <v>148</v>
      </c>
    </row>
    <row r="492" spans="1:6">
      <c r="A492" s="1">
        <v>43172</v>
      </c>
      <c r="B492" t="s">
        <v>1465</v>
      </c>
      <c r="C492" t="s">
        <v>975</v>
      </c>
      <c r="D492" t="s">
        <v>853</v>
      </c>
      <c r="E492" t="s">
        <v>413</v>
      </c>
      <c r="F492" t="s">
        <v>148</v>
      </c>
    </row>
    <row r="493" spans="1:6">
      <c r="A493" s="1">
        <v>43172</v>
      </c>
      <c r="B493" t="s">
        <v>1465</v>
      </c>
    </row>
    <row r="494" spans="1:6">
      <c r="A494" s="1">
        <v>43172</v>
      </c>
      <c r="B494" t="s">
        <v>1465</v>
      </c>
    </row>
    <row r="495" spans="1:6">
      <c r="A495" s="1">
        <v>43173</v>
      </c>
      <c r="B495" t="s">
        <v>1463</v>
      </c>
      <c r="C495" t="s">
        <v>852</v>
      </c>
      <c r="D495" t="s">
        <v>853</v>
      </c>
      <c r="E495" t="s">
        <v>413</v>
      </c>
      <c r="F495" t="s">
        <v>425</v>
      </c>
    </row>
    <row r="496" spans="1:6">
      <c r="A496" s="1">
        <v>43173</v>
      </c>
      <c r="B496" t="s">
        <v>1463</v>
      </c>
      <c r="C496" t="s">
        <v>854</v>
      </c>
      <c r="D496" t="s">
        <v>853</v>
      </c>
      <c r="E496" t="s">
        <v>413</v>
      </c>
      <c r="F496" t="s">
        <v>418</v>
      </c>
    </row>
    <row r="497" spans="1:6">
      <c r="A497" s="1">
        <v>43173</v>
      </c>
      <c r="B497" t="s">
        <v>1463</v>
      </c>
    </row>
    <row r="498" spans="1:6">
      <c r="A498" s="1">
        <v>43173</v>
      </c>
      <c r="B498" t="s">
        <v>1463</v>
      </c>
    </row>
    <row r="499" spans="1:6">
      <c r="A499" s="1">
        <v>43173</v>
      </c>
      <c r="B499" t="s">
        <v>1464</v>
      </c>
      <c r="C499" t="s">
        <v>970</v>
      </c>
      <c r="D499" t="s">
        <v>853</v>
      </c>
      <c r="E499" t="s">
        <v>413</v>
      </c>
      <c r="F499" t="s">
        <v>429</v>
      </c>
    </row>
    <row r="500" spans="1:6">
      <c r="A500" s="1">
        <v>43173</v>
      </c>
      <c r="B500" t="s">
        <v>1464</v>
      </c>
      <c r="C500" t="s">
        <v>972</v>
      </c>
      <c r="D500" t="s">
        <v>853</v>
      </c>
      <c r="E500" t="s">
        <v>413</v>
      </c>
      <c r="F500" t="s">
        <v>429</v>
      </c>
    </row>
    <row r="501" spans="1:6">
      <c r="A501" s="1">
        <v>43173</v>
      </c>
      <c r="B501" t="s">
        <v>1464</v>
      </c>
    </row>
    <row r="502" spans="1:6">
      <c r="A502" s="1">
        <v>43173</v>
      </c>
      <c r="B502" t="s">
        <v>1464</v>
      </c>
    </row>
    <row r="503" spans="1:6">
      <c r="A503" s="1">
        <v>43173</v>
      </c>
      <c r="B503" t="s">
        <v>1465</v>
      </c>
      <c r="C503" t="s">
        <v>973</v>
      </c>
      <c r="D503" t="s">
        <v>853</v>
      </c>
      <c r="E503" t="s">
        <v>413</v>
      </c>
      <c r="F503" t="s">
        <v>148</v>
      </c>
    </row>
    <row r="504" spans="1:6">
      <c r="A504" s="1">
        <v>43173</v>
      </c>
      <c r="B504" t="s">
        <v>1465</v>
      </c>
      <c r="C504" t="s">
        <v>975</v>
      </c>
      <c r="D504" t="s">
        <v>853</v>
      </c>
      <c r="E504" t="s">
        <v>1385</v>
      </c>
      <c r="F504" t="s">
        <v>148</v>
      </c>
    </row>
    <row r="505" spans="1:6">
      <c r="A505" s="1">
        <v>43173</v>
      </c>
      <c r="B505" t="s">
        <v>1465</v>
      </c>
    </row>
    <row r="506" spans="1:6">
      <c r="A506" s="1">
        <v>43173</v>
      </c>
      <c r="B506" t="s">
        <v>1465</v>
      </c>
    </row>
    <row r="507" spans="1:6">
      <c r="A507" s="1">
        <v>43174</v>
      </c>
      <c r="B507" t="s">
        <v>1463</v>
      </c>
      <c r="C507" t="s">
        <v>852</v>
      </c>
      <c r="D507" t="s">
        <v>853</v>
      </c>
      <c r="E507" t="s">
        <v>413</v>
      </c>
      <c r="F507" t="s">
        <v>418</v>
      </c>
    </row>
    <row r="508" spans="1:6">
      <c r="A508" s="1">
        <v>43174</v>
      </c>
      <c r="B508" t="s">
        <v>1463</v>
      </c>
      <c r="C508" t="s">
        <v>854</v>
      </c>
      <c r="D508" t="s">
        <v>853</v>
      </c>
      <c r="E508" t="s">
        <v>413</v>
      </c>
      <c r="F508" t="s">
        <v>425</v>
      </c>
    </row>
    <row r="509" spans="1:6">
      <c r="A509" s="1">
        <v>43174</v>
      </c>
      <c r="B509" t="s">
        <v>1463</v>
      </c>
    </row>
    <row r="510" spans="1:6">
      <c r="A510" s="1">
        <v>43174</v>
      </c>
      <c r="B510" t="s">
        <v>1463</v>
      </c>
    </row>
    <row r="511" spans="1:6">
      <c r="A511" s="1">
        <v>43174</v>
      </c>
      <c r="B511" t="s">
        <v>1464</v>
      </c>
      <c r="C511" t="s">
        <v>970</v>
      </c>
      <c r="D511" t="s">
        <v>853</v>
      </c>
      <c r="E511" t="s">
        <v>1410</v>
      </c>
      <c r="F511" t="s">
        <v>429</v>
      </c>
    </row>
    <row r="512" spans="1:6">
      <c r="A512" s="1">
        <v>43174</v>
      </c>
      <c r="B512" t="s">
        <v>1464</v>
      </c>
      <c r="C512" t="s">
        <v>972</v>
      </c>
      <c r="D512" t="s">
        <v>853</v>
      </c>
      <c r="E512" t="s">
        <v>413</v>
      </c>
      <c r="F512" t="s">
        <v>105</v>
      </c>
    </row>
    <row r="513" spans="1:6">
      <c r="A513" s="1">
        <v>43174</v>
      </c>
      <c r="B513" t="s">
        <v>1464</v>
      </c>
    </row>
    <row r="514" spans="1:6">
      <c r="A514" s="1">
        <v>43174</v>
      </c>
      <c r="B514" t="s">
        <v>1464</v>
      </c>
    </row>
    <row r="515" spans="1:6">
      <c r="A515" s="1">
        <v>43174</v>
      </c>
      <c r="B515" t="s">
        <v>1465</v>
      </c>
      <c r="C515" t="s">
        <v>973</v>
      </c>
      <c r="D515" t="s">
        <v>853</v>
      </c>
      <c r="E515" t="s">
        <v>1385</v>
      </c>
      <c r="F515" t="s">
        <v>148</v>
      </c>
    </row>
    <row r="516" spans="1:6">
      <c r="A516" s="1">
        <v>43174</v>
      </c>
      <c r="B516" t="s">
        <v>1465</v>
      </c>
      <c r="C516" t="s">
        <v>975</v>
      </c>
      <c r="D516" t="s">
        <v>853</v>
      </c>
      <c r="E516" t="s">
        <v>413</v>
      </c>
      <c r="F516" t="s">
        <v>148</v>
      </c>
    </row>
    <row r="517" spans="1:6">
      <c r="A517" s="1">
        <v>43174</v>
      </c>
      <c r="B517" t="s">
        <v>1465</v>
      </c>
    </row>
    <row r="518" spans="1:6">
      <c r="A518" s="1">
        <v>43174</v>
      </c>
      <c r="B518" t="s">
        <v>1465</v>
      </c>
    </row>
    <row r="519" spans="1:6">
      <c r="A519" s="1">
        <v>43175</v>
      </c>
      <c r="B519" t="s">
        <v>1463</v>
      </c>
      <c r="C519" t="s">
        <v>852</v>
      </c>
      <c r="D519" t="s">
        <v>853</v>
      </c>
      <c r="E519" t="s">
        <v>413</v>
      </c>
      <c r="F519" t="s">
        <v>418</v>
      </c>
    </row>
    <row r="520" spans="1:6">
      <c r="A520" s="1">
        <v>43175</v>
      </c>
      <c r="B520" t="s">
        <v>1463</v>
      </c>
      <c r="C520" t="s">
        <v>854</v>
      </c>
      <c r="D520" t="s">
        <v>853</v>
      </c>
      <c r="E520" t="s">
        <v>413</v>
      </c>
      <c r="F520" t="s">
        <v>425</v>
      </c>
    </row>
    <row r="521" spans="1:6">
      <c r="A521" s="1">
        <v>43175</v>
      </c>
      <c r="B521" t="s">
        <v>1463</v>
      </c>
    </row>
    <row r="522" spans="1:6">
      <c r="A522" s="1">
        <v>43175</v>
      </c>
      <c r="B522" t="s">
        <v>1463</v>
      </c>
    </row>
    <row r="523" spans="1:6">
      <c r="A523" s="1">
        <v>43175</v>
      </c>
      <c r="B523" t="s">
        <v>1464</v>
      </c>
      <c r="C523" t="s">
        <v>970</v>
      </c>
      <c r="D523" t="s">
        <v>853</v>
      </c>
      <c r="E523" t="s">
        <v>976</v>
      </c>
      <c r="F523" t="s">
        <v>429</v>
      </c>
    </row>
    <row r="524" spans="1:6">
      <c r="A524" s="1">
        <v>43175</v>
      </c>
      <c r="B524" t="s">
        <v>1464</v>
      </c>
      <c r="C524" t="s">
        <v>972</v>
      </c>
      <c r="D524" t="s">
        <v>853</v>
      </c>
      <c r="E524" t="s">
        <v>976</v>
      </c>
      <c r="F524" t="s">
        <v>431</v>
      </c>
    </row>
    <row r="525" spans="1:6">
      <c r="A525" s="1">
        <v>43175</v>
      </c>
      <c r="B525" t="s">
        <v>1464</v>
      </c>
    </row>
    <row r="526" spans="1:6">
      <c r="A526" s="1">
        <v>43175</v>
      </c>
      <c r="B526" t="s">
        <v>1464</v>
      </c>
    </row>
    <row r="527" spans="1:6">
      <c r="A527" s="1">
        <v>43175</v>
      </c>
      <c r="B527" t="s">
        <v>1465</v>
      </c>
      <c r="C527" t="s">
        <v>973</v>
      </c>
      <c r="D527" t="s">
        <v>853</v>
      </c>
      <c r="E527" t="s">
        <v>413</v>
      </c>
      <c r="F527" t="s">
        <v>122</v>
      </c>
    </row>
    <row r="528" spans="1:6">
      <c r="A528" s="1">
        <v>43175</v>
      </c>
      <c r="B528" t="s">
        <v>1465</v>
      </c>
      <c r="C528" t="s">
        <v>975</v>
      </c>
      <c r="D528" t="s">
        <v>853</v>
      </c>
      <c r="E528" t="s">
        <v>976</v>
      </c>
      <c r="F528" t="s">
        <v>148</v>
      </c>
    </row>
    <row r="529" spans="1:6">
      <c r="A529" s="1">
        <v>43175</v>
      </c>
      <c r="B529" t="s">
        <v>1465</v>
      </c>
    </row>
    <row r="530" spans="1:6">
      <c r="A530" s="1">
        <v>43175</v>
      </c>
      <c r="B530" t="s">
        <v>1465</v>
      </c>
    </row>
    <row r="531" spans="1:6">
      <c r="A531" s="1">
        <v>43176</v>
      </c>
      <c r="B531" t="s">
        <v>1463</v>
      </c>
      <c r="C531" t="s">
        <v>852</v>
      </c>
      <c r="D531" t="s">
        <v>853</v>
      </c>
      <c r="E531" t="s">
        <v>2119</v>
      </c>
      <c r="F531" t="s">
        <v>418</v>
      </c>
    </row>
    <row r="532" spans="1:6">
      <c r="A532" s="1">
        <v>43176</v>
      </c>
      <c r="B532" t="s">
        <v>1463</v>
      </c>
      <c r="C532" t="s">
        <v>854</v>
      </c>
      <c r="D532" t="s">
        <v>853</v>
      </c>
      <c r="E532" t="s">
        <v>413</v>
      </c>
      <c r="F532" t="s">
        <v>418</v>
      </c>
    </row>
    <row r="533" spans="1:6">
      <c r="A533" s="1">
        <v>43176</v>
      </c>
      <c r="B533" t="s">
        <v>1463</v>
      </c>
    </row>
    <row r="534" spans="1:6">
      <c r="A534" s="1">
        <v>43176</v>
      </c>
      <c r="B534" t="s">
        <v>1463</v>
      </c>
    </row>
    <row r="535" spans="1:6">
      <c r="A535" s="1">
        <v>43176</v>
      </c>
      <c r="B535" t="s">
        <v>1464</v>
      </c>
      <c r="C535" t="s">
        <v>970</v>
      </c>
      <c r="D535" t="s">
        <v>853</v>
      </c>
      <c r="E535" t="s">
        <v>2120</v>
      </c>
      <c r="F535" t="s">
        <v>429</v>
      </c>
    </row>
    <row r="536" spans="1:6">
      <c r="A536" s="1">
        <v>43176</v>
      </c>
      <c r="B536" t="s">
        <v>1464</v>
      </c>
      <c r="C536" t="s">
        <v>972</v>
      </c>
      <c r="D536" t="s">
        <v>853</v>
      </c>
      <c r="E536" t="s">
        <v>413</v>
      </c>
      <c r="F536" t="s">
        <v>431</v>
      </c>
    </row>
    <row r="537" spans="1:6">
      <c r="A537" s="1">
        <v>43176</v>
      </c>
      <c r="B537" t="s">
        <v>1464</v>
      </c>
    </row>
    <row r="538" spans="1:6">
      <c r="A538" s="1">
        <v>43176</v>
      </c>
      <c r="B538" t="s">
        <v>1464</v>
      </c>
    </row>
    <row r="539" spans="1:6">
      <c r="A539" s="1">
        <v>43176</v>
      </c>
      <c r="B539" t="s">
        <v>1465</v>
      </c>
      <c r="C539" t="s">
        <v>973</v>
      </c>
      <c r="D539" t="s">
        <v>853</v>
      </c>
      <c r="E539" t="s">
        <v>2121</v>
      </c>
      <c r="F539" t="s">
        <v>148</v>
      </c>
    </row>
    <row r="540" spans="1:6">
      <c r="A540" s="1">
        <v>43176</v>
      </c>
      <c r="B540" t="s">
        <v>1465</v>
      </c>
      <c r="C540" t="s">
        <v>975</v>
      </c>
      <c r="D540" t="s">
        <v>853</v>
      </c>
      <c r="E540" t="s">
        <v>413</v>
      </c>
      <c r="F540" t="s">
        <v>148</v>
      </c>
    </row>
    <row r="541" spans="1:6">
      <c r="A541" s="1">
        <v>43176</v>
      </c>
      <c r="B541" t="s">
        <v>1465</v>
      </c>
    </row>
    <row r="542" spans="1:6">
      <c r="A542" s="1">
        <v>43176</v>
      </c>
      <c r="B542" t="s">
        <v>1465</v>
      </c>
    </row>
    <row r="543" spans="1:6">
      <c r="A543" s="1">
        <v>43177</v>
      </c>
      <c r="B543" t="s">
        <v>1463</v>
      </c>
      <c r="C543" t="s">
        <v>852</v>
      </c>
      <c r="D543" t="s">
        <v>853</v>
      </c>
      <c r="E543" t="s">
        <v>413</v>
      </c>
      <c r="F543" t="s">
        <v>431</v>
      </c>
    </row>
    <row r="544" spans="1:6">
      <c r="A544" s="1">
        <v>43177</v>
      </c>
      <c r="B544" t="s">
        <v>1463</v>
      </c>
      <c r="C544" t="s">
        <v>854</v>
      </c>
      <c r="D544" t="s">
        <v>853</v>
      </c>
      <c r="E544" t="s">
        <v>413</v>
      </c>
      <c r="F544" t="s">
        <v>431</v>
      </c>
    </row>
    <row r="545" spans="1:6">
      <c r="A545" s="1">
        <v>43177</v>
      </c>
      <c r="B545" t="s">
        <v>1463</v>
      </c>
    </row>
    <row r="546" spans="1:6">
      <c r="A546" s="1">
        <v>43177</v>
      </c>
      <c r="B546" t="s">
        <v>1463</v>
      </c>
    </row>
    <row r="547" spans="1:6">
      <c r="A547" s="1">
        <v>43177</v>
      </c>
      <c r="B547" t="s">
        <v>1464</v>
      </c>
      <c r="C547" t="s">
        <v>970</v>
      </c>
      <c r="D547" t="s">
        <v>853</v>
      </c>
      <c r="E547" t="s">
        <v>976</v>
      </c>
      <c r="F547" t="s">
        <v>122</v>
      </c>
    </row>
    <row r="548" spans="1:6">
      <c r="A548" s="1">
        <v>43177</v>
      </c>
      <c r="B548" t="s">
        <v>1464</v>
      </c>
      <c r="C548" t="s">
        <v>972</v>
      </c>
      <c r="D548" t="s">
        <v>853</v>
      </c>
      <c r="E548" t="s">
        <v>413</v>
      </c>
      <c r="F548" t="s">
        <v>90</v>
      </c>
    </row>
    <row r="549" spans="1:6">
      <c r="A549" s="1">
        <v>43177</v>
      </c>
      <c r="B549" t="s">
        <v>1464</v>
      </c>
    </row>
    <row r="550" spans="1:6">
      <c r="A550" s="1">
        <v>43177</v>
      </c>
      <c r="B550" t="s">
        <v>1464</v>
      </c>
    </row>
    <row r="551" spans="1:6">
      <c r="A551" s="1">
        <v>43177</v>
      </c>
      <c r="B551" t="s">
        <v>1465</v>
      </c>
      <c r="C551" t="s">
        <v>973</v>
      </c>
      <c r="D551" t="s">
        <v>853</v>
      </c>
      <c r="E551" t="s">
        <v>413</v>
      </c>
      <c r="F551" t="s">
        <v>425</v>
      </c>
    </row>
    <row r="552" spans="1:6">
      <c r="A552" s="1">
        <v>43177</v>
      </c>
      <c r="B552" t="s">
        <v>1465</v>
      </c>
      <c r="C552" t="s">
        <v>975</v>
      </c>
      <c r="D552" t="s">
        <v>853</v>
      </c>
      <c r="E552" t="s">
        <v>413</v>
      </c>
      <c r="F552" t="s">
        <v>425</v>
      </c>
    </row>
    <row r="553" spans="1:6">
      <c r="A553" s="1">
        <v>43177</v>
      </c>
      <c r="B553" t="s">
        <v>1465</v>
      </c>
    </row>
    <row r="554" spans="1:6">
      <c r="A554" s="1">
        <v>43177</v>
      </c>
      <c r="B554" t="s">
        <v>1465</v>
      </c>
    </row>
    <row r="555" spans="1:6">
      <c r="A555" s="1">
        <v>43178</v>
      </c>
      <c r="B555" t="s">
        <v>1463</v>
      </c>
      <c r="C555" t="s">
        <v>852</v>
      </c>
      <c r="D555" t="s">
        <v>853</v>
      </c>
      <c r="E555" t="s">
        <v>1878</v>
      </c>
      <c r="F555" t="s">
        <v>429</v>
      </c>
    </row>
    <row r="556" spans="1:6">
      <c r="A556" s="1">
        <v>43178</v>
      </c>
      <c r="B556" t="s">
        <v>1463</v>
      </c>
      <c r="C556" t="s">
        <v>854</v>
      </c>
      <c r="D556" t="s">
        <v>853</v>
      </c>
      <c r="E556" t="s">
        <v>413</v>
      </c>
      <c r="F556" t="s">
        <v>429</v>
      </c>
    </row>
    <row r="557" spans="1:6">
      <c r="A557" s="1">
        <v>43178</v>
      </c>
      <c r="B557" t="s">
        <v>1463</v>
      </c>
    </row>
    <row r="558" spans="1:6">
      <c r="A558" s="1">
        <v>43178</v>
      </c>
      <c r="B558" t="s">
        <v>1463</v>
      </c>
    </row>
    <row r="559" spans="1:6">
      <c r="A559" s="1">
        <v>43178</v>
      </c>
      <c r="B559" t="s">
        <v>1464</v>
      </c>
      <c r="C559" t="s">
        <v>970</v>
      </c>
      <c r="D559" t="s">
        <v>853</v>
      </c>
      <c r="E559" t="s">
        <v>2122</v>
      </c>
      <c r="F559" t="s">
        <v>122</v>
      </c>
    </row>
    <row r="560" spans="1:6">
      <c r="A560" s="1">
        <v>43178</v>
      </c>
      <c r="B560" t="s">
        <v>1464</v>
      </c>
      <c r="C560" t="s">
        <v>972</v>
      </c>
      <c r="D560" t="s">
        <v>853</v>
      </c>
      <c r="E560" t="s">
        <v>413</v>
      </c>
      <c r="F560" t="s">
        <v>148</v>
      </c>
    </row>
    <row r="561" spans="1:6">
      <c r="A561" s="1">
        <v>43178</v>
      </c>
      <c r="B561" t="s">
        <v>1464</v>
      </c>
    </row>
    <row r="562" spans="1:6">
      <c r="A562" s="1">
        <v>43178</v>
      </c>
      <c r="B562" t="s">
        <v>1464</v>
      </c>
    </row>
    <row r="563" spans="1:6">
      <c r="A563" s="1">
        <v>43178</v>
      </c>
      <c r="B563" t="s">
        <v>1465</v>
      </c>
      <c r="C563" t="s">
        <v>973</v>
      </c>
      <c r="D563" t="s">
        <v>853</v>
      </c>
      <c r="E563" t="s">
        <v>413</v>
      </c>
      <c r="F563" t="s">
        <v>425</v>
      </c>
    </row>
    <row r="564" spans="1:6">
      <c r="A564" s="1">
        <v>43178</v>
      </c>
      <c r="B564" t="s">
        <v>1465</v>
      </c>
      <c r="C564" t="s">
        <v>975</v>
      </c>
      <c r="D564" t="s">
        <v>853</v>
      </c>
      <c r="E564" t="s">
        <v>413</v>
      </c>
      <c r="F564" t="s">
        <v>94</v>
      </c>
    </row>
    <row r="565" spans="1:6">
      <c r="A565" s="1">
        <v>43178</v>
      </c>
      <c r="B565" t="s">
        <v>1465</v>
      </c>
    </row>
    <row r="566" spans="1:6">
      <c r="A566" s="1">
        <v>43178</v>
      </c>
      <c r="B566" t="s">
        <v>1465</v>
      </c>
    </row>
    <row r="567" spans="1:6">
      <c r="A567" s="1">
        <v>43179</v>
      </c>
      <c r="B567" t="s">
        <v>1463</v>
      </c>
      <c r="C567" t="s">
        <v>852</v>
      </c>
      <c r="D567" t="s">
        <v>853</v>
      </c>
      <c r="E567" t="s">
        <v>2123</v>
      </c>
      <c r="F567" t="s">
        <v>431</v>
      </c>
    </row>
    <row r="568" spans="1:6">
      <c r="A568" s="1">
        <v>43179</v>
      </c>
      <c r="B568" t="s">
        <v>1463</v>
      </c>
      <c r="C568" t="s">
        <v>854</v>
      </c>
      <c r="D568" t="s">
        <v>853</v>
      </c>
      <c r="E568" t="s">
        <v>413</v>
      </c>
      <c r="F568" t="s">
        <v>429</v>
      </c>
    </row>
    <row r="569" spans="1:6">
      <c r="A569" s="1">
        <v>43179</v>
      </c>
      <c r="B569" t="s">
        <v>1463</v>
      </c>
    </row>
    <row r="570" spans="1:6">
      <c r="A570" s="1">
        <v>43179</v>
      </c>
      <c r="B570" t="s">
        <v>1463</v>
      </c>
    </row>
    <row r="571" spans="1:6">
      <c r="A571" s="1">
        <v>43179</v>
      </c>
      <c r="B571" t="s">
        <v>1464</v>
      </c>
      <c r="C571" t="s">
        <v>970</v>
      </c>
      <c r="D571" t="s">
        <v>853</v>
      </c>
      <c r="E571" t="s">
        <v>2124</v>
      </c>
      <c r="F571" t="s">
        <v>122</v>
      </c>
    </row>
    <row r="572" spans="1:6">
      <c r="A572" s="1">
        <v>43179</v>
      </c>
      <c r="B572" t="s">
        <v>1464</v>
      </c>
      <c r="C572" t="s">
        <v>972</v>
      </c>
      <c r="D572" t="s">
        <v>853</v>
      </c>
      <c r="E572" t="s">
        <v>2125</v>
      </c>
      <c r="F572" t="s">
        <v>90</v>
      </c>
    </row>
    <row r="573" spans="1:6">
      <c r="A573" s="1">
        <v>43179</v>
      </c>
      <c r="B573" t="s">
        <v>1464</v>
      </c>
    </row>
    <row r="574" spans="1:6">
      <c r="A574" s="1">
        <v>43179</v>
      </c>
      <c r="B574" t="s">
        <v>1464</v>
      </c>
    </row>
    <row r="575" spans="1:6">
      <c r="A575" s="1">
        <v>43179</v>
      </c>
      <c r="B575" t="s">
        <v>1465</v>
      </c>
      <c r="C575" t="s">
        <v>973</v>
      </c>
      <c r="D575" t="s">
        <v>853</v>
      </c>
      <c r="E575" t="s">
        <v>413</v>
      </c>
      <c r="F575" t="s">
        <v>425</v>
      </c>
    </row>
    <row r="576" spans="1:6">
      <c r="A576" s="1">
        <v>43179</v>
      </c>
      <c r="B576" t="s">
        <v>1465</v>
      </c>
      <c r="C576" t="s">
        <v>975</v>
      </c>
      <c r="D576" t="s">
        <v>853</v>
      </c>
      <c r="E576" t="s">
        <v>413</v>
      </c>
      <c r="F576" t="s">
        <v>94</v>
      </c>
    </row>
    <row r="577" spans="1:6">
      <c r="A577" s="1">
        <v>43179</v>
      </c>
      <c r="B577" t="s">
        <v>1465</v>
      </c>
    </row>
    <row r="578" spans="1:6">
      <c r="A578" s="1">
        <v>43179</v>
      </c>
      <c r="B578" t="s">
        <v>1465</v>
      </c>
    </row>
    <row r="579" spans="1:6">
      <c r="A579" s="1">
        <v>43180</v>
      </c>
      <c r="B579" t="s">
        <v>1463</v>
      </c>
      <c r="C579" t="s">
        <v>852</v>
      </c>
      <c r="D579" t="s">
        <v>853</v>
      </c>
      <c r="E579" t="s">
        <v>413</v>
      </c>
      <c r="F579" t="s">
        <v>431</v>
      </c>
    </row>
    <row r="580" spans="1:6">
      <c r="A580" s="1">
        <v>43180</v>
      </c>
      <c r="B580" t="s">
        <v>1463</v>
      </c>
      <c r="C580" t="s">
        <v>854</v>
      </c>
      <c r="D580" t="s">
        <v>853</v>
      </c>
      <c r="E580" t="s">
        <v>413</v>
      </c>
      <c r="F580" t="s">
        <v>429</v>
      </c>
    </row>
    <row r="581" spans="1:6">
      <c r="A581" s="1">
        <v>43180</v>
      </c>
      <c r="B581" t="s">
        <v>1463</v>
      </c>
    </row>
    <row r="582" spans="1:6">
      <c r="A582" s="1">
        <v>43180</v>
      </c>
      <c r="B582" t="s">
        <v>1463</v>
      </c>
    </row>
    <row r="583" spans="1:6">
      <c r="A583" s="1">
        <v>43180</v>
      </c>
      <c r="B583" t="s">
        <v>1464</v>
      </c>
      <c r="C583" t="s">
        <v>970</v>
      </c>
      <c r="D583" t="s">
        <v>853</v>
      </c>
      <c r="E583" t="s">
        <v>2126</v>
      </c>
      <c r="F583" t="s">
        <v>122</v>
      </c>
    </row>
    <row r="584" spans="1:6">
      <c r="A584" s="1">
        <v>43180</v>
      </c>
      <c r="B584" t="s">
        <v>1464</v>
      </c>
      <c r="C584" t="s">
        <v>972</v>
      </c>
      <c r="D584" t="s">
        <v>853</v>
      </c>
      <c r="E584" t="s">
        <v>2127</v>
      </c>
      <c r="F584" t="s">
        <v>148</v>
      </c>
    </row>
    <row r="585" spans="1:6">
      <c r="A585" s="1">
        <v>43180</v>
      </c>
      <c r="B585" t="s">
        <v>1464</v>
      </c>
    </row>
    <row r="586" spans="1:6">
      <c r="A586" s="1">
        <v>43180</v>
      </c>
      <c r="B586" t="s">
        <v>1464</v>
      </c>
    </row>
    <row r="587" spans="1:6">
      <c r="A587" s="1">
        <v>43180</v>
      </c>
      <c r="B587" t="s">
        <v>1465</v>
      </c>
      <c r="C587" t="s">
        <v>973</v>
      </c>
      <c r="D587" t="s">
        <v>853</v>
      </c>
      <c r="E587" t="s">
        <v>413</v>
      </c>
      <c r="F587" t="s">
        <v>425</v>
      </c>
    </row>
    <row r="588" spans="1:6">
      <c r="A588" s="1">
        <v>43180</v>
      </c>
      <c r="B588" t="s">
        <v>1465</v>
      </c>
      <c r="C588" t="s">
        <v>975</v>
      </c>
      <c r="D588" t="s">
        <v>853</v>
      </c>
      <c r="E588" t="s">
        <v>2128</v>
      </c>
      <c r="F588" t="s">
        <v>418</v>
      </c>
    </row>
    <row r="589" spans="1:6">
      <c r="A589" s="1">
        <v>43180</v>
      </c>
      <c r="B589" t="s">
        <v>1465</v>
      </c>
    </row>
    <row r="590" spans="1:6">
      <c r="A590" s="1">
        <v>43180</v>
      </c>
      <c r="B590" t="s">
        <v>1465</v>
      </c>
    </row>
    <row r="591" spans="1:6">
      <c r="A591" s="1">
        <v>43181</v>
      </c>
      <c r="B591" t="s">
        <v>1463</v>
      </c>
      <c r="C591" t="s">
        <v>852</v>
      </c>
      <c r="D591" t="s">
        <v>853</v>
      </c>
      <c r="E591" t="s">
        <v>413</v>
      </c>
      <c r="F591" t="s">
        <v>431</v>
      </c>
    </row>
    <row r="592" spans="1:6">
      <c r="A592" s="1">
        <v>43181</v>
      </c>
      <c r="B592" t="s">
        <v>1463</v>
      </c>
      <c r="C592" t="s">
        <v>854</v>
      </c>
      <c r="D592" t="s">
        <v>853</v>
      </c>
      <c r="E592" t="s">
        <v>413</v>
      </c>
      <c r="F592" t="s">
        <v>429</v>
      </c>
    </row>
    <row r="593" spans="1:6">
      <c r="A593" s="1">
        <v>43181</v>
      </c>
      <c r="B593" t="s">
        <v>1463</v>
      </c>
    </row>
    <row r="594" spans="1:6">
      <c r="A594" s="1">
        <v>43181</v>
      </c>
      <c r="B594" t="s">
        <v>1463</v>
      </c>
    </row>
    <row r="595" spans="1:6">
      <c r="A595" s="1">
        <v>43181</v>
      </c>
      <c r="B595" t="s">
        <v>1464</v>
      </c>
      <c r="C595" t="s">
        <v>970</v>
      </c>
      <c r="D595" t="s">
        <v>853</v>
      </c>
      <c r="E595" t="s">
        <v>2129</v>
      </c>
      <c r="F595" t="s">
        <v>122</v>
      </c>
    </row>
    <row r="596" spans="1:6">
      <c r="A596" s="1">
        <v>43181</v>
      </c>
      <c r="B596" t="s">
        <v>1464</v>
      </c>
      <c r="C596" t="s">
        <v>972</v>
      </c>
      <c r="D596" t="s">
        <v>853</v>
      </c>
      <c r="E596" t="s">
        <v>2130</v>
      </c>
      <c r="F596" t="s">
        <v>148</v>
      </c>
    </row>
    <row r="597" spans="1:6">
      <c r="A597" s="1">
        <v>43181</v>
      </c>
      <c r="B597" t="s">
        <v>1464</v>
      </c>
    </row>
    <row r="598" spans="1:6">
      <c r="A598" s="1">
        <v>43181</v>
      </c>
      <c r="B598" t="s">
        <v>1464</v>
      </c>
    </row>
    <row r="599" spans="1:6">
      <c r="A599" s="1">
        <v>43181</v>
      </c>
      <c r="B599" t="s">
        <v>1465</v>
      </c>
      <c r="C599" t="s">
        <v>973</v>
      </c>
      <c r="D599" t="s">
        <v>853</v>
      </c>
      <c r="E599" t="s">
        <v>413</v>
      </c>
      <c r="F599" t="s">
        <v>425</v>
      </c>
    </row>
    <row r="600" spans="1:6">
      <c r="A600" s="1">
        <v>43181</v>
      </c>
      <c r="B600" t="s">
        <v>1465</v>
      </c>
      <c r="C600" t="s">
        <v>975</v>
      </c>
      <c r="D600" t="s">
        <v>853</v>
      </c>
      <c r="E600" t="s">
        <v>1456</v>
      </c>
      <c r="F600" t="s">
        <v>418</v>
      </c>
    </row>
    <row r="601" spans="1:6">
      <c r="A601" s="1">
        <v>43181</v>
      </c>
      <c r="B601" t="s">
        <v>1465</v>
      </c>
    </row>
    <row r="602" spans="1:6">
      <c r="A602" s="1">
        <v>43181</v>
      </c>
      <c r="B602" t="s">
        <v>1465</v>
      </c>
    </row>
    <row r="603" spans="1:6">
      <c r="A603" s="1">
        <v>43182</v>
      </c>
      <c r="B603" t="s">
        <v>1463</v>
      </c>
      <c r="C603" t="s">
        <v>852</v>
      </c>
      <c r="D603" t="s">
        <v>853</v>
      </c>
      <c r="E603" t="s">
        <v>413</v>
      </c>
      <c r="F603" t="s">
        <v>431</v>
      </c>
    </row>
    <row r="604" spans="1:6">
      <c r="A604" s="1">
        <v>43182</v>
      </c>
      <c r="B604" t="s">
        <v>1463</v>
      </c>
      <c r="C604" t="s">
        <v>854</v>
      </c>
      <c r="D604" t="s">
        <v>853</v>
      </c>
      <c r="E604" t="s">
        <v>2131</v>
      </c>
      <c r="F604" t="s">
        <v>429</v>
      </c>
    </row>
    <row r="605" spans="1:6">
      <c r="A605" s="1">
        <v>43182</v>
      </c>
      <c r="B605" t="s">
        <v>1463</v>
      </c>
    </row>
    <row r="606" spans="1:6">
      <c r="A606" s="1">
        <v>43182</v>
      </c>
      <c r="B606" t="s">
        <v>1463</v>
      </c>
    </row>
    <row r="607" spans="1:6">
      <c r="A607" s="1">
        <v>43182</v>
      </c>
      <c r="B607" t="s">
        <v>1464</v>
      </c>
      <c r="C607" t="s">
        <v>970</v>
      </c>
      <c r="D607" t="s">
        <v>853</v>
      </c>
      <c r="E607" t="s">
        <v>2366</v>
      </c>
      <c r="F607" t="s">
        <v>122</v>
      </c>
    </row>
    <row r="608" spans="1:6">
      <c r="A608" s="1">
        <v>43182</v>
      </c>
      <c r="B608" t="s">
        <v>1464</v>
      </c>
      <c r="C608" t="s">
        <v>972</v>
      </c>
      <c r="D608" t="s">
        <v>853</v>
      </c>
      <c r="E608" t="s">
        <v>2367</v>
      </c>
      <c r="F608" t="s">
        <v>148</v>
      </c>
    </row>
    <row r="609" spans="1:6">
      <c r="A609" s="1">
        <v>43182</v>
      </c>
      <c r="B609" t="s">
        <v>1464</v>
      </c>
    </row>
    <row r="610" spans="1:6">
      <c r="A610" s="1">
        <v>43182</v>
      </c>
      <c r="B610" t="s">
        <v>1464</v>
      </c>
    </row>
    <row r="611" spans="1:6">
      <c r="A611" s="1">
        <v>43182</v>
      </c>
      <c r="B611" t="s">
        <v>1465</v>
      </c>
      <c r="C611" t="s">
        <v>973</v>
      </c>
      <c r="D611" t="s">
        <v>853</v>
      </c>
      <c r="E611" t="s">
        <v>413</v>
      </c>
      <c r="F611" t="s">
        <v>418</v>
      </c>
    </row>
    <row r="612" spans="1:6">
      <c r="A612" s="1">
        <v>43182</v>
      </c>
      <c r="B612" t="s">
        <v>1465</v>
      </c>
      <c r="C612" t="s">
        <v>975</v>
      </c>
      <c r="D612" t="s">
        <v>853</v>
      </c>
      <c r="E612" t="s">
        <v>2368</v>
      </c>
      <c r="F612" t="s">
        <v>418</v>
      </c>
    </row>
    <row r="613" spans="1:6">
      <c r="A613" s="1">
        <v>43182</v>
      </c>
      <c r="B613" t="s">
        <v>1465</v>
      </c>
    </row>
    <row r="614" spans="1:6">
      <c r="A614" s="1">
        <v>43182</v>
      </c>
      <c r="B614" t="s">
        <v>1465</v>
      </c>
    </row>
    <row r="615" spans="1:6">
      <c r="A615" s="1">
        <v>43183</v>
      </c>
      <c r="B615" t="s">
        <v>1463</v>
      </c>
      <c r="C615" t="s">
        <v>852</v>
      </c>
      <c r="D615" t="s">
        <v>853</v>
      </c>
      <c r="E615" t="s">
        <v>2369</v>
      </c>
      <c r="F615" t="s">
        <v>105</v>
      </c>
    </row>
    <row r="616" spans="1:6">
      <c r="A616" s="1">
        <v>43183</v>
      </c>
      <c r="B616" t="s">
        <v>1463</v>
      </c>
      <c r="C616" t="s">
        <v>854</v>
      </c>
      <c r="D616" t="s">
        <v>853</v>
      </c>
      <c r="E616" t="s">
        <v>413</v>
      </c>
      <c r="F616" t="s">
        <v>429</v>
      </c>
    </row>
    <row r="617" spans="1:6">
      <c r="A617" s="1">
        <v>43183</v>
      </c>
      <c r="B617" t="s">
        <v>1463</v>
      </c>
    </row>
    <row r="618" spans="1:6">
      <c r="A618" s="1">
        <v>43183</v>
      </c>
      <c r="B618" t="s">
        <v>1463</v>
      </c>
    </row>
    <row r="619" spans="1:6">
      <c r="A619" s="1">
        <v>43183</v>
      </c>
      <c r="B619" t="s">
        <v>1464</v>
      </c>
      <c r="C619" t="s">
        <v>970</v>
      </c>
      <c r="D619" t="s">
        <v>853</v>
      </c>
      <c r="E619" t="s">
        <v>2370</v>
      </c>
      <c r="F619" t="s">
        <v>122</v>
      </c>
    </row>
    <row r="620" spans="1:6">
      <c r="A620" s="1">
        <v>43183</v>
      </c>
      <c r="B620" t="s">
        <v>1464</v>
      </c>
      <c r="C620" t="s">
        <v>972</v>
      </c>
      <c r="D620" t="s">
        <v>853</v>
      </c>
      <c r="E620" t="s">
        <v>2371</v>
      </c>
      <c r="F620" t="s">
        <v>148</v>
      </c>
    </row>
    <row r="621" spans="1:6">
      <c r="A621" s="1">
        <v>43183</v>
      </c>
      <c r="B621" t="s">
        <v>1464</v>
      </c>
    </row>
    <row r="622" spans="1:6">
      <c r="A622" s="1">
        <v>43183</v>
      </c>
      <c r="B622" t="s">
        <v>1464</v>
      </c>
    </row>
    <row r="623" spans="1:6">
      <c r="A623" s="1">
        <v>43183</v>
      </c>
      <c r="B623" t="s">
        <v>1465</v>
      </c>
      <c r="C623" t="s">
        <v>973</v>
      </c>
      <c r="D623" t="s">
        <v>853</v>
      </c>
      <c r="E623" t="s">
        <v>2372</v>
      </c>
      <c r="F623" t="s">
        <v>418</v>
      </c>
    </row>
    <row r="624" spans="1:6">
      <c r="A624" s="1">
        <v>43183</v>
      </c>
      <c r="B624" t="s">
        <v>1465</v>
      </c>
      <c r="C624" t="s">
        <v>975</v>
      </c>
      <c r="D624" t="s">
        <v>853</v>
      </c>
      <c r="E624" t="s">
        <v>2373</v>
      </c>
      <c r="F624" t="s">
        <v>425</v>
      </c>
    </row>
    <row r="625" spans="1:6">
      <c r="A625" s="1">
        <v>43183</v>
      </c>
      <c r="B625" t="s">
        <v>1465</v>
      </c>
    </row>
    <row r="626" spans="1:6">
      <c r="A626" s="1">
        <v>43183</v>
      </c>
      <c r="B626" t="s">
        <v>1465</v>
      </c>
    </row>
    <row r="627" spans="1:6">
      <c r="A627" s="1">
        <v>43184</v>
      </c>
      <c r="B627" t="s">
        <v>1463</v>
      </c>
      <c r="C627" t="s">
        <v>852</v>
      </c>
      <c r="D627" t="s">
        <v>853</v>
      </c>
      <c r="E627" t="s">
        <v>413</v>
      </c>
      <c r="F627" t="s">
        <v>148</v>
      </c>
    </row>
    <row r="628" spans="1:6">
      <c r="A628" s="1">
        <v>43184</v>
      </c>
      <c r="B628" t="s">
        <v>1463</v>
      </c>
      <c r="C628" t="s">
        <v>854</v>
      </c>
      <c r="D628" t="s">
        <v>853</v>
      </c>
      <c r="E628" t="s">
        <v>413</v>
      </c>
      <c r="F628" t="s">
        <v>148</v>
      </c>
    </row>
    <row r="629" spans="1:6">
      <c r="A629" s="1">
        <v>43184</v>
      </c>
      <c r="B629" t="s">
        <v>1463</v>
      </c>
    </row>
    <row r="630" spans="1:6">
      <c r="A630" s="1">
        <v>43184</v>
      </c>
      <c r="B630" t="s">
        <v>1463</v>
      </c>
    </row>
    <row r="631" spans="1:6">
      <c r="A631" s="1">
        <v>43184</v>
      </c>
      <c r="B631" t="s">
        <v>1464</v>
      </c>
      <c r="C631" t="s">
        <v>970</v>
      </c>
      <c r="D631" t="s">
        <v>853</v>
      </c>
      <c r="E631" t="s">
        <v>1107</v>
      </c>
      <c r="F631" t="s">
        <v>425</v>
      </c>
    </row>
    <row r="632" spans="1:6">
      <c r="A632" s="1">
        <v>43184</v>
      </c>
      <c r="B632" t="s">
        <v>1464</v>
      </c>
      <c r="C632" t="s">
        <v>972</v>
      </c>
      <c r="D632" t="s">
        <v>853</v>
      </c>
      <c r="E632" t="s">
        <v>413</v>
      </c>
      <c r="F632" t="s">
        <v>418</v>
      </c>
    </row>
    <row r="633" spans="1:6">
      <c r="A633" s="1">
        <v>43184</v>
      </c>
      <c r="B633" t="s">
        <v>1464</v>
      </c>
    </row>
    <row r="634" spans="1:6">
      <c r="A634" s="1">
        <v>43184</v>
      </c>
      <c r="B634" t="s">
        <v>1464</v>
      </c>
    </row>
    <row r="635" spans="1:6">
      <c r="A635" s="1">
        <v>43184</v>
      </c>
      <c r="B635" t="s">
        <v>1465</v>
      </c>
      <c r="C635" t="s">
        <v>973</v>
      </c>
      <c r="D635" t="s">
        <v>853</v>
      </c>
      <c r="E635" t="s">
        <v>1878</v>
      </c>
      <c r="F635" t="s">
        <v>431</v>
      </c>
    </row>
    <row r="636" spans="1:6">
      <c r="A636" s="1">
        <v>43184</v>
      </c>
      <c r="B636" t="s">
        <v>1465</v>
      </c>
      <c r="C636" t="s">
        <v>975</v>
      </c>
      <c r="D636" t="s">
        <v>853</v>
      </c>
      <c r="E636" t="s">
        <v>1325</v>
      </c>
      <c r="F636" t="s">
        <v>429</v>
      </c>
    </row>
    <row r="637" spans="1:6">
      <c r="A637" s="1">
        <v>43184</v>
      </c>
      <c r="B637" t="s">
        <v>1465</v>
      </c>
    </row>
    <row r="638" spans="1:6">
      <c r="A638" s="1">
        <v>43184</v>
      </c>
      <c r="B638" t="s">
        <v>1465</v>
      </c>
    </row>
    <row r="639" spans="1:6">
      <c r="A639" s="1">
        <v>43185</v>
      </c>
      <c r="B639" t="s">
        <v>1463</v>
      </c>
      <c r="C639" t="s">
        <v>852</v>
      </c>
      <c r="D639" t="s">
        <v>853</v>
      </c>
      <c r="E639" t="s">
        <v>2213</v>
      </c>
      <c r="F639" t="s">
        <v>90</v>
      </c>
    </row>
    <row r="640" spans="1:6">
      <c r="A640" s="1">
        <v>43185</v>
      </c>
      <c r="B640" t="s">
        <v>1463</v>
      </c>
      <c r="C640" t="s">
        <v>854</v>
      </c>
      <c r="D640" t="s">
        <v>853</v>
      </c>
      <c r="E640" t="s">
        <v>413</v>
      </c>
      <c r="F640" t="s">
        <v>148</v>
      </c>
    </row>
    <row r="641" spans="1:6">
      <c r="A641" s="1">
        <v>43185</v>
      </c>
      <c r="B641" t="s">
        <v>1463</v>
      </c>
    </row>
    <row r="642" spans="1:6">
      <c r="A642" s="1">
        <v>43185</v>
      </c>
      <c r="B642" t="s">
        <v>1463</v>
      </c>
    </row>
    <row r="643" spans="1:6">
      <c r="A643" s="1">
        <v>43185</v>
      </c>
      <c r="B643" t="s">
        <v>1464</v>
      </c>
      <c r="C643" t="s">
        <v>970</v>
      </c>
      <c r="D643" t="s">
        <v>853</v>
      </c>
      <c r="E643" t="s">
        <v>413</v>
      </c>
      <c r="F643" t="s">
        <v>94</v>
      </c>
    </row>
    <row r="644" spans="1:6">
      <c r="A644" s="1">
        <v>43185</v>
      </c>
      <c r="B644" t="s">
        <v>1464</v>
      </c>
      <c r="C644" t="s">
        <v>972</v>
      </c>
      <c r="D644" t="s">
        <v>853</v>
      </c>
      <c r="E644" t="s">
        <v>413</v>
      </c>
      <c r="F644" t="s">
        <v>425</v>
      </c>
    </row>
    <row r="645" spans="1:6">
      <c r="A645" s="1">
        <v>43185</v>
      </c>
      <c r="B645" t="s">
        <v>1464</v>
      </c>
    </row>
    <row r="646" spans="1:6">
      <c r="A646" s="1">
        <v>43185</v>
      </c>
      <c r="B646" t="s">
        <v>1464</v>
      </c>
    </row>
    <row r="647" spans="1:6">
      <c r="A647" s="1">
        <v>43185</v>
      </c>
      <c r="B647" t="s">
        <v>1465</v>
      </c>
      <c r="C647" t="s">
        <v>973</v>
      </c>
      <c r="D647" t="s">
        <v>853</v>
      </c>
      <c r="E647" t="s">
        <v>2374</v>
      </c>
      <c r="F647" t="s">
        <v>429</v>
      </c>
    </row>
    <row r="648" spans="1:6">
      <c r="A648" s="1">
        <v>43185</v>
      </c>
      <c r="B648" t="s">
        <v>1465</v>
      </c>
      <c r="C648" t="s">
        <v>975</v>
      </c>
      <c r="D648" t="s">
        <v>853</v>
      </c>
      <c r="E648" t="s">
        <v>2375</v>
      </c>
      <c r="F648" t="s">
        <v>431</v>
      </c>
    </row>
    <row r="649" spans="1:6">
      <c r="A649" s="1">
        <v>43185</v>
      </c>
      <c r="B649" t="s">
        <v>1465</v>
      </c>
    </row>
    <row r="650" spans="1:6">
      <c r="A650" s="1">
        <v>43185</v>
      </c>
      <c r="B650" t="s">
        <v>1465</v>
      </c>
    </row>
    <row r="651" spans="1:6">
      <c r="A651" s="1">
        <v>43186</v>
      </c>
      <c r="B651" t="s">
        <v>1463</v>
      </c>
      <c r="C651" t="s">
        <v>852</v>
      </c>
      <c r="D651" t="s">
        <v>853</v>
      </c>
      <c r="E651" t="s">
        <v>413</v>
      </c>
      <c r="F651" t="s">
        <v>122</v>
      </c>
    </row>
    <row r="652" spans="1:6">
      <c r="A652" s="1">
        <v>43186</v>
      </c>
      <c r="B652" t="s">
        <v>1463</v>
      </c>
      <c r="C652" t="s">
        <v>854</v>
      </c>
      <c r="D652" t="s">
        <v>853</v>
      </c>
      <c r="E652" t="s">
        <v>413</v>
      </c>
      <c r="F652" t="s">
        <v>148</v>
      </c>
    </row>
    <row r="653" spans="1:6">
      <c r="A653" s="1">
        <v>43186</v>
      </c>
      <c r="B653" t="s">
        <v>1463</v>
      </c>
    </row>
    <row r="654" spans="1:6">
      <c r="A654" s="1">
        <v>43186</v>
      </c>
      <c r="B654" t="s">
        <v>1463</v>
      </c>
    </row>
    <row r="655" spans="1:6">
      <c r="A655" s="1">
        <v>43186</v>
      </c>
      <c r="B655" t="s">
        <v>1464</v>
      </c>
      <c r="C655" t="s">
        <v>970</v>
      </c>
      <c r="D655" t="s">
        <v>853</v>
      </c>
      <c r="E655" t="s">
        <v>413</v>
      </c>
      <c r="F655" t="s">
        <v>418</v>
      </c>
    </row>
    <row r="656" spans="1:6">
      <c r="A656" s="1">
        <v>43186</v>
      </c>
      <c r="B656" t="s">
        <v>1464</v>
      </c>
      <c r="C656" t="s">
        <v>972</v>
      </c>
      <c r="D656" t="s">
        <v>853</v>
      </c>
      <c r="E656" t="s">
        <v>413</v>
      </c>
      <c r="F656" t="s">
        <v>425</v>
      </c>
    </row>
    <row r="657" spans="1:6">
      <c r="A657" s="1">
        <v>43186</v>
      </c>
      <c r="B657" t="s">
        <v>1464</v>
      </c>
    </row>
    <row r="658" spans="1:6">
      <c r="A658" s="1">
        <v>43186</v>
      </c>
      <c r="B658" t="s">
        <v>1464</v>
      </c>
    </row>
    <row r="659" spans="1:6">
      <c r="A659" s="1">
        <v>43186</v>
      </c>
      <c r="B659" t="s">
        <v>1465</v>
      </c>
      <c r="C659" t="s">
        <v>973</v>
      </c>
      <c r="D659" t="s">
        <v>853</v>
      </c>
      <c r="E659" t="s">
        <v>413</v>
      </c>
      <c r="F659" t="s">
        <v>429</v>
      </c>
    </row>
    <row r="660" spans="1:6">
      <c r="A660" s="1">
        <v>43186</v>
      </c>
      <c r="B660" t="s">
        <v>1465</v>
      </c>
      <c r="C660" t="s">
        <v>975</v>
      </c>
      <c r="D660" t="s">
        <v>853</v>
      </c>
      <c r="E660" t="s">
        <v>2259</v>
      </c>
      <c r="F660" t="s">
        <v>431</v>
      </c>
    </row>
    <row r="661" spans="1:6">
      <c r="A661" s="1">
        <v>43186</v>
      </c>
      <c r="B661" t="s">
        <v>1465</v>
      </c>
    </row>
    <row r="662" spans="1:6">
      <c r="A662" s="1">
        <v>43186</v>
      </c>
      <c r="B662" t="s">
        <v>1465</v>
      </c>
    </row>
    <row r="663" spans="1:6">
      <c r="A663" s="1">
        <v>43187</v>
      </c>
      <c r="B663" t="s">
        <v>1463</v>
      </c>
      <c r="C663" t="s">
        <v>852</v>
      </c>
      <c r="D663" t="s">
        <v>853</v>
      </c>
      <c r="E663" t="s">
        <v>2376</v>
      </c>
      <c r="F663" t="s">
        <v>122</v>
      </c>
    </row>
    <row r="664" spans="1:6">
      <c r="A664" s="1">
        <v>43187</v>
      </c>
      <c r="B664" t="s">
        <v>1463</v>
      </c>
      <c r="C664" t="s">
        <v>854</v>
      </c>
      <c r="D664" t="s">
        <v>853</v>
      </c>
      <c r="E664" t="s">
        <v>2377</v>
      </c>
      <c r="F664" t="s">
        <v>148</v>
      </c>
    </row>
    <row r="665" spans="1:6">
      <c r="A665" s="1">
        <v>43187</v>
      </c>
      <c r="B665" t="s">
        <v>1463</v>
      </c>
    </row>
    <row r="666" spans="1:6">
      <c r="A666" s="1">
        <v>43187</v>
      </c>
      <c r="B666" t="s">
        <v>1463</v>
      </c>
    </row>
    <row r="667" spans="1:6">
      <c r="A667" s="1">
        <v>43187</v>
      </c>
      <c r="B667" t="s">
        <v>1464</v>
      </c>
      <c r="C667" t="s">
        <v>970</v>
      </c>
      <c r="D667" t="s">
        <v>853</v>
      </c>
      <c r="E667" t="s">
        <v>2378</v>
      </c>
      <c r="F667" t="s">
        <v>418</v>
      </c>
    </row>
    <row r="668" spans="1:6">
      <c r="A668" s="1">
        <v>43187</v>
      </c>
      <c r="B668" t="s">
        <v>1464</v>
      </c>
      <c r="C668" t="s">
        <v>972</v>
      </c>
      <c r="D668" t="s">
        <v>853</v>
      </c>
      <c r="E668" t="s">
        <v>2379</v>
      </c>
      <c r="F668" t="s">
        <v>418</v>
      </c>
    </row>
    <row r="669" spans="1:6">
      <c r="A669" s="1">
        <v>43187</v>
      </c>
      <c r="B669" t="s">
        <v>1464</v>
      </c>
    </row>
    <row r="670" spans="1:6">
      <c r="A670" s="1">
        <v>43187</v>
      </c>
      <c r="B670" t="s">
        <v>1464</v>
      </c>
    </row>
    <row r="671" spans="1:6">
      <c r="A671" s="1">
        <v>43187</v>
      </c>
      <c r="B671" t="s">
        <v>1465</v>
      </c>
      <c r="C671" t="s">
        <v>973</v>
      </c>
      <c r="D671" t="s">
        <v>853</v>
      </c>
      <c r="E671" t="s">
        <v>2379</v>
      </c>
      <c r="F671" t="s">
        <v>431</v>
      </c>
    </row>
    <row r="672" spans="1:6">
      <c r="A672" s="1">
        <v>43187</v>
      </c>
      <c r="B672" t="s">
        <v>1465</v>
      </c>
      <c r="C672" t="s">
        <v>975</v>
      </c>
      <c r="D672" t="s">
        <v>853</v>
      </c>
      <c r="E672" t="s">
        <v>2379</v>
      </c>
      <c r="F672" t="s">
        <v>429</v>
      </c>
    </row>
    <row r="673" spans="1:6">
      <c r="A673" s="1">
        <v>43187</v>
      </c>
      <c r="B673" t="s">
        <v>1465</v>
      </c>
    </row>
    <row r="674" spans="1:6">
      <c r="A674" s="1">
        <v>43187</v>
      </c>
      <c r="B674" t="s">
        <v>1465</v>
      </c>
    </row>
    <row r="675" spans="1:6">
      <c r="A675" s="1">
        <v>43188</v>
      </c>
      <c r="B675" t="s">
        <v>1463</v>
      </c>
      <c r="C675" t="s">
        <v>852</v>
      </c>
      <c r="D675" t="s">
        <v>853</v>
      </c>
      <c r="E675" t="s">
        <v>413</v>
      </c>
      <c r="F675" t="s">
        <v>90</v>
      </c>
    </row>
    <row r="676" spans="1:6">
      <c r="A676" s="1">
        <v>43188</v>
      </c>
      <c r="B676" t="s">
        <v>1463</v>
      </c>
      <c r="C676" t="s">
        <v>854</v>
      </c>
      <c r="D676" t="s">
        <v>853</v>
      </c>
      <c r="E676" t="s">
        <v>413</v>
      </c>
      <c r="F676" t="s">
        <v>122</v>
      </c>
    </row>
    <row r="677" spans="1:6">
      <c r="A677" s="1">
        <v>43188</v>
      </c>
      <c r="B677" t="s">
        <v>1463</v>
      </c>
    </row>
    <row r="678" spans="1:6">
      <c r="A678" s="1">
        <v>43188</v>
      </c>
      <c r="B678" t="s">
        <v>1463</v>
      </c>
    </row>
    <row r="679" spans="1:6">
      <c r="A679" s="1">
        <v>43188</v>
      </c>
      <c r="B679" t="s">
        <v>1464</v>
      </c>
      <c r="C679" t="s">
        <v>970</v>
      </c>
      <c r="D679" t="s">
        <v>853</v>
      </c>
      <c r="E679" t="s">
        <v>2380</v>
      </c>
      <c r="F679" t="s">
        <v>418</v>
      </c>
    </row>
    <row r="680" spans="1:6">
      <c r="A680" s="1">
        <v>43188</v>
      </c>
      <c r="B680" t="s">
        <v>1464</v>
      </c>
      <c r="C680" t="s">
        <v>972</v>
      </c>
      <c r="D680" t="s">
        <v>853</v>
      </c>
      <c r="E680" t="s">
        <v>1410</v>
      </c>
      <c r="F680" t="s">
        <v>418</v>
      </c>
    </row>
    <row r="681" spans="1:6">
      <c r="A681" s="1">
        <v>43188</v>
      </c>
      <c r="B681" t="s">
        <v>1464</v>
      </c>
    </row>
    <row r="682" spans="1:6">
      <c r="A682" s="1">
        <v>43188</v>
      </c>
      <c r="B682" t="s">
        <v>1464</v>
      </c>
    </row>
    <row r="683" spans="1:6">
      <c r="A683" s="1">
        <v>43188</v>
      </c>
      <c r="B683" t="s">
        <v>1465</v>
      </c>
      <c r="C683" t="s">
        <v>973</v>
      </c>
      <c r="D683" t="s">
        <v>853</v>
      </c>
      <c r="E683" t="s">
        <v>413</v>
      </c>
      <c r="F683" t="s">
        <v>431</v>
      </c>
    </row>
    <row r="684" spans="1:6">
      <c r="A684" s="1">
        <v>43188</v>
      </c>
      <c r="B684" t="s">
        <v>1465</v>
      </c>
      <c r="C684" t="s">
        <v>975</v>
      </c>
      <c r="D684" t="s">
        <v>853</v>
      </c>
      <c r="E684" t="s">
        <v>2381</v>
      </c>
      <c r="F684" t="s">
        <v>431</v>
      </c>
    </row>
    <row r="685" spans="1:6">
      <c r="A685" s="1">
        <v>43188</v>
      </c>
      <c r="B685" t="s">
        <v>1465</v>
      </c>
    </row>
    <row r="686" spans="1:6">
      <c r="A686" s="1">
        <v>43188</v>
      </c>
      <c r="B686" t="s">
        <v>1465</v>
      </c>
    </row>
    <row r="687" spans="1:6">
      <c r="A687" s="1">
        <v>43189</v>
      </c>
      <c r="B687" t="s">
        <v>1463</v>
      </c>
      <c r="C687" t="s">
        <v>852</v>
      </c>
      <c r="D687" t="s">
        <v>853</v>
      </c>
      <c r="E687" t="s">
        <v>2382</v>
      </c>
      <c r="F687" t="s">
        <v>122</v>
      </c>
    </row>
    <row r="688" spans="1:6">
      <c r="A688" s="1">
        <v>43189</v>
      </c>
      <c r="B688" t="s">
        <v>1463</v>
      </c>
      <c r="C688" t="s">
        <v>854</v>
      </c>
      <c r="D688" t="s">
        <v>853</v>
      </c>
      <c r="E688" t="s">
        <v>2382</v>
      </c>
      <c r="F688" t="s">
        <v>90</v>
      </c>
    </row>
    <row r="689" spans="1:6">
      <c r="A689" s="1">
        <v>43189</v>
      </c>
      <c r="B689" t="s">
        <v>1463</v>
      </c>
    </row>
    <row r="690" spans="1:6">
      <c r="A690" s="1">
        <v>43189</v>
      </c>
      <c r="B690" t="s">
        <v>1463</v>
      </c>
    </row>
    <row r="691" spans="1:6">
      <c r="A691" s="1">
        <v>43189</v>
      </c>
      <c r="B691" t="s">
        <v>1464</v>
      </c>
      <c r="C691" t="s">
        <v>970</v>
      </c>
      <c r="D691" t="s">
        <v>853</v>
      </c>
      <c r="E691" t="s">
        <v>2383</v>
      </c>
      <c r="F691" t="s">
        <v>418</v>
      </c>
    </row>
    <row r="692" spans="1:6">
      <c r="A692" s="1">
        <v>43189</v>
      </c>
      <c r="B692" t="s">
        <v>1464</v>
      </c>
      <c r="C692" t="s">
        <v>972</v>
      </c>
      <c r="D692" t="s">
        <v>853</v>
      </c>
      <c r="E692" t="s">
        <v>413</v>
      </c>
      <c r="F692" t="s">
        <v>418</v>
      </c>
    </row>
    <row r="693" spans="1:6">
      <c r="A693" s="1">
        <v>43189</v>
      </c>
      <c r="B693" t="s">
        <v>1464</v>
      </c>
    </row>
    <row r="694" spans="1:6">
      <c r="A694" s="1">
        <v>43189</v>
      </c>
      <c r="B694" t="s">
        <v>1464</v>
      </c>
    </row>
    <row r="695" spans="1:6">
      <c r="A695" s="1">
        <v>43189</v>
      </c>
      <c r="B695" t="s">
        <v>1465</v>
      </c>
      <c r="C695" t="s">
        <v>973</v>
      </c>
      <c r="D695" t="s">
        <v>853</v>
      </c>
    </row>
    <row r="696" spans="1:6">
      <c r="A696" s="1">
        <v>43189</v>
      </c>
      <c r="B696" t="s">
        <v>1465</v>
      </c>
      <c r="C696" t="s">
        <v>975</v>
      </c>
      <c r="D696" t="s">
        <v>853</v>
      </c>
    </row>
    <row r="697" spans="1:6">
      <c r="A697" s="1">
        <v>43189</v>
      </c>
      <c r="B697" t="s">
        <v>1465</v>
      </c>
    </row>
    <row r="698" spans="1:6">
      <c r="A698" s="1">
        <v>43189</v>
      </c>
      <c r="B698" t="s">
        <v>1465</v>
      </c>
    </row>
    <row r="699" spans="1:6">
      <c r="A699" s="1">
        <v>43190</v>
      </c>
      <c r="B699" t="s">
        <v>1463</v>
      </c>
      <c r="C699" t="s">
        <v>852</v>
      </c>
      <c r="D699" t="s">
        <v>853</v>
      </c>
      <c r="E699" t="s">
        <v>2384</v>
      </c>
      <c r="F699" t="s">
        <v>122</v>
      </c>
    </row>
    <row r="700" spans="1:6">
      <c r="A700" s="1">
        <v>43190</v>
      </c>
      <c r="B700" t="s">
        <v>1463</v>
      </c>
      <c r="C700" t="s">
        <v>854</v>
      </c>
      <c r="D700" t="s">
        <v>853</v>
      </c>
      <c r="E700" t="s">
        <v>413</v>
      </c>
      <c r="F700" t="s">
        <v>90</v>
      </c>
    </row>
    <row r="701" spans="1:6">
      <c r="A701" s="1">
        <v>43190</v>
      </c>
      <c r="B701" t="s">
        <v>1463</v>
      </c>
    </row>
    <row r="702" spans="1:6">
      <c r="A702" s="1">
        <v>43190</v>
      </c>
      <c r="B702" t="s">
        <v>1463</v>
      </c>
    </row>
    <row r="703" spans="1:6">
      <c r="A703" s="1">
        <v>43190</v>
      </c>
      <c r="B703" t="s">
        <v>1464</v>
      </c>
      <c r="C703" t="s">
        <v>970</v>
      </c>
      <c r="D703" t="s">
        <v>853</v>
      </c>
      <c r="E703" t="s">
        <v>413</v>
      </c>
      <c r="F703" t="s">
        <v>418</v>
      </c>
    </row>
    <row r="704" spans="1:6">
      <c r="A704" s="1">
        <v>43190</v>
      </c>
      <c r="B704" t="s">
        <v>1464</v>
      </c>
      <c r="C704" t="s">
        <v>972</v>
      </c>
      <c r="D704" t="s">
        <v>853</v>
      </c>
      <c r="E704" t="s">
        <v>413</v>
      </c>
      <c r="F704" t="s">
        <v>418</v>
      </c>
    </row>
    <row r="705" spans="1:6">
      <c r="A705" s="1">
        <v>43190</v>
      </c>
      <c r="B705" t="s">
        <v>1464</v>
      </c>
    </row>
    <row r="706" spans="1:6">
      <c r="A706" s="1">
        <v>43190</v>
      </c>
      <c r="B706" t="s">
        <v>1464</v>
      </c>
    </row>
    <row r="707" spans="1:6">
      <c r="A707" s="1">
        <v>43190</v>
      </c>
      <c r="B707" t="s">
        <v>1465</v>
      </c>
      <c r="C707" t="s">
        <v>973</v>
      </c>
      <c r="D707" t="s">
        <v>853</v>
      </c>
      <c r="E707" t="s">
        <v>413</v>
      </c>
      <c r="F707" t="s">
        <v>429</v>
      </c>
    </row>
    <row r="708" spans="1:6">
      <c r="A708" s="1">
        <v>43190</v>
      </c>
      <c r="B708" t="s">
        <v>1465</v>
      </c>
      <c r="C708" t="s">
        <v>975</v>
      </c>
      <c r="D708" t="s">
        <v>853</v>
      </c>
      <c r="E708" t="s">
        <v>2385</v>
      </c>
      <c r="F708" t="s">
        <v>431</v>
      </c>
    </row>
    <row r="709" spans="1:6">
      <c r="A709" s="1">
        <v>43190</v>
      </c>
      <c r="B709" t="s">
        <v>1465</v>
      </c>
    </row>
    <row r="710" spans="1:6">
      <c r="A710" s="1">
        <v>43190</v>
      </c>
      <c r="B710" t="s">
        <v>1465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3.5"/>
  <sheetData>
    <row r="1" spans="1:9">
      <c r="A1" t="s">
        <v>50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39</v>
      </c>
      <c r="H1" t="s">
        <v>40</v>
      </c>
      <c r="I1" t="s">
        <v>69</v>
      </c>
    </row>
    <row r="2" spans="1:9">
      <c r="A2" t="s">
        <v>49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workbookViewId="0"/>
  </sheetViews>
  <sheetFormatPr defaultRowHeight="13.5"/>
  <sheetData>
    <row r="1" spans="1:5">
      <c r="A1" s="6" t="s">
        <v>1466</v>
      </c>
      <c r="B1" s="6" t="s">
        <v>1467</v>
      </c>
      <c r="C1" s="6" t="s">
        <v>1468</v>
      </c>
      <c r="D1" s="6" t="s">
        <v>1469</v>
      </c>
      <c r="E1" s="6" t="s">
        <v>1470</v>
      </c>
    </row>
    <row r="2" spans="1:5">
      <c r="A2" s="6">
        <v>1</v>
      </c>
      <c r="B2" s="17" t="s">
        <v>1591</v>
      </c>
      <c r="C2" s="6" t="s">
        <v>1471</v>
      </c>
      <c r="D2" s="24" t="s">
        <v>1786</v>
      </c>
      <c r="E2" s="6">
        <v>1</v>
      </c>
    </row>
    <row r="3" spans="1:5">
      <c r="A3" s="6">
        <v>2</v>
      </c>
      <c r="B3" s="17" t="s">
        <v>1592</v>
      </c>
      <c r="C3" s="6" t="s">
        <v>1471</v>
      </c>
      <c r="D3" s="24" t="s">
        <v>1786</v>
      </c>
      <c r="E3" s="6">
        <v>1</v>
      </c>
    </row>
    <row r="4" spans="1:5">
      <c r="A4" s="6">
        <v>3</v>
      </c>
      <c r="B4" s="17" t="s">
        <v>1593</v>
      </c>
      <c r="C4" s="6" t="s">
        <v>1471</v>
      </c>
      <c r="D4" s="24" t="s">
        <v>1787</v>
      </c>
      <c r="E4" s="6">
        <v>1</v>
      </c>
    </row>
    <row r="5" spans="1:5">
      <c r="A5" s="6">
        <v>4</v>
      </c>
      <c r="B5" s="17" t="s">
        <v>1594</v>
      </c>
      <c r="C5" s="6" t="s">
        <v>1471</v>
      </c>
      <c r="D5" s="24" t="s">
        <v>1787</v>
      </c>
      <c r="E5" s="6">
        <v>1</v>
      </c>
    </row>
    <row r="6" spans="1:5">
      <c r="A6" s="6">
        <v>5</v>
      </c>
      <c r="B6" s="17" t="s">
        <v>1595</v>
      </c>
      <c r="C6" s="6" t="s">
        <v>1471</v>
      </c>
      <c r="D6" s="17" t="s">
        <v>1788</v>
      </c>
      <c r="E6" s="6">
        <v>1</v>
      </c>
    </row>
    <row r="7" spans="1:5">
      <c r="A7" s="6">
        <v>6</v>
      </c>
      <c r="B7" s="17" t="s">
        <v>1596</v>
      </c>
      <c r="C7" s="6" t="s">
        <v>1471</v>
      </c>
      <c r="D7" s="17" t="s">
        <v>1788</v>
      </c>
      <c r="E7" s="6">
        <v>1</v>
      </c>
    </row>
    <row r="8" spans="1:5">
      <c r="A8" s="6">
        <v>7</v>
      </c>
      <c r="B8" s="17" t="s">
        <v>1597</v>
      </c>
      <c r="C8" s="6" t="s">
        <v>1471</v>
      </c>
      <c r="D8" s="24" t="s">
        <v>1789</v>
      </c>
      <c r="E8" s="6">
        <v>1</v>
      </c>
    </row>
    <row r="9" spans="1:5">
      <c r="A9" s="6">
        <v>8</v>
      </c>
      <c r="B9" s="17" t="s">
        <v>1598</v>
      </c>
      <c r="C9" s="6" t="s">
        <v>1471</v>
      </c>
      <c r="D9" s="24" t="s">
        <v>1789</v>
      </c>
      <c r="E9" s="6">
        <v>1</v>
      </c>
    </row>
    <row r="10" spans="1:5">
      <c r="A10" s="6">
        <v>9</v>
      </c>
      <c r="B10" s="17" t="s">
        <v>1599</v>
      </c>
      <c r="C10" s="6" t="s">
        <v>1471</v>
      </c>
      <c r="D10" s="24" t="s">
        <v>1604</v>
      </c>
      <c r="E10" s="6">
        <v>1</v>
      </c>
    </row>
    <row r="11" spans="1:5">
      <c r="A11" s="6">
        <v>10</v>
      </c>
      <c r="B11" s="17" t="s">
        <v>1600</v>
      </c>
      <c r="C11" s="6" t="s">
        <v>1471</v>
      </c>
      <c r="D11" s="24" t="s">
        <v>1604</v>
      </c>
      <c r="E11" s="6">
        <v>1</v>
      </c>
    </row>
    <row r="12" spans="1:5">
      <c r="A12" s="6">
        <v>11</v>
      </c>
      <c r="B12" s="17" t="s">
        <v>1601</v>
      </c>
      <c r="C12" s="6" t="s">
        <v>1471</v>
      </c>
      <c r="D12" s="24" t="s">
        <v>1790</v>
      </c>
      <c r="E12" s="6">
        <v>1</v>
      </c>
    </row>
    <row r="13" spans="1:5">
      <c r="A13" s="6">
        <v>12</v>
      </c>
      <c r="B13" s="17" t="s">
        <v>1602</v>
      </c>
      <c r="C13" s="6" t="s">
        <v>1471</v>
      </c>
      <c r="D13" s="24" t="s">
        <v>1790</v>
      </c>
      <c r="E13" s="6">
        <v>1</v>
      </c>
    </row>
    <row r="14" spans="1:5">
      <c r="A14" s="6">
        <v>13</v>
      </c>
      <c r="B14" s="6" t="s">
        <v>1472</v>
      </c>
      <c r="C14" s="6" t="s">
        <v>1473</v>
      </c>
      <c r="D14" s="24" t="s">
        <v>1786</v>
      </c>
      <c r="E14" s="6">
        <v>1</v>
      </c>
    </row>
    <row r="15" spans="1:5">
      <c r="A15" s="6">
        <v>14</v>
      </c>
      <c r="B15" s="6" t="s">
        <v>1474</v>
      </c>
      <c r="C15" s="6" t="s">
        <v>1473</v>
      </c>
      <c r="D15" s="24" t="s">
        <v>1786</v>
      </c>
      <c r="E15" s="6">
        <v>1</v>
      </c>
    </row>
    <row r="16" spans="1:5">
      <c r="A16" s="6">
        <v>15</v>
      </c>
      <c r="B16" s="17" t="s">
        <v>1605</v>
      </c>
      <c r="C16" s="6" t="s">
        <v>1473</v>
      </c>
      <c r="D16" s="24" t="s">
        <v>1787</v>
      </c>
      <c r="E16" s="6">
        <v>1</v>
      </c>
    </row>
    <row r="17" spans="1:5">
      <c r="A17" s="6">
        <v>16</v>
      </c>
      <c r="B17" s="17" t="s">
        <v>1606</v>
      </c>
      <c r="C17" s="6" t="s">
        <v>1473</v>
      </c>
      <c r="D17" s="24" t="s">
        <v>1787</v>
      </c>
      <c r="E17" s="6">
        <v>1</v>
      </c>
    </row>
    <row r="18" spans="1:5">
      <c r="A18" s="6">
        <v>17</v>
      </c>
      <c r="B18" s="17" t="s">
        <v>1607</v>
      </c>
      <c r="C18" s="6" t="s">
        <v>1473</v>
      </c>
      <c r="D18" s="17" t="s">
        <v>1788</v>
      </c>
      <c r="E18" s="6">
        <v>1</v>
      </c>
    </row>
    <row r="19" spans="1:5">
      <c r="A19" s="6">
        <v>18</v>
      </c>
      <c r="B19" s="17" t="s">
        <v>1608</v>
      </c>
      <c r="C19" s="6" t="s">
        <v>1473</v>
      </c>
      <c r="D19" s="17" t="s">
        <v>1788</v>
      </c>
      <c r="E19" s="6">
        <v>1</v>
      </c>
    </row>
    <row r="20" spans="1:5">
      <c r="A20" s="6">
        <v>19</v>
      </c>
      <c r="B20" s="17" t="s">
        <v>1609</v>
      </c>
      <c r="C20" s="6" t="s">
        <v>1473</v>
      </c>
      <c r="D20" s="24" t="s">
        <v>1789</v>
      </c>
      <c r="E20" s="6">
        <v>1</v>
      </c>
    </row>
    <row r="21" spans="1:5">
      <c r="A21" s="6">
        <v>20</v>
      </c>
      <c r="B21" s="17" t="s">
        <v>1610</v>
      </c>
      <c r="C21" s="6" t="s">
        <v>1473</v>
      </c>
      <c r="D21" s="24" t="s">
        <v>1789</v>
      </c>
      <c r="E21" s="6">
        <v>1</v>
      </c>
    </row>
    <row r="22" spans="1:5">
      <c r="A22" s="6">
        <v>21</v>
      </c>
      <c r="B22" s="17" t="s">
        <v>1611</v>
      </c>
      <c r="C22" s="6" t="s">
        <v>1473</v>
      </c>
      <c r="D22" s="24" t="s">
        <v>1604</v>
      </c>
      <c r="E22" s="6">
        <v>1</v>
      </c>
    </row>
    <row r="23" spans="1:5">
      <c r="A23" s="6">
        <v>22</v>
      </c>
      <c r="B23" s="17" t="s">
        <v>1612</v>
      </c>
      <c r="C23" s="6" t="s">
        <v>1473</v>
      </c>
      <c r="D23" s="24" t="s">
        <v>1604</v>
      </c>
      <c r="E23" s="6">
        <v>1</v>
      </c>
    </row>
    <row r="24" spans="1:5">
      <c r="A24" s="6">
        <v>23</v>
      </c>
      <c r="B24" s="17" t="s">
        <v>1613</v>
      </c>
      <c r="C24" s="6" t="s">
        <v>1473</v>
      </c>
      <c r="D24" s="24" t="s">
        <v>1790</v>
      </c>
      <c r="E24" s="6">
        <v>1</v>
      </c>
    </row>
    <row r="25" spans="1:5">
      <c r="A25" s="6">
        <v>24</v>
      </c>
      <c r="B25" s="17" t="s">
        <v>1614</v>
      </c>
      <c r="C25" s="6" t="s">
        <v>1473</v>
      </c>
      <c r="D25" s="24" t="s">
        <v>1790</v>
      </c>
      <c r="E25" s="6">
        <v>1</v>
      </c>
    </row>
    <row r="26" spans="1:5">
      <c r="A26" s="6">
        <v>25</v>
      </c>
      <c r="B26" s="17" t="s">
        <v>1727</v>
      </c>
      <c r="C26" s="6" t="s">
        <v>1473</v>
      </c>
      <c r="D26" s="24" t="s">
        <v>1791</v>
      </c>
      <c r="E26" s="6">
        <v>1</v>
      </c>
    </row>
    <row r="27" spans="1:5">
      <c r="A27" s="6">
        <v>26</v>
      </c>
      <c r="B27" s="17" t="s">
        <v>1728</v>
      </c>
      <c r="C27" s="6" t="s">
        <v>1473</v>
      </c>
      <c r="D27" s="24" t="s">
        <v>1791</v>
      </c>
      <c r="E27" s="6">
        <v>1</v>
      </c>
    </row>
    <row r="28" spans="1:5">
      <c r="A28" s="6">
        <v>27</v>
      </c>
      <c r="B28" s="6" t="s">
        <v>1483</v>
      </c>
      <c r="C28" s="6" t="s">
        <v>1171</v>
      </c>
      <c r="D28" s="24" t="s">
        <v>1786</v>
      </c>
      <c r="E28" s="6">
        <v>1</v>
      </c>
    </row>
    <row r="29" spans="1:5">
      <c r="A29" s="6">
        <v>28</v>
      </c>
      <c r="B29" s="6" t="s">
        <v>1484</v>
      </c>
      <c r="C29" s="6" t="s">
        <v>1171</v>
      </c>
      <c r="D29" s="24" t="s">
        <v>1786</v>
      </c>
      <c r="E29" s="6">
        <v>1</v>
      </c>
    </row>
    <row r="30" spans="1:5">
      <c r="A30" s="6">
        <v>29</v>
      </c>
      <c r="B30" s="17" t="s">
        <v>1510</v>
      </c>
      <c r="C30" s="6" t="s">
        <v>1171</v>
      </c>
      <c r="D30" s="24" t="s">
        <v>1787</v>
      </c>
      <c r="E30" s="6">
        <v>1</v>
      </c>
    </row>
    <row r="31" spans="1:5">
      <c r="A31" s="6">
        <v>30</v>
      </c>
      <c r="B31" s="17" t="s">
        <v>1511</v>
      </c>
      <c r="C31" s="6" t="s">
        <v>1171</v>
      </c>
      <c r="D31" s="24" t="s">
        <v>1787</v>
      </c>
      <c r="E31" s="6">
        <v>1</v>
      </c>
    </row>
    <row r="32" spans="1:5">
      <c r="A32" s="6">
        <v>31</v>
      </c>
      <c r="B32" s="17" t="s">
        <v>1523</v>
      </c>
      <c r="C32" s="6" t="s">
        <v>1171</v>
      </c>
      <c r="D32" s="17" t="s">
        <v>1788</v>
      </c>
      <c r="E32" s="6">
        <v>1</v>
      </c>
    </row>
    <row r="33" spans="1:5">
      <c r="A33" s="6">
        <v>32</v>
      </c>
      <c r="B33" s="17" t="s">
        <v>1524</v>
      </c>
      <c r="C33" s="6" t="s">
        <v>1171</v>
      </c>
      <c r="D33" s="17" t="s">
        <v>1788</v>
      </c>
      <c r="E33" s="6">
        <v>1</v>
      </c>
    </row>
    <row r="34" spans="1:5">
      <c r="A34" s="6">
        <v>33</v>
      </c>
      <c r="B34" s="17" t="s">
        <v>1629</v>
      </c>
      <c r="C34" s="6" t="s">
        <v>1171</v>
      </c>
      <c r="D34" s="24" t="s">
        <v>1789</v>
      </c>
      <c r="E34" s="6">
        <v>1</v>
      </c>
    </row>
    <row r="35" spans="1:5">
      <c r="A35" s="6">
        <v>34</v>
      </c>
      <c r="B35" s="17" t="s">
        <v>1630</v>
      </c>
      <c r="C35" s="6" t="s">
        <v>1171</v>
      </c>
      <c r="D35" s="24" t="s">
        <v>1789</v>
      </c>
      <c r="E35" s="6">
        <v>1</v>
      </c>
    </row>
    <row r="36" spans="1:5">
      <c r="A36" s="6">
        <v>35</v>
      </c>
      <c r="B36" s="17" t="s">
        <v>1631</v>
      </c>
      <c r="C36" s="6" t="s">
        <v>1171</v>
      </c>
      <c r="D36" s="24" t="s">
        <v>1604</v>
      </c>
      <c r="E36" s="6">
        <v>1</v>
      </c>
    </row>
    <row r="37" spans="1:5">
      <c r="A37" s="6">
        <v>36</v>
      </c>
      <c r="B37" s="17" t="s">
        <v>1632</v>
      </c>
      <c r="C37" s="6" t="s">
        <v>1171</v>
      </c>
      <c r="D37" s="24" t="s">
        <v>1604</v>
      </c>
      <c r="E37" s="6">
        <v>1</v>
      </c>
    </row>
    <row r="38" spans="1:5">
      <c r="A38" s="6">
        <v>37</v>
      </c>
      <c r="B38" s="17" t="s">
        <v>1633</v>
      </c>
      <c r="C38" s="6" t="s">
        <v>1171</v>
      </c>
      <c r="D38" s="24" t="s">
        <v>1790</v>
      </c>
      <c r="E38" s="6">
        <v>1</v>
      </c>
    </row>
    <row r="39" spans="1:5">
      <c r="A39" s="6">
        <v>38</v>
      </c>
      <c r="B39" s="17" t="s">
        <v>1634</v>
      </c>
      <c r="C39" s="6" t="s">
        <v>1171</v>
      </c>
      <c r="D39" s="24" t="s">
        <v>1790</v>
      </c>
      <c r="E39" s="6">
        <v>1</v>
      </c>
    </row>
    <row r="40" spans="1:5">
      <c r="A40" s="6">
        <v>39</v>
      </c>
      <c r="B40" s="6" t="s">
        <v>1475</v>
      </c>
      <c r="C40" s="6" t="s">
        <v>1476</v>
      </c>
      <c r="D40" s="24" t="s">
        <v>1792</v>
      </c>
      <c r="E40" s="6">
        <v>1</v>
      </c>
    </row>
    <row r="41" spans="1:5">
      <c r="A41" s="6">
        <v>40</v>
      </c>
      <c r="B41" s="17" t="s">
        <v>1615</v>
      </c>
      <c r="C41" s="6" t="s">
        <v>1476</v>
      </c>
      <c r="D41" s="24" t="s">
        <v>1793</v>
      </c>
      <c r="E41" s="6">
        <v>1</v>
      </c>
    </row>
    <row r="42" spans="1:5">
      <c r="A42" s="6">
        <v>41</v>
      </c>
      <c r="B42" s="17" t="s">
        <v>1616</v>
      </c>
      <c r="C42" s="6" t="s">
        <v>1476</v>
      </c>
      <c r="D42" s="24" t="s">
        <v>1603</v>
      </c>
      <c r="E42" s="6">
        <v>1</v>
      </c>
    </row>
    <row r="43" spans="1:5">
      <c r="A43" s="6">
        <v>42</v>
      </c>
      <c r="B43" s="17" t="s">
        <v>1617</v>
      </c>
      <c r="C43" s="6" t="s">
        <v>1476</v>
      </c>
      <c r="D43" s="24" t="s">
        <v>1794</v>
      </c>
      <c r="E43" s="6">
        <v>1</v>
      </c>
    </row>
    <row r="44" spans="1:5">
      <c r="A44" s="6">
        <v>43</v>
      </c>
      <c r="B44" s="17" t="s">
        <v>1618</v>
      </c>
      <c r="C44" s="6" t="s">
        <v>1476</v>
      </c>
      <c r="D44" s="24" t="s">
        <v>1795</v>
      </c>
      <c r="E44" s="6">
        <v>1</v>
      </c>
    </row>
    <row r="45" spans="1:5">
      <c r="A45" s="6">
        <v>44</v>
      </c>
      <c r="B45" s="17" t="s">
        <v>1619</v>
      </c>
      <c r="C45" s="6" t="s">
        <v>1476</v>
      </c>
      <c r="D45" s="24" t="s">
        <v>1796</v>
      </c>
      <c r="E45" s="6">
        <v>1</v>
      </c>
    </row>
    <row r="46" spans="1:5">
      <c r="A46" s="6">
        <v>45</v>
      </c>
      <c r="B46" s="17" t="s">
        <v>1477</v>
      </c>
      <c r="C46" s="6" t="s">
        <v>1478</v>
      </c>
      <c r="D46" s="24" t="s">
        <v>1792</v>
      </c>
      <c r="E46" s="6">
        <v>1</v>
      </c>
    </row>
    <row r="47" spans="1:5">
      <c r="A47" s="6">
        <v>46</v>
      </c>
      <c r="B47" s="6" t="s">
        <v>1507</v>
      </c>
      <c r="C47" s="6" t="s">
        <v>1478</v>
      </c>
      <c r="D47" s="24" t="s">
        <v>1793</v>
      </c>
      <c r="E47" s="6">
        <v>1</v>
      </c>
    </row>
    <row r="48" spans="1:5">
      <c r="A48" s="6">
        <v>47</v>
      </c>
      <c r="B48" s="6" t="s">
        <v>1520</v>
      </c>
      <c r="C48" s="6" t="s">
        <v>1478</v>
      </c>
      <c r="D48" s="24" t="s">
        <v>1603</v>
      </c>
      <c r="E48" s="6">
        <v>1</v>
      </c>
    </row>
    <row r="49" spans="1:5">
      <c r="A49" s="6">
        <v>48</v>
      </c>
      <c r="B49" s="6" t="s">
        <v>1620</v>
      </c>
      <c r="C49" s="6" t="s">
        <v>1478</v>
      </c>
      <c r="D49" s="24" t="s">
        <v>1794</v>
      </c>
      <c r="E49" s="6">
        <v>1</v>
      </c>
    </row>
    <row r="50" spans="1:5">
      <c r="A50" s="6">
        <v>49</v>
      </c>
      <c r="B50" s="6" t="s">
        <v>1621</v>
      </c>
      <c r="C50" s="6" t="s">
        <v>1478</v>
      </c>
      <c r="D50" s="24" t="s">
        <v>1795</v>
      </c>
      <c r="E50" s="6">
        <v>1</v>
      </c>
    </row>
    <row r="51" spans="1:5">
      <c r="A51" s="6">
        <v>50</v>
      </c>
      <c r="B51" s="6" t="s">
        <v>1622</v>
      </c>
      <c r="C51" s="6" t="s">
        <v>1478</v>
      </c>
      <c r="D51" s="24" t="s">
        <v>1796</v>
      </c>
      <c r="E51" s="6">
        <v>1</v>
      </c>
    </row>
    <row r="52" spans="1:5">
      <c r="A52" s="6">
        <v>51</v>
      </c>
      <c r="B52" s="17" t="s">
        <v>1729</v>
      </c>
      <c r="C52" s="6" t="s">
        <v>1478</v>
      </c>
      <c r="D52" s="24" t="s">
        <v>1791</v>
      </c>
      <c r="E52" s="6">
        <v>1</v>
      </c>
    </row>
    <row r="53" spans="1:5">
      <c r="A53" s="6">
        <v>52</v>
      </c>
      <c r="B53" s="6" t="s">
        <v>1479</v>
      </c>
      <c r="C53" s="6" t="s">
        <v>1480</v>
      </c>
      <c r="D53" s="24" t="s">
        <v>1792</v>
      </c>
      <c r="E53" s="6">
        <v>1</v>
      </c>
    </row>
    <row r="54" spans="1:5">
      <c r="A54" s="6">
        <v>53</v>
      </c>
      <c r="B54" s="6" t="s">
        <v>1508</v>
      </c>
      <c r="C54" s="6" t="s">
        <v>1480</v>
      </c>
      <c r="D54" s="24" t="s">
        <v>1793</v>
      </c>
      <c r="E54" s="6">
        <v>1</v>
      </c>
    </row>
    <row r="55" spans="1:5">
      <c r="A55" s="6">
        <v>54</v>
      </c>
      <c r="B55" s="6" t="s">
        <v>1521</v>
      </c>
      <c r="C55" s="6" t="s">
        <v>1480</v>
      </c>
      <c r="D55" s="24" t="s">
        <v>1603</v>
      </c>
      <c r="E55" s="6">
        <v>1</v>
      </c>
    </row>
    <row r="56" spans="1:5">
      <c r="A56" s="6">
        <v>55</v>
      </c>
      <c r="B56" s="6" t="s">
        <v>1623</v>
      </c>
      <c r="C56" s="6" t="s">
        <v>1480</v>
      </c>
      <c r="D56" s="24" t="s">
        <v>1794</v>
      </c>
      <c r="E56" s="6">
        <v>1</v>
      </c>
    </row>
    <row r="57" spans="1:5">
      <c r="A57" s="6">
        <v>56</v>
      </c>
      <c r="B57" s="6" t="s">
        <v>1624</v>
      </c>
      <c r="C57" s="6" t="s">
        <v>1480</v>
      </c>
      <c r="D57" s="24" t="s">
        <v>1795</v>
      </c>
      <c r="E57" s="6">
        <v>1</v>
      </c>
    </row>
    <row r="58" spans="1:5">
      <c r="A58" s="6">
        <v>57</v>
      </c>
      <c r="B58" s="6" t="s">
        <v>1625</v>
      </c>
      <c r="C58" s="6" t="s">
        <v>1480</v>
      </c>
      <c r="D58" s="24" t="s">
        <v>1796</v>
      </c>
      <c r="E58" s="6">
        <v>1</v>
      </c>
    </row>
    <row r="59" spans="1:5">
      <c r="A59" s="6">
        <v>58</v>
      </c>
      <c r="B59" s="6" t="s">
        <v>1481</v>
      </c>
      <c r="C59" s="6" t="s">
        <v>1482</v>
      </c>
      <c r="D59" s="24" t="s">
        <v>1792</v>
      </c>
      <c r="E59" s="6">
        <v>1</v>
      </c>
    </row>
    <row r="60" spans="1:5">
      <c r="A60" s="6">
        <v>59</v>
      </c>
      <c r="B60" s="6" t="s">
        <v>1509</v>
      </c>
      <c r="C60" s="6" t="s">
        <v>1482</v>
      </c>
      <c r="D60" s="24" t="s">
        <v>1793</v>
      </c>
      <c r="E60" s="6">
        <v>1</v>
      </c>
    </row>
    <row r="61" spans="1:5">
      <c r="A61" s="6">
        <v>60</v>
      </c>
      <c r="B61" s="6" t="s">
        <v>1522</v>
      </c>
      <c r="C61" s="6" t="s">
        <v>1482</v>
      </c>
      <c r="D61" s="24" t="s">
        <v>1603</v>
      </c>
      <c r="E61" s="6">
        <v>1</v>
      </c>
    </row>
    <row r="62" spans="1:5">
      <c r="A62" s="6">
        <v>61</v>
      </c>
      <c r="B62" s="6" t="s">
        <v>1626</v>
      </c>
      <c r="C62" s="6" t="s">
        <v>1482</v>
      </c>
      <c r="D62" s="24" t="s">
        <v>1794</v>
      </c>
      <c r="E62" s="6">
        <v>1</v>
      </c>
    </row>
    <row r="63" spans="1:5">
      <c r="A63" s="6">
        <v>62</v>
      </c>
      <c r="B63" s="6" t="s">
        <v>1627</v>
      </c>
      <c r="C63" s="6" t="s">
        <v>1482</v>
      </c>
      <c r="D63" s="24" t="s">
        <v>1795</v>
      </c>
      <c r="E63" s="6">
        <v>1</v>
      </c>
    </row>
    <row r="64" spans="1:5">
      <c r="A64" s="6">
        <v>63</v>
      </c>
      <c r="B64" s="6" t="s">
        <v>1628</v>
      </c>
      <c r="C64" s="6" t="s">
        <v>1482</v>
      </c>
      <c r="D64" s="24" t="s">
        <v>1796</v>
      </c>
      <c r="E64" s="6">
        <v>1</v>
      </c>
    </row>
    <row r="65" spans="1:5">
      <c r="A65" s="6">
        <v>64</v>
      </c>
      <c r="B65" s="6" t="s">
        <v>1489</v>
      </c>
      <c r="C65" s="6" t="s">
        <v>1490</v>
      </c>
      <c r="D65" s="24" t="s">
        <v>1792</v>
      </c>
      <c r="E65" s="6">
        <v>1</v>
      </c>
    </row>
    <row r="66" spans="1:5">
      <c r="A66" s="6">
        <v>65</v>
      </c>
      <c r="B66" s="6" t="s">
        <v>1512</v>
      </c>
      <c r="C66" s="6" t="s">
        <v>1490</v>
      </c>
      <c r="D66" s="24" t="s">
        <v>1793</v>
      </c>
      <c r="E66" s="6">
        <v>1</v>
      </c>
    </row>
    <row r="67" spans="1:5">
      <c r="A67" s="6">
        <v>66</v>
      </c>
      <c r="B67" s="6" t="s">
        <v>1525</v>
      </c>
      <c r="C67" s="6" t="s">
        <v>1490</v>
      </c>
      <c r="D67" s="24" t="s">
        <v>1603</v>
      </c>
      <c r="E67" s="6">
        <v>1</v>
      </c>
    </row>
    <row r="68" spans="1:5">
      <c r="A68" s="6">
        <v>67</v>
      </c>
      <c r="B68" s="6" t="s">
        <v>1637</v>
      </c>
      <c r="C68" s="6" t="s">
        <v>1490</v>
      </c>
      <c r="D68" s="24" t="s">
        <v>1794</v>
      </c>
      <c r="E68" s="6">
        <v>1</v>
      </c>
    </row>
    <row r="69" spans="1:5">
      <c r="A69" s="6">
        <v>68</v>
      </c>
      <c r="B69" s="6" t="s">
        <v>1638</v>
      </c>
      <c r="C69" s="6" t="s">
        <v>1490</v>
      </c>
      <c r="D69" s="24" t="s">
        <v>1795</v>
      </c>
      <c r="E69" s="6">
        <v>1</v>
      </c>
    </row>
    <row r="70" spans="1:5">
      <c r="A70" s="6">
        <v>69</v>
      </c>
      <c r="B70" s="6" t="s">
        <v>1639</v>
      </c>
      <c r="C70" s="6" t="s">
        <v>1490</v>
      </c>
      <c r="D70" s="24" t="s">
        <v>1796</v>
      </c>
      <c r="E70" s="6">
        <v>1</v>
      </c>
    </row>
    <row r="71" spans="1:5">
      <c r="A71" s="6">
        <v>70</v>
      </c>
      <c r="B71" s="6" t="s">
        <v>1491</v>
      </c>
      <c r="C71" s="6" t="s">
        <v>1492</v>
      </c>
      <c r="D71" s="24" t="s">
        <v>1792</v>
      </c>
      <c r="E71" s="6">
        <v>1</v>
      </c>
    </row>
    <row r="72" spans="1:5">
      <c r="A72" s="6">
        <v>71</v>
      </c>
      <c r="B72" s="6" t="s">
        <v>1513</v>
      </c>
      <c r="C72" s="6" t="s">
        <v>1492</v>
      </c>
      <c r="D72" s="24" t="s">
        <v>1793</v>
      </c>
      <c r="E72" s="6">
        <v>1</v>
      </c>
    </row>
    <row r="73" spans="1:5">
      <c r="A73" s="6">
        <v>72</v>
      </c>
      <c r="B73" s="6" t="s">
        <v>1526</v>
      </c>
      <c r="C73" s="6" t="s">
        <v>1492</v>
      </c>
      <c r="D73" s="24" t="s">
        <v>1603</v>
      </c>
      <c r="E73" s="6">
        <v>1</v>
      </c>
    </row>
    <row r="74" spans="1:5">
      <c r="A74" s="6">
        <v>73</v>
      </c>
      <c r="B74" s="6" t="s">
        <v>1640</v>
      </c>
      <c r="C74" s="6" t="s">
        <v>1492</v>
      </c>
      <c r="D74" s="24" t="s">
        <v>1794</v>
      </c>
      <c r="E74" s="6">
        <v>1</v>
      </c>
    </row>
    <row r="75" spans="1:5">
      <c r="A75" s="6">
        <v>74</v>
      </c>
      <c r="B75" s="6" t="s">
        <v>1641</v>
      </c>
      <c r="C75" s="6" t="s">
        <v>1492</v>
      </c>
      <c r="D75" s="24" t="s">
        <v>1795</v>
      </c>
      <c r="E75" s="6">
        <v>1</v>
      </c>
    </row>
    <row r="76" spans="1:5">
      <c r="A76" s="6">
        <v>75</v>
      </c>
      <c r="B76" s="6" t="s">
        <v>1642</v>
      </c>
      <c r="C76" s="6" t="s">
        <v>1492</v>
      </c>
      <c r="D76" s="24" t="s">
        <v>1796</v>
      </c>
      <c r="E76" s="6">
        <v>1</v>
      </c>
    </row>
    <row r="77" spans="1:5">
      <c r="A77" s="6">
        <v>76</v>
      </c>
      <c r="B77" s="6" t="s">
        <v>1493</v>
      </c>
      <c r="C77" s="6" t="s">
        <v>1494</v>
      </c>
      <c r="D77" s="24" t="s">
        <v>1792</v>
      </c>
      <c r="E77" s="6">
        <v>1</v>
      </c>
    </row>
    <row r="78" spans="1:5">
      <c r="A78" s="6">
        <v>77</v>
      </c>
      <c r="B78" s="6" t="s">
        <v>1514</v>
      </c>
      <c r="C78" s="6" t="s">
        <v>1494</v>
      </c>
      <c r="D78" s="24" t="s">
        <v>1793</v>
      </c>
      <c r="E78" s="6">
        <v>1</v>
      </c>
    </row>
    <row r="79" spans="1:5">
      <c r="A79" s="6">
        <v>78</v>
      </c>
      <c r="B79" s="6" t="s">
        <v>1527</v>
      </c>
      <c r="C79" s="6" t="s">
        <v>1494</v>
      </c>
      <c r="D79" s="24" t="s">
        <v>1603</v>
      </c>
      <c r="E79" s="6">
        <v>1</v>
      </c>
    </row>
    <row r="80" spans="1:5">
      <c r="A80" s="6">
        <v>79</v>
      </c>
      <c r="B80" s="6" t="s">
        <v>1643</v>
      </c>
      <c r="C80" s="6" t="s">
        <v>1494</v>
      </c>
      <c r="D80" s="24" t="s">
        <v>1794</v>
      </c>
      <c r="E80" s="6">
        <v>1</v>
      </c>
    </row>
    <row r="81" spans="1:5">
      <c r="A81" s="6">
        <v>80</v>
      </c>
      <c r="B81" s="6" t="s">
        <v>1644</v>
      </c>
      <c r="C81" s="6" t="s">
        <v>1494</v>
      </c>
      <c r="D81" s="24" t="s">
        <v>1795</v>
      </c>
      <c r="E81" s="6">
        <v>1</v>
      </c>
    </row>
    <row r="82" spans="1:5">
      <c r="A82" s="6">
        <v>81</v>
      </c>
      <c r="B82" s="6" t="s">
        <v>1645</v>
      </c>
      <c r="C82" s="6" t="s">
        <v>1494</v>
      </c>
      <c r="D82" s="24" t="s">
        <v>1796</v>
      </c>
      <c r="E82" s="6">
        <v>1</v>
      </c>
    </row>
    <row r="83" spans="1:5">
      <c r="A83" s="6">
        <v>82</v>
      </c>
      <c r="B83" s="6" t="s">
        <v>1495</v>
      </c>
      <c r="C83" s="6" t="s">
        <v>1496</v>
      </c>
      <c r="D83" s="24" t="s">
        <v>1792</v>
      </c>
      <c r="E83" s="6">
        <v>1</v>
      </c>
    </row>
    <row r="84" spans="1:5">
      <c r="A84" s="6">
        <v>83</v>
      </c>
      <c r="B84" s="6" t="s">
        <v>1515</v>
      </c>
      <c r="C84" s="6" t="s">
        <v>1496</v>
      </c>
      <c r="D84" s="24" t="s">
        <v>1793</v>
      </c>
      <c r="E84" s="6">
        <v>1</v>
      </c>
    </row>
    <row r="85" spans="1:5">
      <c r="A85" s="6">
        <v>84</v>
      </c>
      <c r="B85" s="6" t="s">
        <v>1528</v>
      </c>
      <c r="C85" s="6" t="s">
        <v>1496</v>
      </c>
      <c r="D85" s="24" t="s">
        <v>1603</v>
      </c>
      <c r="E85" s="6">
        <v>1</v>
      </c>
    </row>
    <row r="86" spans="1:5">
      <c r="A86" s="6">
        <v>85</v>
      </c>
      <c r="B86" s="6" t="s">
        <v>1646</v>
      </c>
      <c r="C86" s="6" t="s">
        <v>1496</v>
      </c>
      <c r="D86" s="24" t="s">
        <v>1794</v>
      </c>
      <c r="E86" s="6">
        <v>1</v>
      </c>
    </row>
    <row r="87" spans="1:5">
      <c r="A87" s="6">
        <v>86</v>
      </c>
      <c r="B87" s="6" t="s">
        <v>1647</v>
      </c>
      <c r="C87" s="6" t="s">
        <v>1496</v>
      </c>
      <c r="D87" s="24" t="s">
        <v>1795</v>
      </c>
      <c r="E87" s="6">
        <v>1</v>
      </c>
    </row>
    <row r="88" spans="1:5">
      <c r="A88" s="6">
        <v>87</v>
      </c>
      <c r="B88" s="6" t="s">
        <v>1648</v>
      </c>
      <c r="C88" s="6" t="s">
        <v>1496</v>
      </c>
      <c r="D88" s="24" t="s">
        <v>1796</v>
      </c>
      <c r="E88" s="6">
        <v>1</v>
      </c>
    </row>
    <row r="89" spans="1:5">
      <c r="A89" s="6">
        <v>88</v>
      </c>
      <c r="B89" s="6" t="s">
        <v>1497</v>
      </c>
      <c r="C89" s="6" t="s">
        <v>1498</v>
      </c>
      <c r="D89" s="24" t="s">
        <v>1792</v>
      </c>
      <c r="E89" s="6">
        <v>1</v>
      </c>
    </row>
    <row r="90" spans="1:5">
      <c r="A90" s="6">
        <v>89</v>
      </c>
      <c r="B90" s="6" t="s">
        <v>1516</v>
      </c>
      <c r="C90" s="6" t="s">
        <v>1498</v>
      </c>
      <c r="D90" s="24" t="s">
        <v>1793</v>
      </c>
      <c r="E90" s="6">
        <v>1</v>
      </c>
    </row>
    <row r="91" spans="1:5">
      <c r="A91" s="6">
        <v>90</v>
      </c>
      <c r="B91" s="6" t="s">
        <v>1529</v>
      </c>
      <c r="C91" s="6" t="s">
        <v>1498</v>
      </c>
      <c r="D91" s="24" t="s">
        <v>1603</v>
      </c>
      <c r="E91" s="6">
        <v>1</v>
      </c>
    </row>
    <row r="92" spans="1:5">
      <c r="A92" s="6">
        <v>91</v>
      </c>
      <c r="B92" s="6" t="s">
        <v>1649</v>
      </c>
      <c r="C92" s="6" t="s">
        <v>1498</v>
      </c>
      <c r="D92" s="24" t="s">
        <v>1794</v>
      </c>
      <c r="E92" s="6">
        <v>1</v>
      </c>
    </row>
    <row r="93" spans="1:5">
      <c r="A93" s="6">
        <v>92</v>
      </c>
      <c r="B93" s="6" t="s">
        <v>1650</v>
      </c>
      <c r="C93" s="6" t="s">
        <v>1498</v>
      </c>
      <c r="D93" s="24" t="s">
        <v>1795</v>
      </c>
      <c r="E93" s="6">
        <v>1</v>
      </c>
    </row>
    <row r="94" spans="1:5">
      <c r="A94" s="6">
        <v>93</v>
      </c>
      <c r="B94" s="6" t="s">
        <v>1651</v>
      </c>
      <c r="C94" s="6" t="s">
        <v>1498</v>
      </c>
      <c r="D94" s="24" t="s">
        <v>1796</v>
      </c>
      <c r="E94" s="6">
        <v>1</v>
      </c>
    </row>
    <row r="95" spans="1:5">
      <c r="A95" s="6">
        <v>94</v>
      </c>
      <c r="B95" s="6" t="s">
        <v>1499</v>
      </c>
      <c r="C95" s="6" t="s">
        <v>1500</v>
      </c>
      <c r="D95" s="24" t="s">
        <v>1792</v>
      </c>
      <c r="E95" s="6">
        <v>1</v>
      </c>
    </row>
    <row r="96" spans="1:5">
      <c r="A96" s="6">
        <v>95</v>
      </c>
      <c r="B96" s="6" t="s">
        <v>1507</v>
      </c>
      <c r="C96" s="6" t="s">
        <v>1500</v>
      </c>
      <c r="D96" s="24" t="s">
        <v>1793</v>
      </c>
      <c r="E96" s="6">
        <v>1</v>
      </c>
    </row>
    <row r="97" spans="1:5">
      <c r="A97" s="6">
        <v>96</v>
      </c>
      <c r="B97" s="6" t="s">
        <v>1520</v>
      </c>
      <c r="C97" s="6" t="s">
        <v>1500</v>
      </c>
      <c r="D97" s="24" t="s">
        <v>1603</v>
      </c>
      <c r="E97" s="6">
        <v>1</v>
      </c>
    </row>
    <row r="98" spans="1:5">
      <c r="A98" s="6">
        <v>97</v>
      </c>
      <c r="B98" s="6" t="s">
        <v>1620</v>
      </c>
      <c r="C98" s="6" t="s">
        <v>1500</v>
      </c>
      <c r="D98" s="24" t="s">
        <v>1794</v>
      </c>
      <c r="E98" s="6">
        <v>1</v>
      </c>
    </row>
    <row r="99" spans="1:5">
      <c r="A99" s="6">
        <v>98</v>
      </c>
      <c r="B99" s="6" t="s">
        <v>1621</v>
      </c>
      <c r="C99" s="6" t="s">
        <v>1500</v>
      </c>
      <c r="D99" s="24" t="s">
        <v>1795</v>
      </c>
      <c r="E99" s="6">
        <v>1</v>
      </c>
    </row>
    <row r="100" spans="1:5">
      <c r="A100" s="6">
        <v>99</v>
      </c>
      <c r="B100" s="6" t="s">
        <v>1622</v>
      </c>
      <c r="C100" s="6" t="s">
        <v>1500</v>
      </c>
      <c r="D100" s="24" t="s">
        <v>1796</v>
      </c>
      <c r="E100" s="6">
        <v>1</v>
      </c>
    </row>
    <row r="101" spans="1:5">
      <c r="A101" s="6">
        <v>100</v>
      </c>
      <c r="B101" s="6" t="s">
        <v>1501</v>
      </c>
      <c r="C101" s="6" t="s">
        <v>1502</v>
      </c>
      <c r="D101" s="24" t="s">
        <v>1792</v>
      </c>
      <c r="E101" s="6">
        <v>1</v>
      </c>
    </row>
    <row r="102" spans="1:5">
      <c r="A102" s="6">
        <v>101</v>
      </c>
      <c r="B102" s="6" t="s">
        <v>1517</v>
      </c>
      <c r="C102" s="6" t="s">
        <v>1502</v>
      </c>
      <c r="D102" s="24" t="s">
        <v>1793</v>
      </c>
      <c r="E102" s="6">
        <v>1</v>
      </c>
    </row>
    <row r="103" spans="1:5">
      <c r="A103" s="6">
        <v>102</v>
      </c>
      <c r="B103" s="6" t="s">
        <v>1530</v>
      </c>
      <c r="C103" s="6" t="s">
        <v>1502</v>
      </c>
      <c r="D103" s="24" t="s">
        <v>1603</v>
      </c>
      <c r="E103" s="6">
        <v>1</v>
      </c>
    </row>
    <row r="104" spans="1:5">
      <c r="A104" s="6">
        <v>103</v>
      </c>
      <c r="B104" s="6" t="s">
        <v>1652</v>
      </c>
      <c r="C104" s="6" t="s">
        <v>1502</v>
      </c>
      <c r="D104" s="24" t="s">
        <v>1794</v>
      </c>
      <c r="E104" s="6">
        <v>1</v>
      </c>
    </row>
    <row r="105" spans="1:5">
      <c r="A105" s="6">
        <v>104</v>
      </c>
      <c r="B105" s="6" t="s">
        <v>1653</v>
      </c>
      <c r="C105" s="6" t="s">
        <v>1502</v>
      </c>
      <c r="D105" s="24" t="s">
        <v>1795</v>
      </c>
      <c r="E105" s="6">
        <v>1</v>
      </c>
    </row>
    <row r="106" spans="1:5">
      <c r="A106" s="6">
        <v>105</v>
      </c>
      <c r="B106" s="6" t="s">
        <v>1654</v>
      </c>
      <c r="C106" s="6" t="s">
        <v>1502</v>
      </c>
      <c r="D106" s="24" t="s">
        <v>1796</v>
      </c>
      <c r="E106" s="6">
        <v>1</v>
      </c>
    </row>
    <row r="107" spans="1:5">
      <c r="A107" s="6">
        <v>106</v>
      </c>
      <c r="B107" s="6" t="s">
        <v>1503</v>
      </c>
      <c r="C107" s="6" t="s">
        <v>1504</v>
      </c>
      <c r="D107" s="24" t="s">
        <v>1792</v>
      </c>
      <c r="E107" s="6">
        <v>1</v>
      </c>
    </row>
    <row r="108" spans="1:5">
      <c r="A108" s="6">
        <v>107</v>
      </c>
      <c r="B108" s="6" t="s">
        <v>1518</v>
      </c>
      <c r="C108" s="6" t="s">
        <v>1504</v>
      </c>
      <c r="D108" s="24" t="s">
        <v>1793</v>
      </c>
      <c r="E108" s="6">
        <v>1</v>
      </c>
    </row>
    <row r="109" spans="1:5">
      <c r="A109" s="6">
        <v>108</v>
      </c>
      <c r="B109" s="6" t="s">
        <v>1531</v>
      </c>
      <c r="C109" s="6" t="s">
        <v>1504</v>
      </c>
      <c r="D109" s="24" t="s">
        <v>1603</v>
      </c>
      <c r="E109" s="6">
        <v>1</v>
      </c>
    </row>
    <row r="110" spans="1:5">
      <c r="A110" s="6">
        <v>109</v>
      </c>
      <c r="B110" s="6" t="s">
        <v>1655</v>
      </c>
      <c r="C110" s="6" t="s">
        <v>1504</v>
      </c>
      <c r="D110" s="24" t="s">
        <v>1794</v>
      </c>
      <c r="E110" s="6">
        <v>1</v>
      </c>
    </row>
    <row r="111" spans="1:5">
      <c r="A111" s="6">
        <v>110</v>
      </c>
      <c r="B111" s="6" t="s">
        <v>1656</v>
      </c>
      <c r="C111" s="6" t="s">
        <v>1504</v>
      </c>
      <c r="D111" s="24" t="s">
        <v>1795</v>
      </c>
      <c r="E111" s="6">
        <v>1</v>
      </c>
    </row>
    <row r="112" spans="1:5">
      <c r="A112" s="6">
        <v>111</v>
      </c>
      <c r="B112" s="6" t="s">
        <v>1657</v>
      </c>
      <c r="C112" s="6" t="s">
        <v>1504</v>
      </c>
      <c r="D112" s="24" t="s">
        <v>1796</v>
      </c>
      <c r="E112" s="6">
        <v>1</v>
      </c>
    </row>
    <row r="113" spans="1:5">
      <c r="A113" s="6">
        <v>112</v>
      </c>
      <c r="B113" s="6" t="s">
        <v>1505</v>
      </c>
      <c r="C113" s="6" t="s">
        <v>1506</v>
      </c>
      <c r="D113" s="24" t="s">
        <v>1792</v>
      </c>
      <c r="E113" s="6">
        <v>1</v>
      </c>
    </row>
    <row r="114" spans="1:5">
      <c r="A114" s="6">
        <v>113</v>
      </c>
      <c r="B114" s="6" t="s">
        <v>1519</v>
      </c>
      <c r="C114" s="6" t="s">
        <v>1506</v>
      </c>
      <c r="D114" s="24" t="s">
        <v>1793</v>
      </c>
      <c r="E114" s="6">
        <v>1</v>
      </c>
    </row>
    <row r="115" spans="1:5">
      <c r="A115" s="6">
        <v>114</v>
      </c>
      <c r="B115" s="6" t="s">
        <v>1532</v>
      </c>
      <c r="C115" s="6" t="s">
        <v>1506</v>
      </c>
      <c r="D115" s="24" t="s">
        <v>1603</v>
      </c>
      <c r="E115" s="6">
        <v>1</v>
      </c>
    </row>
    <row r="116" spans="1:5">
      <c r="A116" s="6">
        <v>115</v>
      </c>
      <c r="B116" s="6" t="s">
        <v>1658</v>
      </c>
      <c r="C116" s="6" t="s">
        <v>1506</v>
      </c>
      <c r="D116" s="24" t="s">
        <v>1794</v>
      </c>
      <c r="E116" s="6">
        <v>1</v>
      </c>
    </row>
    <row r="117" spans="1:5">
      <c r="A117" s="6">
        <v>116</v>
      </c>
      <c r="B117" s="6" t="s">
        <v>1659</v>
      </c>
      <c r="C117" s="6" t="s">
        <v>1506</v>
      </c>
      <c r="D117" s="24" t="s">
        <v>1795</v>
      </c>
      <c r="E117" s="6">
        <v>1</v>
      </c>
    </row>
    <row r="118" spans="1:5">
      <c r="A118" s="6">
        <v>117</v>
      </c>
      <c r="B118" s="6" t="s">
        <v>1660</v>
      </c>
      <c r="C118" s="6" t="s">
        <v>1506</v>
      </c>
      <c r="D118" s="24" t="s">
        <v>1796</v>
      </c>
      <c r="E118" s="6">
        <v>1</v>
      </c>
    </row>
    <row r="119" spans="1:5">
      <c r="A119" s="6">
        <v>118</v>
      </c>
      <c r="B119" s="17" t="s">
        <v>1667</v>
      </c>
      <c r="C119" s="17" t="s">
        <v>1665</v>
      </c>
      <c r="D119" s="24" t="s">
        <v>1792</v>
      </c>
      <c r="E119" s="6">
        <v>1</v>
      </c>
    </row>
    <row r="120" spans="1:5">
      <c r="A120" s="6">
        <v>119</v>
      </c>
      <c r="B120" s="17" t="s">
        <v>1668</v>
      </c>
      <c r="C120" s="17" t="s">
        <v>1665</v>
      </c>
      <c r="D120" s="24" t="s">
        <v>1793</v>
      </c>
      <c r="E120" s="6">
        <v>1</v>
      </c>
    </row>
    <row r="121" spans="1:5">
      <c r="A121" s="6">
        <v>120</v>
      </c>
      <c r="B121" s="17" t="s">
        <v>1669</v>
      </c>
      <c r="C121" s="17" t="s">
        <v>1665</v>
      </c>
      <c r="D121" s="24" t="s">
        <v>1603</v>
      </c>
      <c r="E121" s="6">
        <v>1</v>
      </c>
    </row>
    <row r="122" spans="1:5">
      <c r="A122" s="6">
        <v>121</v>
      </c>
      <c r="B122" s="17" t="s">
        <v>1670</v>
      </c>
      <c r="C122" s="17" t="s">
        <v>1665</v>
      </c>
      <c r="D122" s="24" t="s">
        <v>1794</v>
      </c>
      <c r="E122" s="6">
        <v>1</v>
      </c>
    </row>
    <row r="123" spans="1:5">
      <c r="A123" s="6">
        <v>122</v>
      </c>
      <c r="B123" s="17" t="s">
        <v>1671</v>
      </c>
      <c r="C123" s="17" t="s">
        <v>1665</v>
      </c>
      <c r="D123" s="24" t="s">
        <v>1795</v>
      </c>
      <c r="E123" s="6">
        <v>1</v>
      </c>
    </row>
    <row r="124" spans="1:5">
      <c r="A124" s="6">
        <v>123</v>
      </c>
      <c r="B124" s="17" t="s">
        <v>1672</v>
      </c>
      <c r="C124" s="17" t="s">
        <v>1665</v>
      </c>
      <c r="D124" s="24" t="s">
        <v>1796</v>
      </c>
      <c r="E124" s="6">
        <v>1</v>
      </c>
    </row>
    <row r="125" spans="1:5">
      <c r="A125" s="6">
        <v>124</v>
      </c>
      <c r="B125" s="17" t="s">
        <v>1677</v>
      </c>
      <c r="C125" s="17" t="s">
        <v>1675</v>
      </c>
      <c r="D125" s="24" t="s">
        <v>1792</v>
      </c>
      <c r="E125" s="6">
        <v>1</v>
      </c>
    </row>
    <row r="126" spans="1:5">
      <c r="A126" s="6">
        <v>125</v>
      </c>
      <c r="B126" s="17" t="s">
        <v>1678</v>
      </c>
      <c r="C126" s="17" t="s">
        <v>1675</v>
      </c>
      <c r="D126" s="24" t="s">
        <v>1793</v>
      </c>
      <c r="E126" s="6">
        <v>1</v>
      </c>
    </row>
    <row r="127" spans="1:5">
      <c r="A127" s="6">
        <v>126</v>
      </c>
      <c r="B127" s="17" t="s">
        <v>1679</v>
      </c>
      <c r="C127" s="17" t="s">
        <v>1675</v>
      </c>
      <c r="D127" s="24" t="s">
        <v>1603</v>
      </c>
      <c r="E127" s="6">
        <v>1</v>
      </c>
    </row>
    <row r="128" spans="1:5">
      <c r="A128" s="6">
        <v>127</v>
      </c>
      <c r="B128" s="17" t="s">
        <v>1680</v>
      </c>
      <c r="C128" s="17" t="s">
        <v>1675</v>
      </c>
      <c r="D128" s="24" t="s">
        <v>1794</v>
      </c>
      <c r="E128" s="6">
        <v>1</v>
      </c>
    </row>
    <row r="129" spans="1:5">
      <c r="A129" s="6">
        <v>128</v>
      </c>
      <c r="B129" s="17" t="s">
        <v>1681</v>
      </c>
      <c r="C129" s="17" t="s">
        <v>1675</v>
      </c>
      <c r="D129" s="24" t="s">
        <v>1795</v>
      </c>
      <c r="E129" s="6">
        <v>1</v>
      </c>
    </row>
    <row r="130" spans="1:5">
      <c r="A130" s="6">
        <v>129</v>
      </c>
      <c r="B130" s="17" t="s">
        <v>1682</v>
      </c>
      <c r="C130" s="17" t="s">
        <v>1675</v>
      </c>
      <c r="D130" s="24" t="s">
        <v>1796</v>
      </c>
      <c r="E130" s="6">
        <v>1</v>
      </c>
    </row>
    <row r="131" spans="1:5">
      <c r="A131" s="6">
        <v>130</v>
      </c>
      <c r="B131" s="17" t="s">
        <v>1721</v>
      </c>
      <c r="C131" s="17" t="s">
        <v>1719</v>
      </c>
      <c r="D131" s="24" t="s">
        <v>1792</v>
      </c>
      <c r="E131" s="6">
        <v>1</v>
      </c>
    </row>
    <row r="132" spans="1:5">
      <c r="A132" s="6">
        <v>131</v>
      </c>
      <c r="B132" s="17" t="s">
        <v>1722</v>
      </c>
      <c r="C132" s="17" t="s">
        <v>1719</v>
      </c>
      <c r="D132" s="24" t="s">
        <v>1793</v>
      </c>
      <c r="E132" s="6">
        <v>1</v>
      </c>
    </row>
    <row r="133" spans="1:5">
      <c r="A133" s="6">
        <v>132</v>
      </c>
      <c r="B133" s="17" t="s">
        <v>1723</v>
      </c>
      <c r="C133" s="17" t="s">
        <v>1719</v>
      </c>
      <c r="D133" s="24" t="s">
        <v>1603</v>
      </c>
      <c r="E133" s="6">
        <v>1</v>
      </c>
    </row>
    <row r="134" spans="1:5">
      <c r="A134" s="6">
        <v>133</v>
      </c>
      <c r="B134" s="17" t="s">
        <v>1724</v>
      </c>
      <c r="C134" s="17" t="s">
        <v>1719</v>
      </c>
      <c r="D134" s="24" t="s">
        <v>1794</v>
      </c>
      <c r="E134" s="6">
        <v>1</v>
      </c>
    </row>
    <row r="135" spans="1:5">
      <c r="A135" s="6">
        <v>134</v>
      </c>
      <c r="B135" s="17" t="s">
        <v>1725</v>
      </c>
      <c r="C135" s="17" t="s">
        <v>1719</v>
      </c>
      <c r="D135" s="24" t="s">
        <v>1795</v>
      </c>
      <c r="E135" s="6">
        <v>1</v>
      </c>
    </row>
    <row r="136" spans="1:5">
      <c r="A136" s="6">
        <v>135</v>
      </c>
      <c r="B136" s="17" t="s">
        <v>1726</v>
      </c>
      <c r="C136" s="17" t="s">
        <v>1719</v>
      </c>
      <c r="D136" s="24" t="s">
        <v>1796</v>
      </c>
      <c r="E136" s="6">
        <v>1</v>
      </c>
    </row>
    <row r="137" spans="1:5">
      <c r="A137" s="6">
        <v>136</v>
      </c>
      <c r="B137" s="17" t="s">
        <v>1683</v>
      </c>
      <c r="C137" s="17" t="s">
        <v>1676</v>
      </c>
      <c r="D137" s="24" t="s">
        <v>1792</v>
      </c>
      <c r="E137" s="6">
        <v>1</v>
      </c>
    </row>
    <row r="138" spans="1:5">
      <c r="A138" s="6">
        <v>137</v>
      </c>
      <c r="B138" s="17" t="s">
        <v>1684</v>
      </c>
      <c r="C138" s="17" t="s">
        <v>1676</v>
      </c>
      <c r="D138" s="24" t="s">
        <v>1793</v>
      </c>
      <c r="E138" s="6">
        <v>1</v>
      </c>
    </row>
    <row r="139" spans="1:5">
      <c r="A139" s="6">
        <v>138</v>
      </c>
      <c r="B139" s="17" t="s">
        <v>1685</v>
      </c>
      <c r="C139" s="17" t="s">
        <v>1676</v>
      </c>
      <c r="D139" s="24" t="s">
        <v>1603</v>
      </c>
      <c r="E139" s="6">
        <v>1</v>
      </c>
    </row>
    <row r="140" spans="1:5">
      <c r="A140" s="6">
        <v>139</v>
      </c>
      <c r="B140" s="17" t="s">
        <v>1686</v>
      </c>
      <c r="C140" s="17" t="s">
        <v>1676</v>
      </c>
      <c r="D140" s="24" t="s">
        <v>1794</v>
      </c>
      <c r="E140" s="6">
        <v>1</v>
      </c>
    </row>
    <row r="141" spans="1:5">
      <c r="A141" s="6">
        <v>140</v>
      </c>
      <c r="B141" s="17" t="s">
        <v>1687</v>
      </c>
      <c r="C141" s="17" t="s">
        <v>1676</v>
      </c>
      <c r="D141" s="24" t="s">
        <v>1795</v>
      </c>
      <c r="E141" s="6">
        <v>1</v>
      </c>
    </row>
    <row r="142" spans="1:5">
      <c r="A142" s="6">
        <v>141</v>
      </c>
      <c r="B142" s="17" t="s">
        <v>1688</v>
      </c>
      <c r="C142" s="17" t="s">
        <v>1676</v>
      </c>
      <c r="D142" s="24" t="s">
        <v>1796</v>
      </c>
      <c r="E142" s="6">
        <v>1</v>
      </c>
    </row>
    <row r="143" spans="1:5">
      <c r="A143" s="6">
        <v>142</v>
      </c>
      <c r="B143" s="17" t="s">
        <v>1693</v>
      </c>
      <c r="C143" s="17" t="s">
        <v>1691</v>
      </c>
      <c r="D143" s="24" t="s">
        <v>1792</v>
      </c>
      <c r="E143" s="6">
        <v>1</v>
      </c>
    </row>
    <row r="144" spans="1:5">
      <c r="A144" s="6">
        <v>143</v>
      </c>
      <c r="B144" s="17" t="s">
        <v>1694</v>
      </c>
      <c r="C144" s="17" t="s">
        <v>1691</v>
      </c>
      <c r="D144" s="24" t="s">
        <v>1793</v>
      </c>
      <c r="E144" s="6">
        <v>1</v>
      </c>
    </row>
    <row r="145" spans="1:5">
      <c r="A145" s="6">
        <v>144</v>
      </c>
      <c r="B145" s="17" t="s">
        <v>1695</v>
      </c>
      <c r="C145" s="17" t="s">
        <v>1691</v>
      </c>
      <c r="D145" s="24" t="s">
        <v>1603</v>
      </c>
      <c r="E145" s="6">
        <v>1</v>
      </c>
    </row>
    <row r="146" spans="1:5">
      <c r="A146" s="6">
        <v>145</v>
      </c>
      <c r="B146" s="17" t="s">
        <v>1696</v>
      </c>
      <c r="C146" s="17" t="s">
        <v>1691</v>
      </c>
      <c r="D146" s="24" t="s">
        <v>1794</v>
      </c>
      <c r="E146" s="6">
        <v>1</v>
      </c>
    </row>
    <row r="147" spans="1:5">
      <c r="A147" s="6">
        <v>146</v>
      </c>
      <c r="B147" s="17" t="s">
        <v>1697</v>
      </c>
      <c r="C147" s="17" t="s">
        <v>1691</v>
      </c>
      <c r="D147" s="24" t="s">
        <v>1795</v>
      </c>
      <c r="E147" s="6">
        <v>1</v>
      </c>
    </row>
    <row r="148" spans="1:5">
      <c r="A148" s="6">
        <v>147</v>
      </c>
      <c r="B148" s="17" t="s">
        <v>1698</v>
      </c>
      <c r="C148" s="17" t="s">
        <v>1691</v>
      </c>
      <c r="D148" s="24" t="s">
        <v>1796</v>
      </c>
      <c r="E148" s="6">
        <v>1</v>
      </c>
    </row>
    <row r="149" spans="1:5">
      <c r="A149" s="6">
        <v>148</v>
      </c>
      <c r="B149" s="17" t="s">
        <v>1738</v>
      </c>
      <c r="C149" s="17" t="s">
        <v>1737</v>
      </c>
      <c r="D149" s="24" t="s">
        <v>1792</v>
      </c>
      <c r="E149" s="6">
        <v>1</v>
      </c>
    </row>
    <row r="150" spans="1:5">
      <c r="A150" s="6">
        <v>149</v>
      </c>
      <c r="B150" s="17" t="s">
        <v>1739</v>
      </c>
      <c r="C150" s="17" t="s">
        <v>1737</v>
      </c>
      <c r="D150" s="24" t="s">
        <v>1793</v>
      </c>
      <c r="E150" s="6">
        <v>1</v>
      </c>
    </row>
    <row r="151" spans="1:5">
      <c r="A151" s="6">
        <v>150</v>
      </c>
      <c r="B151" s="17" t="s">
        <v>1740</v>
      </c>
      <c r="C151" s="17" t="s">
        <v>1737</v>
      </c>
      <c r="D151" s="24" t="s">
        <v>1603</v>
      </c>
      <c r="E151" s="6">
        <v>1</v>
      </c>
    </row>
    <row r="152" spans="1:5">
      <c r="A152" s="6">
        <v>151</v>
      </c>
      <c r="B152" s="17" t="s">
        <v>1741</v>
      </c>
      <c r="C152" s="17" t="s">
        <v>1737</v>
      </c>
      <c r="D152" s="24" t="s">
        <v>1794</v>
      </c>
      <c r="E152" s="6">
        <v>1</v>
      </c>
    </row>
    <row r="153" spans="1:5">
      <c r="A153" s="6">
        <v>152</v>
      </c>
      <c r="B153" s="17" t="s">
        <v>1742</v>
      </c>
      <c r="C153" s="17" t="s">
        <v>1737</v>
      </c>
      <c r="D153" s="24" t="s">
        <v>1795</v>
      </c>
      <c r="E153" s="6">
        <v>1</v>
      </c>
    </row>
    <row r="154" spans="1:5">
      <c r="A154" s="6">
        <v>153</v>
      </c>
      <c r="B154" s="17" t="s">
        <v>1743</v>
      </c>
      <c r="C154" s="17" t="s">
        <v>1737</v>
      </c>
      <c r="D154" s="24" t="s">
        <v>1796</v>
      </c>
      <c r="E154" s="6">
        <v>1</v>
      </c>
    </row>
    <row r="155" spans="1:5">
      <c r="A155" s="6">
        <v>154</v>
      </c>
      <c r="B155" s="6" t="s">
        <v>1485</v>
      </c>
      <c r="C155" s="6" t="s">
        <v>1486</v>
      </c>
      <c r="D155" s="24" t="s">
        <v>1797</v>
      </c>
      <c r="E155" s="6">
        <v>1</v>
      </c>
    </row>
    <row r="156" spans="1:5">
      <c r="A156" s="6">
        <v>155</v>
      </c>
      <c r="B156" s="6" t="s">
        <v>1635</v>
      </c>
      <c r="C156" s="6" t="s">
        <v>1486</v>
      </c>
      <c r="D156" s="24" t="s">
        <v>1798</v>
      </c>
      <c r="E156" s="6">
        <v>1</v>
      </c>
    </row>
    <row r="157" spans="1:5">
      <c r="A157" s="6">
        <v>156</v>
      </c>
      <c r="B157" s="6" t="s">
        <v>1487</v>
      </c>
      <c r="C157" s="6" t="s">
        <v>1488</v>
      </c>
      <c r="D157" s="24" t="s">
        <v>1799</v>
      </c>
      <c r="E157" s="6">
        <v>1</v>
      </c>
    </row>
    <row r="158" spans="1:5">
      <c r="A158" s="6">
        <v>157</v>
      </c>
      <c r="B158" s="17" t="s">
        <v>1636</v>
      </c>
      <c r="C158" s="6" t="s">
        <v>1488</v>
      </c>
      <c r="D158" s="24" t="s">
        <v>1800</v>
      </c>
      <c r="E158" s="6">
        <v>1</v>
      </c>
    </row>
    <row r="159" spans="1:5">
      <c r="A159" s="6">
        <v>158</v>
      </c>
      <c r="B159" s="6" t="s">
        <v>1582</v>
      </c>
      <c r="C159" s="6" t="s">
        <v>1583</v>
      </c>
      <c r="D159" s="24" t="s">
        <v>1801</v>
      </c>
      <c r="E159" s="6">
        <v>1</v>
      </c>
    </row>
    <row r="160" spans="1:5">
      <c r="A160" s="6">
        <v>159</v>
      </c>
      <c r="B160" s="6" t="s">
        <v>1584</v>
      </c>
      <c r="C160" s="6" t="s">
        <v>1583</v>
      </c>
      <c r="D160" s="24" t="s">
        <v>1802</v>
      </c>
      <c r="E160" s="6">
        <v>1</v>
      </c>
    </row>
    <row r="161" spans="1:5">
      <c r="A161" s="6">
        <v>160</v>
      </c>
      <c r="B161" s="6" t="s">
        <v>1585</v>
      </c>
      <c r="C161" s="6" t="s">
        <v>1586</v>
      </c>
      <c r="D161" s="24" t="s">
        <v>1803</v>
      </c>
      <c r="E161" s="6">
        <v>1</v>
      </c>
    </row>
    <row r="162" spans="1:5">
      <c r="A162" s="6">
        <v>161</v>
      </c>
      <c r="B162" s="6" t="s">
        <v>1587</v>
      </c>
      <c r="C162" s="6" t="s">
        <v>1586</v>
      </c>
      <c r="D162" s="24" t="s">
        <v>1802</v>
      </c>
      <c r="E162" s="6">
        <v>1</v>
      </c>
    </row>
    <row r="163" spans="1:5">
      <c r="A163" s="6">
        <v>162</v>
      </c>
      <c r="B163" s="17" t="s">
        <v>1749</v>
      </c>
      <c r="C163" s="17" t="s">
        <v>1751</v>
      </c>
      <c r="D163" s="24" t="s">
        <v>1803</v>
      </c>
      <c r="E163" s="6">
        <v>1</v>
      </c>
    </row>
    <row r="164" spans="1:5">
      <c r="A164" s="6">
        <v>163</v>
      </c>
      <c r="B164" s="17" t="s">
        <v>1750</v>
      </c>
      <c r="C164" s="17" t="s">
        <v>1751</v>
      </c>
      <c r="D164" s="24" t="s">
        <v>1803</v>
      </c>
      <c r="E164" s="6">
        <v>1</v>
      </c>
    </row>
    <row r="165" spans="1:5">
      <c r="A165" s="6">
        <v>164</v>
      </c>
      <c r="B165" s="6" t="s">
        <v>1558</v>
      </c>
      <c r="C165" s="6" t="s">
        <v>1559</v>
      </c>
      <c r="D165" s="24" t="s">
        <v>1801</v>
      </c>
      <c r="E165" s="6">
        <v>1</v>
      </c>
    </row>
    <row r="166" spans="1:5">
      <c r="A166" s="6">
        <v>165</v>
      </c>
      <c r="B166" s="6" t="s">
        <v>1560</v>
      </c>
      <c r="C166" s="6" t="s">
        <v>1559</v>
      </c>
      <c r="D166" s="24" t="s">
        <v>1804</v>
      </c>
      <c r="E166" s="6">
        <v>1</v>
      </c>
    </row>
    <row r="167" spans="1:5">
      <c r="A167" s="6">
        <v>166</v>
      </c>
      <c r="B167" s="6" t="s">
        <v>1561</v>
      </c>
      <c r="C167" s="6" t="s">
        <v>1559</v>
      </c>
      <c r="D167" s="24" t="s">
        <v>1801</v>
      </c>
      <c r="E167" s="6">
        <v>1</v>
      </c>
    </row>
    <row r="168" spans="1:5">
      <c r="A168" s="6">
        <v>167</v>
      </c>
      <c r="B168" s="6" t="s">
        <v>1562</v>
      </c>
      <c r="C168" s="6" t="s">
        <v>1559</v>
      </c>
      <c r="D168" s="24" t="s">
        <v>1801</v>
      </c>
      <c r="E168" s="6">
        <v>1</v>
      </c>
    </row>
    <row r="169" spans="1:5">
      <c r="A169" s="6">
        <v>168</v>
      </c>
      <c r="B169" s="6" t="s">
        <v>1563</v>
      </c>
      <c r="C169" s="6" t="s">
        <v>1559</v>
      </c>
      <c r="D169" s="24" t="s">
        <v>1805</v>
      </c>
      <c r="E169" s="6">
        <v>1</v>
      </c>
    </row>
    <row r="170" spans="1:5">
      <c r="A170" s="6">
        <v>169</v>
      </c>
      <c r="B170" s="6" t="s">
        <v>1564</v>
      </c>
      <c r="C170" s="6" t="s">
        <v>1559</v>
      </c>
      <c r="D170" s="24" t="s">
        <v>1803</v>
      </c>
      <c r="E170" s="6">
        <v>1</v>
      </c>
    </row>
    <row r="171" spans="1:5">
      <c r="A171" s="6">
        <v>170</v>
      </c>
      <c r="B171" s="6" t="s">
        <v>1565</v>
      </c>
      <c r="C171" s="6" t="s">
        <v>1559</v>
      </c>
      <c r="D171" s="24" t="s">
        <v>1802</v>
      </c>
      <c r="E171" s="6">
        <v>1</v>
      </c>
    </row>
    <row r="172" spans="1:5">
      <c r="A172" s="6">
        <v>171</v>
      </c>
      <c r="B172" s="6" t="s">
        <v>1566</v>
      </c>
      <c r="C172" s="6" t="s">
        <v>1559</v>
      </c>
      <c r="D172" s="24" t="s">
        <v>1803</v>
      </c>
      <c r="E172" s="6">
        <v>1</v>
      </c>
    </row>
    <row r="173" spans="1:5">
      <c r="A173" s="6">
        <v>172</v>
      </c>
      <c r="B173" s="6" t="s">
        <v>1533</v>
      </c>
      <c r="C173" s="24" t="s">
        <v>1783</v>
      </c>
      <c r="D173" s="24" t="s">
        <v>1806</v>
      </c>
      <c r="E173" s="6">
        <v>1</v>
      </c>
    </row>
    <row r="174" spans="1:5">
      <c r="A174" s="6">
        <v>173</v>
      </c>
      <c r="B174" s="6" t="s">
        <v>1535</v>
      </c>
      <c r="C174" s="24" t="s">
        <v>1784</v>
      </c>
      <c r="D174" s="24" t="s">
        <v>1806</v>
      </c>
      <c r="E174" s="6">
        <v>1</v>
      </c>
    </row>
    <row r="175" spans="1:5">
      <c r="A175" s="6">
        <v>174</v>
      </c>
      <c r="B175" s="6" t="s">
        <v>1536</v>
      </c>
      <c r="C175" s="24" t="s">
        <v>1784</v>
      </c>
      <c r="D175" s="24" t="s">
        <v>1806</v>
      </c>
      <c r="E175" s="6">
        <v>1</v>
      </c>
    </row>
    <row r="176" spans="1:5">
      <c r="A176" s="6">
        <v>175</v>
      </c>
      <c r="B176" s="6" t="s">
        <v>1537</v>
      </c>
      <c r="C176" s="24" t="s">
        <v>1784</v>
      </c>
      <c r="D176" s="24" t="s">
        <v>1801</v>
      </c>
      <c r="E176" s="6">
        <v>1</v>
      </c>
    </row>
    <row r="177" spans="1:5">
      <c r="A177" s="6">
        <v>176</v>
      </c>
      <c r="B177" s="6" t="s">
        <v>1538</v>
      </c>
      <c r="C177" s="24" t="s">
        <v>1783</v>
      </c>
      <c r="D177" s="24" t="s">
        <v>1801</v>
      </c>
      <c r="E177" s="6">
        <v>1</v>
      </c>
    </row>
    <row r="178" spans="1:5">
      <c r="A178" s="6">
        <v>177</v>
      </c>
      <c r="B178" s="6" t="s">
        <v>1539</v>
      </c>
      <c r="C178" s="24" t="s">
        <v>1784</v>
      </c>
      <c r="D178" s="24" t="s">
        <v>1804</v>
      </c>
      <c r="E178" s="6">
        <v>1</v>
      </c>
    </row>
    <row r="179" spans="1:5">
      <c r="A179" s="6">
        <v>178</v>
      </c>
      <c r="B179" s="6" t="s">
        <v>1540</v>
      </c>
      <c r="C179" s="24" t="s">
        <v>1784</v>
      </c>
      <c r="D179" s="24" t="s">
        <v>1801</v>
      </c>
      <c r="E179" s="6">
        <v>1</v>
      </c>
    </row>
    <row r="180" spans="1:5">
      <c r="A180" s="6">
        <v>179</v>
      </c>
      <c r="B180" s="6" t="s">
        <v>1541</v>
      </c>
      <c r="C180" s="24" t="s">
        <v>1785</v>
      </c>
      <c r="D180" s="24" t="s">
        <v>1806</v>
      </c>
      <c r="E180" s="6">
        <v>1</v>
      </c>
    </row>
    <row r="181" spans="1:5">
      <c r="A181" s="6">
        <v>180</v>
      </c>
      <c r="B181" s="6" t="s">
        <v>1542</v>
      </c>
      <c r="C181" s="24" t="s">
        <v>1784</v>
      </c>
      <c r="D181" s="24" t="s">
        <v>1807</v>
      </c>
      <c r="E181" s="6">
        <v>1</v>
      </c>
    </row>
    <row r="182" spans="1:5">
      <c r="A182" s="6">
        <v>181</v>
      </c>
      <c r="B182" s="6" t="s">
        <v>1543</v>
      </c>
      <c r="C182" s="24" t="s">
        <v>1784</v>
      </c>
      <c r="D182" s="24" t="s">
        <v>1804</v>
      </c>
      <c r="E182" s="6">
        <v>1</v>
      </c>
    </row>
    <row r="183" spans="1:5">
      <c r="A183" s="6">
        <v>182</v>
      </c>
      <c r="B183" s="6" t="s">
        <v>1544</v>
      </c>
      <c r="C183" s="24" t="s">
        <v>1785</v>
      </c>
      <c r="D183" s="24" t="s">
        <v>1802</v>
      </c>
      <c r="E183" s="6">
        <v>1</v>
      </c>
    </row>
    <row r="184" spans="1:5">
      <c r="A184" s="6">
        <v>183</v>
      </c>
      <c r="B184" s="6" t="s">
        <v>1545</v>
      </c>
      <c r="C184" s="24" t="s">
        <v>1784</v>
      </c>
      <c r="D184" s="24" t="s">
        <v>1803</v>
      </c>
      <c r="E184" s="6">
        <v>1</v>
      </c>
    </row>
    <row r="185" spans="1:5">
      <c r="A185" s="6">
        <v>184</v>
      </c>
      <c r="B185" s="6" t="s">
        <v>1546</v>
      </c>
      <c r="C185" s="24" t="s">
        <v>1784</v>
      </c>
      <c r="D185" s="24" t="s">
        <v>1802</v>
      </c>
      <c r="E185" s="6">
        <v>1</v>
      </c>
    </row>
    <row r="186" spans="1:5">
      <c r="A186" s="6">
        <v>185</v>
      </c>
      <c r="B186" s="6" t="s">
        <v>1547</v>
      </c>
      <c r="C186" s="24" t="s">
        <v>1784</v>
      </c>
      <c r="D186" s="24" t="s">
        <v>1804</v>
      </c>
      <c r="E186" s="6">
        <v>1</v>
      </c>
    </row>
    <row r="187" spans="1:5">
      <c r="A187" s="6">
        <v>186</v>
      </c>
      <c r="B187" s="6" t="s">
        <v>1548</v>
      </c>
      <c r="C187" s="24" t="s">
        <v>1783</v>
      </c>
      <c r="D187" s="24" t="s">
        <v>1801</v>
      </c>
      <c r="E187" s="6">
        <v>1</v>
      </c>
    </row>
    <row r="188" spans="1:5">
      <c r="A188" s="6">
        <v>187</v>
      </c>
      <c r="B188" s="6" t="s">
        <v>1549</v>
      </c>
      <c r="C188" s="24" t="s">
        <v>1784</v>
      </c>
      <c r="D188" s="24" t="s">
        <v>1803</v>
      </c>
      <c r="E188" s="6">
        <v>1</v>
      </c>
    </row>
    <row r="189" spans="1:5">
      <c r="A189" s="6">
        <v>188</v>
      </c>
      <c r="B189" s="6" t="s">
        <v>1550</v>
      </c>
      <c r="C189" s="24" t="s">
        <v>1783</v>
      </c>
      <c r="D189" s="24" t="s">
        <v>1805</v>
      </c>
      <c r="E189" s="6">
        <v>1</v>
      </c>
    </row>
    <row r="190" spans="1:5">
      <c r="A190" s="6">
        <v>189</v>
      </c>
      <c r="B190" s="6" t="s">
        <v>1551</v>
      </c>
      <c r="C190" s="24" t="s">
        <v>1784</v>
      </c>
      <c r="D190" s="24" t="s">
        <v>1804</v>
      </c>
      <c r="E190" s="6">
        <v>1</v>
      </c>
    </row>
    <row r="191" spans="1:5">
      <c r="A191" s="6">
        <v>190</v>
      </c>
      <c r="B191" s="6" t="s">
        <v>1552</v>
      </c>
      <c r="C191" s="24" t="s">
        <v>1783</v>
      </c>
      <c r="D191" s="24" t="s">
        <v>1804</v>
      </c>
      <c r="E191" s="6">
        <v>1</v>
      </c>
    </row>
    <row r="192" spans="1:5">
      <c r="A192" s="6">
        <v>191</v>
      </c>
      <c r="B192" s="6" t="s">
        <v>1553</v>
      </c>
      <c r="C192" s="24" t="s">
        <v>1783</v>
      </c>
      <c r="D192" s="24" t="s">
        <v>1804</v>
      </c>
      <c r="E192" s="6">
        <v>1</v>
      </c>
    </row>
    <row r="193" spans="1:5">
      <c r="A193" s="6">
        <v>192</v>
      </c>
      <c r="B193" s="6" t="s">
        <v>1554</v>
      </c>
      <c r="C193" s="24" t="s">
        <v>1783</v>
      </c>
      <c r="D193" s="24" t="s">
        <v>1806</v>
      </c>
      <c r="E193" s="6">
        <v>1</v>
      </c>
    </row>
    <row r="194" spans="1:5">
      <c r="A194" s="6">
        <v>193</v>
      </c>
      <c r="B194" s="6" t="s">
        <v>1555</v>
      </c>
      <c r="C194" s="24" t="s">
        <v>1785</v>
      </c>
      <c r="D194" s="24" t="s">
        <v>1804</v>
      </c>
      <c r="E194" s="6">
        <v>1</v>
      </c>
    </row>
    <row r="195" spans="1:5">
      <c r="A195" s="6">
        <v>194</v>
      </c>
      <c r="B195" s="6" t="s">
        <v>1556</v>
      </c>
      <c r="C195" s="24" t="s">
        <v>1784</v>
      </c>
      <c r="D195" s="24" t="s">
        <v>1803</v>
      </c>
      <c r="E195" s="6">
        <v>1</v>
      </c>
    </row>
    <row r="196" spans="1:5">
      <c r="A196" s="6">
        <v>195</v>
      </c>
      <c r="B196" s="6" t="s">
        <v>1557</v>
      </c>
      <c r="C196" s="24" t="s">
        <v>1783</v>
      </c>
      <c r="D196" s="24" t="s">
        <v>1804</v>
      </c>
      <c r="E196" s="6">
        <v>1</v>
      </c>
    </row>
    <row r="197" spans="1:5">
      <c r="A197" s="6">
        <v>196</v>
      </c>
      <c r="B197" s="6" t="s">
        <v>1567</v>
      </c>
      <c r="C197" s="6" t="s">
        <v>1568</v>
      </c>
      <c r="D197" s="24" t="s">
        <v>1804</v>
      </c>
      <c r="E197" s="6">
        <v>1</v>
      </c>
    </row>
    <row r="198" spans="1:5">
      <c r="A198" s="6">
        <v>197</v>
      </c>
      <c r="B198" s="6" t="s">
        <v>1569</v>
      </c>
      <c r="C198" s="6" t="s">
        <v>1568</v>
      </c>
      <c r="D198" s="24" t="s">
        <v>1806</v>
      </c>
      <c r="E198" s="6">
        <v>1</v>
      </c>
    </row>
    <row r="199" spans="1:5">
      <c r="A199" s="6">
        <v>198</v>
      </c>
      <c r="B199" s="6" t="s">
        <v>1570</v>
      </c>
      <c r="C199" s="6" t="s">
        <v>1568</v>
      </c>
      <c r="D199" s="24" t="s">
        <v>1803</v>
      </c>
      <c r="E199" s="6">
        <v>1</v>
      </c>
    </row>
    <row r="200" spans="1:5">
      <c r="A200" s="6">
        <v>199</v>
      </c>
      <c r="B200" s="6" t="s">
        <v>1571</v>
      </c>
      <c r="C200" s="6" t="s">
        <v>1568</v>
      </c>
      <c r="D200" s="24" t="s">
        <v>1801</v>
      </c>
      <c r="E200" s="6">
        <v>1</v>
      </c>
    </row>
    <row r="201" spans="1:5">
      <c r="A201" s="6">
        <v>200</v>
      </c>
      <c r="B201" s="6" t="s">
        <v>1572</v>
      </c>
      <c r="C201" s="6" t="s">
        <v>1568</v>
      </c>
      <c r="D201" s="24" t="s">
        <v>1803</v>
      </c>
      <c r="E201" s="6">
        <v>1</v>
      </c>
    </row>
    <row r="202" spans="1:5">
      <c r="A202" s="6">
        <v>201</v>
      </c>
      <c r="B202" s="6" t="s">
        <v>1573</v>
      </c>
      <c r="C202" s="6" t="s">
        <v>1568</v>
      </c>
      <c r="D202" s="24" t="s">
        <v>1803</v>
      </c>
      <c r="E202" s="6">
        <v>1</v>
      </c>
    </row>
    <row r="203" spans="1:5">
      <c r="A203" s="6">
        <v>202</v>
      </c>
      <c r="B203" s="6" t="s">
        <v>1574</v>
      </c>
      <c r="C203" s="6" t="s">
        <v>1568</v>
      </c>
      <c r="D203" s="24" t="s">
        <v>1803</v>
      </c>
      <c r="E203" s="6">
        <v>1</v>
      </c>
    </row>
    <row r="204" spans="1:5">
      <c r="A204" s="6">
        <v>203</v>
      </c>
      <c r="B204" s="6" t="s">
        <v>1575</v>
      </c>
      <c r="C204" s="6" t="s">
        <v>1568</v>
      </c>
      <c r="D204" s="24" t="s">
        <v>1806</v>
      </c>
      <c r="E204" s="6">
        <v>1</v>
      </c>
    </row>
    <row r="205" spans="1:5">
      <c r="A205" s="6">
        <v>204</v>
      </c>
      <c r="B205" s="6" t="s">
        <v>1576</v>
      </c>
      <c r="C205" s="6" t="s">
        <v>1568</v>
      </c>
      <c r="D205" s="24" t="s">
        <v>1805</v>
      </c>
      <c r="E205" s="6">
        <v>1</v>
      </c>
    </row>
    <row r="206" spans="1:5">
      <c r="A206" s="6">
        <v>205</v>
      </c>
      <c r="B206" s="6" t="s">
        <v>1577</v>
      </c>
      <c r="C206" s="6" t="s">
        <v>1568</v>
      </c>
      <c r="D206" s="24" t="s">
        <v>1806</v>
      </c>
      <c r="E206" s="6">
        <v>1</v>
      </c>
    </row>
    <row r="207" spans="1:5">
      <c r="A207" s="6">
        <v>206</v>
      </c>
      <c r="B207" s="6" t="s">
        <v>1578</v>
      </c>
      <c r="C207" s="6" t="s">
        <v>1568</v>
      </c>
      <c r="D207" s="24" t="s">
        <v>1803</v>
      </c>
      <c r="E207" s="6">
        <v>1</v>
      </c>
    </row>
    <row r="208" spans="1:5">
      <c r="A208" s="6">
        <v>207</v>
      </c>
      <c r="B208" s="6" t="s">
        <v>1579</v>
      </c>
      <c r="C208" s="6" t="s">
        <v>1568</v>
      </c>
      <c r="D208" s="24" t="s">
        <v>1802</v>
      </c>
      <c r="E208" s="6">
        <v>1</v>
      </c>
    </row>
    <row r="209" spans="1:5">
      <c r="A209" s="6">
        <v>208</v>
      </c>
      <c r="B209" s="6" t="s">
        <v>1580</v>
      </c>
      <c r="C209" s="6" t="s">
        <v>1568</v>
      </c>
      <c r="D209" s="24" t="s">
        <v>1802</v>
      </c>
      <c r="E209" s="6">
        <v>1</v>
      </c>
    </row>
    <row r="210" spans="1:5">
      <c r="A210" s="6">
        <v>209</v>
      </c>
      <c r="B210" s="6" t="s">
        <v>1581</v>
      </c>
      <c r="C210" s="6" t="s">
        <v>1568</v>
      </c>
      <c r="D210" s="24" t="s">
        <v>1807</v>
      </c>
      <c r="E210" s="6"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/>
  </sheetViews>
  <sheetFormatPr defaultRowHeight="13.5"/>
  <sheetData>
    <row r="1" spans="1:25">
      <c r="A1" s="6" t="s">
        <v>1534</v>
      </c>
      <c r="B1" s="6" t="s">
        <v>1533</v>
      </c>
      <c r="C1" s="6" t="s">
        <v>1535</v>
      </c>
      <c r="D1" s="6" t="s">
        <v>1536</v>
      </c>
      <c r="E1" s="6" t="s">
        <v>1537</v>
      </c>
      <c r="F1" s="6" t="s">
        <v>1538</v>
      </c>
      <c r="G1" s="6" t="s">
        <v>1539</v>
      </c>
      <c r="H1" s="6" t="s">
        <v>1540</v>
      </c>
      <c r="I1" s="6" t="s">
        <v>1541</v>
      </c>
      <c r="J1" s="6" t="s">
        <v>1542</v>
      </c>
      <c r="K1" s="6" t="s">
        <v>1543</v>
      </c>
      <c r="L1" s="6" t="s">
        <v>1544</v>
      </c>
      <c r="M1" s="6" t="s">
        <v>1545</v>
      </c>
      <c r="N1" s="6" t="s">
        <v>1546</v>
      </c>
      <c r="O1" s="6" t="s">
        <v>1547</v>
      </c>
      <c r="P1" s="6" t="s">
        <v>1548</v>
      </c>
      <c r="Q1" s="6" t="s">
        <v>1549</v>
      </c>
      <c r="R1" s="6" t="s">
        <v>1550</v>
      </c>
      <c r="S1" s="6" t="s">
        <v>1551</v>
      </c>
      <c r="T1" s="6" t="s">
        <v>1552</v>
      </c>
      <c r="U1" s="6" t="s">
        <v>1553</v>
      </c>
      <c r="V1" s="6" t="s">
        <v>1554</v>
      </c>
      <c r="W1" s="6" t="s">
        <v>1555</v>
      </c>
      <c r="X1" s="6" t="s">
        <v>1556</v>
      </c>
      <c r="Y1" s="6" t="s">
        <v>1557</v>
      </c>
    </row>
    <row r="2" spans="1:25">
      <c r="A2" s="6" t="s">
        <v>1568</v>
      </c>
      <c r="B2" s="6" t="s">
        <v>1567</v>
      </c>
      <c r="C2" s="6" t="s">
        <v>1569</v>
      </c>
      <c r="D2" s="6" t="s">
        <v>1570</v>
      </c>
      <c r="E2" s="6" t="s">
        <v>1571</v>
      </c>
      <c r="F2" s="6" t="s">
        <v>1572</v>
      </c>
      <c r="G2" s="6" t="s">
        <v>1573</v>
      </c>
      <c r="H2" s="6" t="s">
        <v>1574</v>
      </c>
      <c r="I2" s="6" t="s">
        <v>1575</v>
      </c>
      <c r="J2" s="6" t="s">
        <v>1576</v>
      </c>
      <c r="K2" s="6" t="s">
        <v>1577</v>
      </c>
      <c r="L2" s="6" t="s">
        <v>1578</v>
      </c>
      <c r="M2" s="6" t="s">
        <v>1579</v>
      </c>
      <c r="N2" s="6" t="s">
        <v>1580</v>
      </c>
      <c r="O2" s="6" t="s">
        <v>1581</v>
      </c>
    </row>
    <row r="3" spans="1:25">
      <c r="A3" s="6" t="s">
        <v>1471</v>
      </c>
      <c r="B3" s="14" t="s">
        <v>1591</v>
      </c>
      <c r="C3" s="14" t="s">
        <v>1592</v>
      </c>
      <c r="D3" s="14" t="s">
        <v>1593</v>
      </c>
      <c r="E3" s="14" t="s">
        <v>1594</v>
      </c>
      <c r="F3" s="14" t="s">
        <v>1595</v>
      </c>
      <c r="G3" s="14" t="s">
        <v>1596</v>
      </c>
      <c r="H3" s="14" t="s">
        <v>1597</v>
      </c>
      <c r="I3" s="14" t="s">
        <v>1598</v>
      </c>
      <c r="J3" s="14" t="s">
        <v>1599</v>
      </c>
      <c r="K3" s="14" t="s">
        <v>1600</v>
      </c>
      <c r="L3" s="14" t="s">
        <v>1601</v>
      </c>
      <c r="M3" s="14" t="s">
        <v>1602</v>
      </c>
    </row>
    <row r="4" spans="1:25">
      <c r="A4" s="6" t="s">
        <v>1473</v>
      </c>
      <c r="B4" s="6" t="s">
        <v>1472</v>
      </c>
      <c r="C4" s="6" t="s">
        <v>1474</v>
      </c>
      <c r="D4" s="15" t="s">
        <v>1605</v>
      </c>
      <c r="E4" s="15" t="s">
        <v>1606</v>
      </c>
      <c r="F4" s="15" t="s">
        <v>1607</v>
      </c>
      <c r="G4" s="15" t="s">
        <v>1608</v>
      </c>
      <c r="H4" s="15" t="s">
        <v>1609</v>
      </c>
      <c r="I4" s="15" t="s">
        <v>1610</v>
      </c>
      <c r="J4" s="15" t="s">
        <v>1611</v>
      </c>
      <c r="K4" s="15" t="s">
        <v>1612</v>
      </c>
      <c r="L4" s="15" t="s">
        <v>1613</v>
      </c>
      <c r="M4" s="15" t="s">
        <v>1614</v>
      </c>
      <c r="N4" s="15" t="s">
        <v>1727</v>
      </c>
      <c r="O4" s="15" t="s">
        <v>1728</v>
      </c>
    </row>
    <row r="5" spans="1:25">
      <c r="A5" s="6" t="s">
        <v>1171</v>
      </c>
      <c r="B5" s="6" t="s">
        <v>1483</v>
      </c>
      <c r="C5" s="6" t="s">
        <v>1484</v>
      </c>
      <c r="D5" s="14" t="s">
        <v>1510</v>
      </c>
      <c r="E5" s="14" t="s">
        <v>1511</v>
      </c>
      <c r="F5" s="14" t="s">
        <v>1523</v>
      </c>
      <c r="G5" s="14" t="s">
        <v>1524</v>
      </c>
      <c r="H5" s="14" t="s">
        <v>1629</v>
      </c>
      <c r="I5" s="14" t="s">
        <v>1630</v>
      </c>
      <c r="J5" s="14" t="s">
        <v>1631</v>
      </c>
      <c r="K5" s="14" t="s">
        <v>1632</v>
      </c>
      <c r="L5" s="14" t="s">
        <v>1633</v>
      </c>
      <c r="M5" s="14" t="s">
        <v>1634</v>
      </c>
    </row>
    <row r="6" spans="1:25">
      <c r="A6" s="6" t="s">
        <v>1559</v>
      </c>
      <c r="B6" s="6" t="s">
        <v>1558</v>
      </c>
      <c r="C6" s="6" t="s">
        <v>1560</v>
      </c>
      <c r="D6" s="6" t="s">
        <v>1561</v>
      </c>
      <c r="E6" s="6" t="s">
        <v>1562</v>
      </c>
      <c r="F6" s="6" t="s">
        <v>1563</v>
      </c>
      <c r="G6" s="6" t="s">
        <v>1564</v>
      </c>
      <c r="H6" s="6" t="s">
        <v>1565</v>
      </c>
      <c r="I6" s="6" t="s">
        <v>1566</v>
      </c>
    </row>
    <row r="7" spans="1:25">
      <c r="A7" s="6" t="s">
        <v>1476</v>
      </c>
      <c r="B7" s="6" t="s">
        <v>1475</v>
      </c>
      <c r="C7" s="15" t="s">
        <v>1615</v>
      </c>
      <c r="D7" s="15" t="s">
        <v>1616</v>
      </c>
      <c r="E7" s="15" t="s">
        <v>1617</v>
      </c>
      <c r="F7" s="15" t="s">
        <v>1618</v>
      </c>
      <c r="G7" s="15" t="s">
        <v>1619</v>
      </c>
    </row>
    <row r="8" spans="1:25">
      <c r="A8" s="6" t="s">
        <v>1478</v>
      </c>
      <c r="B8" s="14" t="s">
        <v>1477</v>
      </c>
      <c r="C8" s="6" t="s">
        <v>1507</v>
      </c>
      <c r="D8" s="6" t="s">
        <v>1520</v>
      </c>
      <c r="E8" s="6" t="s">
        <v>1620</v>
      </c>
      <c r="F8" s="6" t="s">
        <v>1621</v>
      </c>
      <c r="G8" s="6" t="s">
        <v>1622</v>
      </c>
      <c r="H8" s="15" t="s">
        <v>1729</v>
      </c>
    </row>
    <row r="9" spans="1:25">
      <c r="A9" s="6" t="s">
        <v>1480</v>
      </c>
      <c r="B9" s="6" t="s">
        <v>1479</v>
      </c>
      <c r="C9" s="6" t="s">
        <v>1508</v>
      </c>
      <c r="D9" s="6" t="s">
        <v>1521</v>
      </c>
      <c r="E9" s="6" t="s">
        <v>1623</v>
      </c>
      <c r="F9" s="6" t="s">
        <v>1624</v>
      </c>
      <c r="G9" s="6" t="s">
        <v>1625</v>
      </c>
    </row>
    <row r="10" spans="1:25">
      <c r="A10" s="6" t="s">
        <v>1482</v>
      </c>
      <c r="B10" s="6" t="s">
        <v>1481</v>
      </c>
      <c r="C10" s="6" t="s">
        <v>1509</v>
      </c>
      <c r="D10" s="6" t="s">
        <v>1522</v>
      </c>
      <c r="E10" s="6" t="s">
        <v>1626</v>
      </c>
      <c r="F10" s="6" t="s">
        <v>1627</v>
      </c>
      <c r="G10" s="6" t="s">
        <v>1628</v>
      </c>
    </row>
    <row r="11" spans="1:25">
      <c r="A11" s="6" t="s">
        <v>1490</v>
      </c>
      <c r="B11" s="6" t="s">
        <v>1489</v>
      </c>
      <c r="C11" s="6" t="s">
        <v>1512</v>
      </c>
      <c r="D11" s="6" t="s">
        <v>1525</v>
      </c>
      <c r="E11" s="6" t="s">
        <v>1637</v>
      </c>
      <c r="F11" s="6" t="s">
        <v>1638</v>
      </c>
      <c r="G11" s="6" t="s">
        <v>1639</v>
      </c>
    </row>
    <row r="12" spans="1:25">
      <c r="A12" s="6" t="s">
        <v>1492</v>
      </c>
      <c r="B12" s="6" t="s">
        <v>1491</v>
      </c>
      <c r="C12" s="6" t="s">
        <v>1513</v>
      </c>
      <c r="D12" s="6" t="s">
        <v>1526</v>
      </c>
      <c r="E12" s="6" t="s">
        <v>1640</v>
      </c>
      <c r="F12" s="6" t="s">
        <v>1641</v>
      </c>
      <c r="G12" s="6" t="s">
        <v>1642</v>
      </c>
    </row>
    <row r="13" spans="1:25">
      <c r="A13" s="6" t="s">
        <v>1494</v>
      </c>
      <c r="B13" s="6" t="s">
        <v>1493</v>
      </c>
      <c r="C13" s="6" t="s">
        <v>1514</v>
      </c>
      <c r="D13" s="6" t="s">
        <v>1527</v>
      </c>
      <c r="E13" s="6" t="s">
        <v>1643</v>
      </c>
      <c r="F13" s="6" t="s">
        <v>1644</v>
      </c>
      <c r="G13" s="6" t="s">
        <v>1645</v>
      </c>
    </row>
    <row r="14" spans="1:25">
      <c r="A14" s="6" t="s">
        <v>1496</v>
      </c>
      <c r="B14" s="6" t="s">
        <v>1495</v>
      </c>
      <c r="C14" s="6" t="s">
        <v>1515</v>
      </c>
      <c r="D14" s="6" t="s">
        <v>1528</v>
      </c>
      <c r="E14" s="6" t="s">
        <v>1646</v>
      </c>
      <c r="F14" s="6" t="s">
        <v>1647</v>
      </c>
      <c r="G14" s="6" t="s">
        <v>1648</v>
      </c>
    </row>
    <row r="15" spans="1:25">
      <c r="A15" s="6" t="s">
        <v>1498</v>
      </c>
      <c r="B15" s="6" t="s">
        <v>1497</v>
      </c>
      <c r="C15" s="6" t="s">
        <v>1516</v>
      </c>
      <c r="D15" s="6" t="s">
        <v>1529</v>
      </c>
      <c r="E15" s="6" t="s">
        <v>1649</v>
      </c>
      <c r="F15" s="6" t="s">
        <v>1650</v>
      </c>
      <c r="G15" s="6" t="s">
        <v>1651</v>
      </c>
    </row>
    <row r="16" spans="1:25">
      <c r="A16" s="6" t="s">
        <v>1500</v>
      </c>
      <c r="B16" s="6" t="s">
        <v>1499</v>
      </c>
      <c r="C16" s="6" t="s">
        <v>1507</v>
      </c>
      <c r="D16" s="6" t="s">
        <v>1520</v>
      </c>
      <c r="E16" s="6" t="s">
        <v>1620</v>
      </c>
      <c r="F16" s="6" t="s">
        <v>1621</v>
      </c>
      <c r="G16" s="6" t="s">
        <v>1622</v>
      </c>
    </row>
    <row r="17" spans="1:31">
      <c r="A17" s="6" t="s">
        <v>1502</v>
      </c>
      <c r="B17" s="6" t="s">
        <v>1501</v>
      </c>
      <c r="C17" s="6" t="s">
        <v>1517</v>
      </c>
      <c r="D17" s="6" t="s">
        <v>1530</v>
      </c>
      <c r="E17" s="6" t="s">
        <v>1652</v>
      </c>
      <c r="F17" s="6" t="s">
        <v>1653</v>
      </c>
      <c r="G17" s="6" t="s">
        <v>1654</v>
      </c>
    </row>
    <row r="18" spans="1:31">
      <c r="A18" s="6" t="s">
        <v>1504</v>
      </c>
      <c r="B18" s="6" t="s">
        <v>1503</v>
      </c>
      <c r="C18" s="6" t="s">
        <v>1518</v>
      </c>
      <c r="D18" s="6" t="s">
        <v>1531</v>
      </c>
      <c r="E18" s="6" t="s">
        <v>1655</v>
      </c>
      <c r="F18" s="6" t="s">
        <v>1656</v>
      </c>
      <c r="G18" s="6" t="s">
        <v>1657</v>
      </c>
    </row>
    <row r="19" spans="1:31">
      <c r="A19" s="6" t="s">
        <v>1506</v>
      </c>
      <c r="B19" s="6" t="s">
        <v>1505</v>
      </c>
      <c r="C19" s="6" t="s">
        <v>1519</v>
      </c>
      <c r="D19" s="6" t="s">
        <v>1532</v>
      </c>
      <c r="E19" s="6" t="s">
        <v>1658</v>
      </c>
      <c r="F19" s="6" t="s">
        <v>1659</v>
      </c>
      <c r="G19" s="6" t="s">
        <v>1660</v>
      </c>
    </row>
    <row r="20" spans="1:31">
      <c r="A20" s="15" t="s">
        <v>1666</v>
      </c>
      <c r="B20" s="15" t="s">
        <v>1667</v>
      </c>
      <c r="C20" s="15" t="s">
        <v>1668</v>
      </c>
      <c r="D20" s="15" t="s">
        <v>1669</v>
      </c>
      <c r="E20" s="15" t="s">
        <v>1670</v>
      </c>
      <c r="F20" s="15" t="s">
        <v>1671</v>
      </c>
      <c r="G20" s="15" t="s">
        <v>1672</v>
      </c>
    </row>
    <row r="21" spans="1:31">
      <c r="A21" s="15" t="s">
        <v>1675</v>
      </c>
      <c r="B21" s="15" t="s">
        <v>1677</v>
      </c>
      <c r="C21" s="15" t="s">
        <v>1678</v>
      </c>
      <c r="D21" s="15" t="s">
        <v>1679</v>
      </c>
      <c r="E21" s="15" t="s">
        <v>1680</v>
      </c>
      <c r="F21" s="15" t="s">
        <v>1681</v>
      </c>
      <c r="G21" s="15" t="s">
        <v>1682</v>
      </c>
    </row>
    <row r="22" spans="1:31">
      <c r="A22" s="15" t="s">
        <v>1720</v>
      </c>
      <c r="B22" s="15" t="s">
        <v>1721</v>
      </c>
      <c r="C22" s="15" t="s">
        <v>1722</v>
      </c>
      <c r="D22" s="15" t="s">
        <v>1723</v>
      </c>
      <c r="E22" s="15" t="s">
        <v>1724</v>
      </c>
      <c r="F22" s="15" t="s">
        <v>1725</v>
      </c>
      <c r="G22" s="15" t="s">
        <v>1726</v>
      </c>
    </row>
    <row r="23" spans="1:31">
      <c r="A23" s="15" t="s">
        <v>1676</v>
      </c>
      <c r="B23" s="15" t="s">
        <v>1683</v>
      </c>
      <c r="C23" s="15" t="s">
        <v>1684</v>
      </c>
      <c r="D23" s="15" t="s">
        <v>1685</v>
      </c>
      <c r="E23" s="15" t="s">
        <v>1686</v>
      </c>
      <c r="F23" s="15" t="s">
        <v>1687</v>
      </c>
      <c r="G23" s="15" t="s">
        <v>1688</v>
      </c>
    </row>
    <row r="24" spans="1:31">
      <c r="A24" s="15" t="s">
        <v>1692</v>
      </c>
      <c r="B24" s="15" t="s">
        <v>1693</v>
      </c>
      <c r="C24" s="15" t="s">
        <v>1694</v>
      </c>
      <c r="D24" s="15" t="s">
        <v>1695</v>
      </c>
      <c r="E24" s="15" t="s">
        <v>1696</v>
      </c>
      <c r="F24" s="15" t="s">
        <v>1697</v>
      </c>
      <c r="G24" s="15" t="s">
        <v>1698</v>
      </c>
    </row>
    <row r="25" spans="1:31">
      <c r="A25" s="15" t="s">
        <v>1737</v>
      </c>
      <c r="B25" s="15" t="s">
        <v>1738</v>
      </c>
      <c r="C25" s="15" t="s">
        <v>1739</v>
      </c>
      <c r="D25" s="15" t="s">
        <v>1740</v>
      </c>
      <c r="E25" s="15" t="s">
        <v>1741</v>
      </c>
      <c r="F25" s="15" t="s">
        <v>1742</v>
      </c>
      <c r="G25" s="15" t="s">
        <v>1743</v>
      </c>
    </row>
    <row r="26" spans="1:31">
      <c r="A26" s="6" t="s">
        <v>1486</v>
      </c>
      <c r="B26" s="6" t="s">
        <v>1485</v>
      </c>
      <c r="C26" s="6" t="s">
        <v>1635</v>
      </c>
    </row>
    <row r="27" spans="1:31">
      <c r="A27" s="6" t="s">
        <v>1488</v>
      </c>
      <c r="B27" s="6" t="s">
        <v>1487</v>
      </c>
      <c r="C27" s="14" t="s">
        <v>1636</v>
      </c>
    </row>
    <row r="28" spans="1:31">
      <c r="A28" s="6" t="s">
        <v>1583</v>
      </c>
      <c r="B28" s="6" t="s">
        <v>1582</v>
      </c>
      <c r="C28" s="6" t="s">
        <v>1584</v>
      </c>
    </row>
    <row r="29" spans="1:31">
      <c r="A29" s="6" t="s">
        <v>1586</v>
      </c>
      <c r="B29" s="6" t="s">
        <v>1585</v>
      </c>
      <c r="C29" s="6" t="s">
        <v>1587</v>
      </c>
    </row>
    <row r="30" spans="1:31">
      <c r="A30" s="17" t="s">
        <v>1752</v>
      </c>
      <c r="B30" s="15" t="s">
        <v>1749</v>
      </c>
      <c r="C30" s="15" t="s">
        <v>1750</v>
      </c>
    </row>
    <row r="31" spans="1:31">
      <c r="A31" s="15" t="s">
        <v>1661</v>
      </c>
      <c r="B31" s="6" t="s">
        <v>1471</v>
      </c>
      <c r="C31" s="6" t="s">
        <v>1473</v>
      </c>
      <c r="D31" s="17" t="s">
        <v>1719</v>
      </c>
      <c r="E31" s="6" t="s">
        <v>1482</v>
      </c>
      <c r="F31" s="6" t="s">
        <v>1478</v>
      </c>
      <c r="G31" s="6" t="s">
        <v>1476</v>
      </c>
      <c r="H31" s="6" t="s">
        <v>1480</v>
      </c>
      <c r="I31" s="6" t="s">
        <v>1171</v>
      </c>
      <c r="J31" s="6" t="s">
        <v>1486</v>
      </c>
      <c r="K31" s="6" t="s">
        <v>1488</v>
      </c>
      <c r="L31" s="6" t="s">
        <v>1490</v>
      </c>
      <c r="M31" s="6" t="s">
        <v>1492</v>
      </c>
      <c r="N31" s="6" t="s">
        <v>1494</v>
      </c>
      <c r="O31" s="6" t="s">
        <v>1496</v>
      </c>
      <c r="P31" s="6" t="s">
        <v>1498</v>
      </c>
      <c r="Q31" s="6" t="s">
        <v>1502</v>
      </c>
      <c r="R31" s="6" t="s">
        <v>1504</v>
      </c>
      <c r="S31" s="6" t="s">
        <v>1500</v>
      </c>
      <c r="T31" s="6" t="s">
        <v>1506</v>
      </c>
      <c r="U31" s="6" t="s">
        <v>1534</v>
      </c>
      <c r="V31" s="6" t="s">
        <v>1559</v>
      </c>
      <c r="W31" s="6" t="s">
        <v>1568</v>
      </c>
      <c r="X31" s="6" t="s">
        <v>1583</v>
      </c>
      <c r="Y31" s="6" t="s">
        <v>1586</v>
      </c>
      <c r="Z31" s="15" t="s">
        <v>1665</v>
      </c>
      <c r="AA31" s="15" t="s">
        <v>1691</v>
      </c>
      <c r="AB31" s="15" t="s">
        <v>1675</v>
      </c>
      <c r="AC31" s="15" t="s">
        <v>1676</v>
      </c>
      <c r="AD31" s="15" t="s">
        <v>1751</v>
      </c>
      <c r="AE31" s="15" t="s">
        <v>1744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7"/>
  <sheetViews>
    <sheetView workbookViewId="0"/>
  </sheetViews>
  <sheetFormatPr defaultRowHeight="13.5"/>
  <sheetData>
    <row r="1" spans="1:30" ht="25.5">
      <c r="A1" s="32" t="e"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>
      <c r="A2" s="33">
        <v>1</v>
      </c>
      <c r="B2" s="34"/>
      <c r="C2" s="34">
        <v>2</v>
      </c>
      <c r="D2" s="34"/>
      <c r="E2" s="34">
        <v>3</v>
      </c>
      <c r="F2" s="34"/>
      <c r="G2" s="34">
        <v>4</v>
      </c>
      <c r="H2" s="34"/>
      <c r="I2" s="34">
        <v>5</v>
      </c>
      <c r="J2" s="34"/>
      <c r="K2" s="34">
        <v>6</v>
      </c>
      <c r="L2" s="34"/>
      <c r="M2" s="34">
        <v>7</v>
      </c>
      <c r="N2" s="34"/>
      <c r="O2" s="34">
        <v>8</v>
      </c>
      <c r="P2" s="34"/>
      <c r="Q2" s="34">
        <v>9</v>
      </c>
      <c r="R2" s="34"/>
      <c r="S2" s="34">
        <v>10</v>
      </c>
      <c r="T2" s="34"/>
      <c r="U2" s="34">
        <v>11</v>
      </c>
      <c r="V2" s="34"/>
      <c r="W2" s="34">
        <v>12</v>
      </c>
      <c r="X2" s="34"/>
      <c r="Y2" s="34">
        <v>13</v>
      </c>
      <c r="Z2" s="34"/>
      <c r="AA2" s="34">
        <v>14</v>
      </c>
      <c r="AB2" s="34"/>
      <c r="AC2" s="34">
        <v>15</v>
      </c>
      <c r="AD2" s="35"/>
    </row>
    <row r="3" spans="1:30">
      <c r="A3" s="36" t="s">
        <v>2433</v>
      </c>
      <c r="B3" s="37" t="s">
        <v>2434</v>
      </c>
      <c r="C3" s="38" t="s">
        <v>2433</v>
      </c>
      <c r="D3" s="37" t="s">
        <v>2434</v>
      </c>
      <c r="E3" s="38" t="s">
        <v>2433</v>
      </c>
      <c r="F3" s="37" t="s">
        <v>2434</v>
      </c>
      <c r="G3" s="39" t="s">
        <v>2433</v>
      </c>
      <c r="H3" s="37" t="s">
        <v>2434</v>
      </c>
      <c r="I3" s="39" t="s">
        <v>2433</v>
      </c>
      <c r="J3" s="37" t="s">
        <v>2434</v>
      </c>
      <c r="K3" s="39" t="s">
        <v>2433</v>
      </c>
      <c r="L3" s="37" t="s">
        <v>2435</v>
      </c>
      <c r="M3" s="39" t="s">
        <v>2433</v>
      </c>
      <c r="N3" s="37" t="s">
        <v>2434</v>
      </c>
      <c r="O3" s="39" t="s">
        <v>2433</v>
      </c>
      <c r="P3" s="37" t="s">
        <v>2434</v>
      </c>
      <c r="Q3" s="39" t="s">
        <v>2433</v>
      </c>
      <c r="R3" s="37" t="s">
        <v>2434</v>
      </c>
      <c r="S3" s="39" t="s">
        <v>2433</v>
      </c>
      <c r="T3" s="37" t="s">
        <v>2435</v>
      </c>
      <c r="U3" s="39" t="s">
        <v>2433</v>
      </c>
      <c r="V3" s="37" t="s">
        <v>2434</v>
      </c>
      <c r="W3" s="39" t="s">
        <v>2436</v>
      </c>
      <c r="X3" s="37" t="s">
        <v>2434</v>
      </c>
      <c r="Y3" s="39" t="s">
        <v>2433</v>
      </c>
      <c r="Z3" s="37" t="s">
        <v>2434</v>
      </c>
      <c r="AA3" s="39" t="s">
        <v>2433</v>
      </c>
      <c r="AB3" s="37" t="s">
        <v>2434</v>
      </c>
      <c r="AC3" s="39" t="s">
        <v>2436</v>
      </c>
      <c r="AD3" s="40" t="s">
        <v>2435</v>
      </c>
    </row>
    <row r="4" spans="1:30">
      <c r="A4" s="41" t="s">
        <v>2599</v>
      </c>
      <c r="B4" s="42">
        <v>4.8611111111110938E-3</v>
      </c>
      <c r="C4" s="43" t="s">
        <v>2600</v>
      </c>
      <c r="D4" s="42">
        <v>3.4722222222222029E-3</v>
      </c>
      <c r="E4" s="43" t="s">
        <v>2600</v>
      </c>
      <c r="F4" s="42">
        <v>6.9444444444439757E-3</v>
      </c>
      <c r="G4" s="43" t="s">
        <v>2601</v>
      </c>
      <c r="H4" s="42">
        <v>4.1666666666666701E-3</v>
      </c>
      <c r="I4" s="43" t="s">
        <v>2602</v>
      </c>
      <c r="J4" s="42">
        <v>8.3333333333333037E-3</v>
      </c>
      <c r="K4" s="43" t="s">
        <v>2601</v>
      </c>
      <c r="L4" s="42">
        <v>4.8611111111110106E-3</v>
      </c>
      <c r="M4" s="43" t="s">
        <v>2603</v>
      </c>
      <c r="N4" s="42">
        <v>3.4722222222223001E-3</v>
      </c>
      <c r="O4" s="43" t="s">
        <v>2599</v>
      </c>
      <c r="P4" s="42">
        <v>4.8611111111111077E-3</v>
      </c>
      <c r="Q4" s="43" t="s">
        <v>2600</v>
      </c>
      <c r="R4" s="42">
        <v>3.4722222222230148E-3</v>
      </c>
      <c r="S4" s="43" t="s">
        <v>2600</v>
      </c>
      <c r="T4" s="42">
        <v>3.4722222222222259E-3</v>
      </c>
      <c r="U4" s="43" t="s">
        <v>2601</v>
      </c>
      <c r="V4" s="42">
        <v>6.9444444444444059E-3</v>
      </c>
      <c r="W4" s="43" t="s">
        <v>2600</v>
      </c>
      <c r="X4" s="42">
        <v>3.4722222222220017E-3</v>
      </c>
      <c r="Y4" s="43" t="s">
        <v>2600</v>
      </c>
      <c r="Z4" s="42">
        <v>4.1666666666660135E-3</v>
      </c>
      <c r="AA4" s="43" t="s">
        <v>2600</v>
      </c>
      <c r="AB4" s="42">
        <v>3.4722222222220017E-3</v>
      </c>
      <c r="AC4" s="43" t="s">
        <v>2600</v>
      </c>
      <c r="AD4" s="44">
        <v>3.4722222222218074E-3</v>
      </c>
    </row>
    <row r="5" spans="1:30">
      <c r="A5" s="45">
        <v>0</v>
      </c>
      <c r="B5" s="46">
        <v>0</v>
      </c>
      <c r="C5" s="43">
        <v>0</v>
      </c>
      <c r="D5" s="42">
        <v>0</v>
      </c>
      <c r="E5" s="43">
        <v>0</v>
      </c>
      <c r="F5" s="42">
        <v>0</v>
      </c>
      <c r="G5" s="47" t="s">
        <v>2598</v>
      </c>
      <c r="H5" s="46">
        <v>6.7361111111110983E-2</v>
      </c>
      <c r="I5" s="47" t="s">
        <v>2601</v>
      </c>
      <c r="J5" s="46">
        <v>4.8611111111109828E-3</v>
      </c>
      <c r="K5" s="47" t="s">
        <v>2600</v>
      </c>
      <c r="L5" s="46">
        <v>3.4722222222219878E-3</v>
      </c>
      <c r="M5" s="47" t="s">
        <v>2600</v>
      </c>
      <c r="N5" s="46">
        <v>2.7777777777769908E-3</v>
      </c>
      <c r="O5" s="47" t="s">
        <v>2600</v>
      </c>
      <c r="P5" s="46">
        <v>3.4722222222219878E-3</v>
      </c>
      <c r="Q5" s="47">
        <v>0</v>
      </c>
      <c r="R5" s="46">
        <v>0</v>
      </c>
      <c r="S5" s="47" t="s">
        <v>2600</v>
      </c>
      <c r="T5" s="46">
        <v>2.7777777777777696E-3</v>
      </c>
      <c r="U5" s="47" t="s">
        <v>2600</v>
      </c>
      <c r="V5" s="46">
        <v>3.472222222222196E-3</v>
      </c>
      <c r="W5" s="47" t="s">
        <v>2603</v>
      </c>
      <c r="X5" s="46">
        <v>3.4722222222220156E-3</v>
      </c>
      <c r="Y5" s="47">
        <v>0</v>
      </c>
      <c r="Z5" s="46">
        <v>0</v>
      </c>
      <c r="AA5" s="47">
        <v>0</v>
      </c>
      <c r="AB5" s="46">
        <v>0</v>
      </c>
      <c r="AC5" s="47" t="s">
        <v>2601</v>
      </c>
      <c r="AD5" s="48">
        <v>2.0833333333334009E-2</v>
      </c>
    </row>
    <row r="6" spans="1:30">
      <c r="A6" s="45">
        <v>0</v>
      </c>
      <c r="B6" s="46">
        <v>0</v>
      </c>
      <c r="C6" s="43">
        <v>0</v>
      </c>
      <c r="D6" s="42">
        <v>0</v>
      </c>
      <c r="E6" s="43">
        <v>0</v>
      </c>
      <c r="F6" s="42">
        <v>0</v>
      </c>
      <c r="G6" s="47">
        <v>0</v>
      </c>
      <c r="H6" s="46">
        <v>0</v>
      </c>
      <c r="I6" s="47">
        <v>0</v>
      </c>
      <c r="J6" s="46">
        <v>0</v>
      </c>
      <c r="K6" s="47">
        <v>0</v>
      </c>
      <c r="L6" s="46">
        <v>0</v>
      </c>
      <c r="M6" s="47" t="s">
        <v>2604</v>
      </c>
      <c r="N6" s="46">
        <v>3.472222222222987E-3</v>
      </c>
      <c r="O6" s="47" t="s">
        <v>2600</v>
      </c>
      <c r="P6" s="46">
        <v>3.472222222222987E-3</v>
      </c>
      <c r="Q6" s="47">
        <v>0</v>
      </c>
      <c r="R6" s="46">
        <v>0</v>
      </c>
      <c r="S6" s="47" t="s">
        <v>2600</v>
      </c>
      <c r="T6" s="46">
        <v>2.7777777777778026E-3</v>
      </c>
      <c r="U6" s="47" t="s">
        <v>2600</v>
      </c>
      <c r="V6" s="46">
        <v>3.472222222222987E-3</v>
      </c>
      <c r="W6" s="47">
        <v>0</v>
      </c>
      <c r="X6" s="46">
        <v>0</v>
      </c>
      <c r="Y6" s="47">
        <v>0</v>
      </c>
      <c r="Z6" s="46">
        <v>0</v>
      </c>
      <c r="AA6" s="47">
        <v>0</v>
      </c>
      <c r="AB6" s="46">
        <v>0</v>
      </c>
      <c r="AC6" s="47" t="s">
        <v>2605</v>
      </c>
      <c r="AD6" s="48">
        <v>1.3888888888889006E-2</v>
      </c>
    </row>
    <row r="7" spans="1:30">
      <c r="A7" s="45">
        <v>0</v>
      </c>
      <c r="B7" s="46">
        <v>0</v>
      </c>
      <c r="C7" s="43">
        <v>0</v>
      </c>
      <c r="D7" s="42">
        <v>0</v>
      </c>
      <c r="E7" s="43">
        <v>0</v>
      </c>
      <c r="F7" s="42">
        <v>0</v>
      </c>
      <c r="G7" s="47">
        <v>0</v>
      </c>
      <c r="H7" s="46">
        <v>0</v>
      </c>
      <c r="I7" s="47">
        <v>0</v>
      </c>
      <c r="J7" s="46">
        <v>0</v>
      </c>
      <c r="K7" s="47">
        <v>0</v>
      </c>
      <c r="L7" s="46">
        <v>0</v>
      </c>
      <c r="M7" s="47">
        <v>0</v>
      </c>
      <c r="N7" s="46">
        <v>0</v>
      </c>
      <c r="O7" s="47">
        <v>0</v>
      </c>
      <c r="P7" s="46">
        <v>0</v>
      </c>
      <c r="Q7" s="47">
        <v>0</v>
      </c>
      <c r="R7" s="46">
        <v>0</v>
      </c>
      <c r="S7" s="47" t="s">
        <v>2600</v>
      </c>
      <c r="T7" s="46">
        <v>3.4722222222219878E-3</v>
      </c>
      <c r="U7" s="47">
        <v>0</v>
      </c>
      <c r="V7" s="46">
        <v>0</v>
      </c>
      <c r="W7" s="47">
        <v>0</v>
      </c>
      <c r="X7" s="46">
        <v>0</v>
      </c>
      <c r="Y7" s="47">
        <v>0</v>
      </c>
      <c r="Z7" s="46">
        <v>0</v>
      </c>
      <c r="AA7" s="47">
        <v>0</v>
      </c>
      <c r="AB7" s="46">
        <v>0</v>
      </c>
      <c r="AC7" s="47">
        <v>0</v>
      </c>
      <c r="AD7" s="48">
        <v>0</v>
      </c>
    </row>
    <row r="8" spans="1:30">
      <c r="A8" s="45">
        <v>0</v>
      </c>
      <c r="B8" s="46">
        <v>0</v>
      </c>
      <c r="C8" s="43">
        <v>0</v>
      </c>
      <c r="D8" s="42">
        <v>0</v>
      </c>
      <c r="E8" s="43">
        <v>0</v>
      </c>
      <c r="F8" s="42">
        <v>0</v>
      </c>
      <c r="G8" s="47">
        <v>0</v>
      </c>
      <c r="H8" s="46">
        <v>0</v>
      </c>
      <c r="I8" s="47">
        <v>0</v>
      </c>
      <c r="J8" s="46">
        <v>0</v>
      </c>
      <c r="K8" s="47">
        <v>0</v>
      </c>
      <c r="L8" s="46">
        <v>0</v>
      </c>
      <c r="M8" s="47">
        <v>0</v>
      </c>
      <c r="N8" s="46">
        <v>0</v>
      </c>
      <c r="O8" s="47">
        <v>0</v>
      </c>
      <c r="P8" s="46">
        <v>0</v>
      </c>
      <c r="Q8" s="47">
        <v>0</v>
      </c>
      <c r="R8" s="46">
        <v>0</v>
      </c>
      <c r="S8" s="47">
        <v>0</v>
      </c>
      <c r="T8" s="46">
        <v>0</v>
      </c>
      <c r="U8" s="47">
        <v>0</v>
      </c>
      <c r="V8" s="46">
        <v>0</v>
      </c>
      <c r="W8" s="47">
        <v>0</v>
      </c>
      <c r="X8" s="46">
        <v>0</v>
      </c>
      <c r="Y8" s="47">
        <v>0</v>
      </c>
      <c r="Z8" s="46">
        <v>0</v>
      </c>
      <c r="AA8" s="47">
        <v>0</v>
      </c>
      <c r="AB8" s="46">
        <v>0</v>
      </c>
      <c r="AC8" s="47">
        <v>0</v>
      </c>
      <c r="AD8" s="48">
        <v>0</v>
      </c>
    </row>
    <row r="9" spans="1:30">
      <c r="A9" s="45">
        <v>0</v>
      </c>
      <c r="B9" s="46">
        <v>0</v>
      </c>
      <c r="C9" s="43">
        <v>0</v>
      </c>
      <c r="D9" s="42">
        <v>0</v>
      </c>
      <c r="E9" s="43">
        <v>0</v>
      </c>
      <c r="F9" s="42">
        <v>0</v>
      </c>
      <c r="G9" s="47">
        <v>0</v>
      </c>
      <c r="H9" s="46">
        <v>0</v>
      </c>
      <c r="I9" s="47">
        <v>0</v>
      </c>
      <c r="J9" s="46">
        <v>0</v>
      </c>
      <c r="K9" s="47">
        <v>0</v>
      </c>
      <c r="L9" s="46">
        <v>0</v>
      </c>
      <c r="M9" s="47">
        <v>0</v>
      </c>
      <c r="N9" s="46">
        <v>0</v>
      </c>
      <c r="O9" s="47">
        <v>0</v>
      </c>
      <c r="P9" s="46">
        <v>0</v>
      </c>
      <c r="Q9" s="47">
        <v>0</v>
      </c>
      <c r="R9" s="46">
        <v>0</v>
      </c>
      <c r="S9" s="47">
        <v>0</v>
      </c>
      <c r="T9" s="46">
        <v>0</v>
      </c>
      <c r="U9" s="47">
        <v>0</v>
      </c>
      <c r="V9" s="46">
        <v>0</v>
      </c>
      <c r="W9" s="47">
        <v>0</v>
      </c>
      <c r="X9" s="46">
        <v>0</v>
      </c>
      <c r="Y9" s="47">
        <v>0</v>
      </c>
      <c r="Z9" s="46">
        <v>0</v>
      </c>
      <c r="AA9" s="47">
        <v>0</v>
      </c>
      <c r="AB9" s="46">
        <v>0</v>
      </c>
      <c r="AC9" s="47">
        <v>0</v>
      </c>
      <c r="AD9" s="48">
        <v>0</v>
      </c>
    </row>
    <row r="10" spans="1:30">
      <c r="A10" s="49">
        <v>0</v>
      </c>
      <c r="B10" s="46">
        <v>0</v>
      </c>
      <c r="C10" s="43">
        <v>0</v>
      </c>
      <c r="D10" s="42">
        <v>0</v>
      </c>
      <c r="E10" s="43">
        <v>0</v>
      </c>
      <c r="F10" s="42">
        <v>0</v>
      </c>
      <c r="G10" s="47">
        <v>0</v>
      </c>
      <c r="H10" s="46">
        <v>0</v>
      </c>
      <c r="I10" s="47">
        <v>0</v>
      </c>
      <c r="J10" s="46">
        <v>0</v>
      </c>
      <c r="K10" s="47">
        <v>0</v>
      </c>
      <c r="L10" s="46">
        <v>0</v>
      </c>
      <c r="M10" s="47">
        <v>0</v>
      </c>
      <c r="N10" s="46">
        <v>0</v>
      </c>
      <c r="O10" s="47">
        <v>0</v>
      </c>
      <c r="P10" s="46">
        <v>0</v>
      </c>
      <c r="Q10" s="47">
        <v>0</v>
      </c>
      <c r="R10" s="46">
        <v>0</v>
      </c>
      <c r="S10" s="47">
        <v>0</v>
      </c>
      <c r="T10" s="46">
        <v>0</v>
      </c>
      <c r="U10" s="47">
        <v>0</v>
      </c>
      <c r="V10" s="46">
        <v>0</v>
      </c>
      <c r="W10" s="47">
        <v>0</v>
      </c>
      <c r="X10" s="46">
        <v>0</v>
      </c>
      <c r="Y10" s="47">
        <v>0</v>
      </c>
      <c r="Z10" s="46">
        <v>0</v>
      </c>
      <c r="AA10" s="47">
        <v>0</v>
      </c>
      <c r="AB10" s="46">
        <v>0</v>
      </c>
      <c r="AC10" s="47">
        <v>0</v>
      </c>
      <c r="AD10" s="48">
        <v>0</v>
      </c>
    </row>
    <row r="11" spans="1:30">
      <c r="A11" s="45">
        <v>0</v>
      </c>
      <c r="B11" s="46">
        <v>0</v>
      </c>
      <c r="C11" s="43">
        <v>0</v>
      </c>
      <c r="D11" s="42">
        <v>0</v>
      </c>
      <c r="E11" s="43">
        <v>0</v>
      </c>
      <c r="F11" s="42">
        <v>0</v>
      </c>
      <c r="G11" s="47">
        <v>0</v>
      </c>
      <c r="H11" s="46">
        <v>0</v>
      </c>
      <c r="I11" s="47">
        <v>0</v>
      </c>
      <c r="J11" s="46">
        <v>0</v>
      </c>
      <c r="K11" s="47">
        <v>0</v>
      </c>
      <c r="L11" s="46">
        <v>0</v>
      </c>
      <c r="M11" s="47">
        <v>0</v>
      </c>
      <c r="N11" s="46">
        <v>0</v>
      </c>
      <c r="O11" s="47">
        <v>0</v>
      </c>
      <c r="P11" s="46">
        <v>0</v>
      </c>
      <c r="Q11" s="47">
        <v>0</v>
      </c>
      <c r="R11" s="46">
        <v>0</v>
      </c>
      <c r="S11" s="47">
        <v>0</v>
      </c>
      <c r="T11" s="46">
        <v>0</v>
      </c>
      <c r="U11" s="47">
        <v>0</v>
      </c>
      <c r="V11" s="46">
        <v>0</v>
      </c>
      <c r="W11" s="47">
        <v>0</v>
      </c>
      <c r="X11" s="46">
        <v>0</v>
      </c>
      <c r="Y11" s="47">
        <v>0</v>
      </c>
      <c r="Z11" s="46">
        <v>0</v>
      </c>
      <c r="AA11" s="47">
        <v>0</v>
      </c>
      <c r="AB11" s="46">
        <v>0</v>
      </c>
      <c r="AC11" s="47">
        <v>0</v>
      </c>
      <c r="AD11" s="48">
        <v>0</v>
      </c>
    </row>
    <row r="12" spans="1:30">
      <c r="A12" s="45">
        <v>0</v>
      </c>
      <c r="B12" s="46">
        <v>0</v>
      </c>
      <c r="C12" s="43">
        <v>0</v>
      </c>
      <c r="D12" s="42">
        <v>0</v>
      </c>
      <c r="E12" s="43">
        <v>0</v>
      </c>
      <c r="F12" s="42">
        <v>0</v>
      </c>
      <c r="G12" s="47">
        <v>0</v>
      </c>
      <c r="H12" s="46">
        <v>0</v>
      </c>
      <c r="I12" s="47">
        <v>0</v>
      </c>
      <c r="J12" s="46">
        <v>0</v>
      </c>
      <c r="K12" s="47">
        <v>0</v>
      </c>
      <c r="L12" s="46">
        <v>0</v>
      </c>
      <c r="M12" s="47">
        <v>0</v>
      </c>
      <c r="N12" s="46">
        <v>0</v>
      </c>
      <c r="O12" s="47">
        <v>0</v>
      </c>
      <c r="P12" s="46">
        <v>0</v>
      </c>
      <c r="Q12" s="47">
        <v>0</v>
      </c>
      <c r="R12" s="46">
        <v>0</v>
      </c>
      <c r="S12" s="47">
        <v>0</v>
      </c>
      <c r="T12" s="46">
        <v>0</v>
      </c>
      <c r="U12" s="47">
        <v>0</v>
      </c>
      <c r="V12" s="46">
        <v>0</v>
      </c>
      <c r="W12" s="47">
        <v>0</v>
      </c>
      <c r="X12" s="46">
        <v>0</v>
      </c>
      <c r="Y12" s="47">
        <v>0</v>
      </c>
      <c r="Z12" s="46">
        <v>0</v>
      </c>
      <c r="AA12" s="47">
        <v>0</v>
      </c>
      <c r="AB12" s="46">
        <v>0</v>
      </c>
      <c r="AC12" s="47">
        <v>0</v>
      </c>
      <c r="AD12" s="48">
        <v>0</v>
      </c>
    </row>
    <row r="13" spans="1:30">
      <c r="A13" s="45">
        <v>0</v>
      </c>
      <c r="B13" s="46">
        <v>0</v>
      </c>
      <c r="C13" s="43">
        <v>0</v>
      </c>
      <c r="D13" s="42">
        <v>0</v>
      </c>
      <c r="E13" s="43">
        <v>0</v>
      </c>
      <c r="F13" s="42">
        <v>0</v>
      </c>
      <c r="G13" s="47">
        <v>0</v>
      </c>
      <c r="H13" s="46">
        <v>0</v>
      </c>
      <c r="I13" s="47">
        <v>0</v>
      </c>
      <c r="J13" s="46">
        <v>0</v>
      </c>
      <c r="K13" s="47">
        <v>0</v>
      </c>
      <c r="L13" s="46">
        <v>0</v>
      </c>
      <c r="M13" s="47">
        <v>0</v>
      </c>
      <c r="N13" s="46">
        <v>0</v>
      </c>
      <c r="O13" s="47">
        <v>0</v>
      </c>
      <c r="P13" s="46">
        <v>0</v>
      </c>
      <c r="Q13" s="47">
        <v>0</v>
      </c>
      <c r="R13" s="46">
        <v>0</v>
      </c>
      <c r="S13" s="47">
        <v>0</v>
      </c>
      <c r="T13" s="46">
        <v>0</v>
      </c>
      <c r="U13" s="47">
        <v>0</v>
      </c>
      <c r="V13" s="46">
        <v>0</v>
      </c>
      <c r="W13" s="47">
        <v>0</v>
      </c>
      <c r="X13" s="46">
        <v>0</v>
      </c>
      <c r="Y13" s="47">
        <v>0</v>
      </c>
      <c r="Z13" s="46">
        <v>0</v>
      </c>
      <c r="AA13" s="47">
        <v>0</v>
      </c>
      <c r="AB13" s="46">
        <v>0</v>
      </c>
      <c r="AC13" s="47">
        <v>0</v>
      </c>
      <c r="AD13" s="48">
        <v>0</v>
      </c>
    </row>
    <row r="14" spans="1:30">
      <c r="A14" s="45">
        <v>0</v>
      </c>
      <c r="B14" s="46">
        <v>0</v>
      </c>
      <c r="C14" s="43">
        <v>0</v>
      </c>
      <c r="D14" s="42">
        <v>0</v>
      </c>
      <c r="E14" s="43">
        <v>0</v>
      </c>
      <c r="F14" s="42">
        <v>0</v>
      </c>
      <c r="G14" s="47">
        <v>0</v>
      </c>
      <c r="H14" s="46">
        <v>0</v>
      </c>
      <c r="I14" s="47">
        <v>0</v>
      </c>
      <c r="J14" s="46">
        <v>0</v>
      </c>
      <c r="K14" s="47">
        <v>0</v>
      </c>
      <c r="L14" s="46">
        <v>0</v>
      </c>
      <c r="M14" s="47">
        <v>0</v>
      </c>
      <c r="N14" s="46">
        <v>0</v>
      </c>
      <c r="O14" s="47">
        <v>0</v>
      </c>
      <c r="P14" s="46">
        <v>0</v>
      </c>
      <c r="Q14" s="47">
        <v>0</v>
      </c>
      <c r="R14" s="46">
        <v>0</v>
      </c>
      <c r="S14" s="47">
        <v>0</v>
      </c>
      <c r="T14" s="46">
        <v>0</v>
      </c>
      <c r="U14" s="47">
        <v>0</v>
      </c>
      <c r="V14" s="46">
        <v>0</v>
      </c>
      <c r="W14" s="47">
        <v>0</v>
      </c>
      <c r="X14" s="46">
        <v>0</v>
      </c>
      <c r="Y14" s="47">
        <v>0</v>
      </c>
      <c r="Z14" s="46">
        <v>0</v>
      </c>
      <c r="AA14" s="47">
        <v>0</v>
      </c>
      <c r="AB14" s="46">
        <v>0</v>
      </c>
      <c r="AC14" s="47">
        <v>0</v>
      </c>
      <c r="AD14" s="48">
        <v>0</v>
      </c>
    </row>
    <row r="15" spans="1:30">
      <c r="A15" s="45">
        <v>0</v>
      </c>
      <c r="B15" s="46">
        <v>0</v>
      </c>
      <c r="C15" s="43">
        <v>0</v>
      </c>
      <c r="D15" s="42">
        <v>0</v>
      </c>
      <c r="E15" s="43">
        <v>0</v>
      </c>
      <c r="F15" s="42">
        <v>0</v>
      </c>
      <c r="G15" s="47">
        <v>0</v>
      </c>
      <c r="H15" s="46">
        <v>0</v>
      </c>
      <c r="I15" s="47">
        <v>0</v>
      </c>
      <c r="J15" s="46">
        <v>0</v>
      </c>
      <c r="K15" s="47">
        <v>0</v>
      </c>
      <c r="L15" s="46">
        <v>0</v>
      </c>
      <c r="M15" s="47">
        <v>0</v>
      </c>
      <c r="N15" s="46">
        <v>0</v>
      </c>
      <c r="O15" s="47">
        <v>0</v>
      </c>
      <c r="P15" s="46">
        <v>0</v>
      </c>
      <c r="Q15" s="47">
        <v>0</v>
      </c>
      <c r="R15" s="46">
        <v>0</v>
      </c>
      <c r="S15" s="47">
        <v>0</v>
      </c>
      <c r="T15" s="46">
        <v>0</v>
      </c>
      <c r="U15" s="47">
        <v>0</v>
      </c>
      <c r="V15" s="46">
        <v>0</v>
      </c>
      <c r="W15" s="47">
        <v>0</v>
      </c>
      <c r="X15" s="46">
        <v>0</v>
      </c>
      <c r="Y15" s="47">
        <v>0</v>
      </c>
      <c r="Z15" s="46">
        <v>0</v>
      </c>
      <c r="AA15" s="47">
        <v>0</v>
      </c>
      <c r="AB15" s="46">
        <v>0</v>
      </c>
      <c r="AC15" s="47">
        <v>0</v>
      </c>
      <c r="AD15" s="48">
        <v>0</v>
      </c>
    </row>
    <row r="16" spans="1:30">
      <c r="A16" s="45">
        <v>0</v>
      </c>
      <c r="B16" s="46">
        <v>0</v>
      </c>
      <c r="C16" s="43">
        <v>0</v>
      </c>
      <c r="D16" s="42">
        <v>0</v>
      </c>
      <c r="E16" s="43">
        <v>0</v>
      </c>
      <c r="F16" s="42">
        <v>0</v>
      </c>
      <c r="G16" s="47">
        <v>0</v>
      </c>
      <c r="H16" s="46">
        <v>0</v>
      </c>
      <c r="I16" s="47">
        <v>0</v>
      </c>
      <c r="J16" s="46">
        <v>0</v>
      </c>
      <c r="K16" s="47">
        <v>0</v>
      </c>
      <c r="L16" s="46">
        <v>0</v>
      </c>
      <c r="M16" s="47">
        <v>0</v>
      </c>
      <c r="N16" s="46">
        <v>0</v>
      </c>
      <c r="O16" s="47">
        <v>0</v>
      </c>
      <c r="P16" s="46">
        <v>0</v>
      </c>
      <c r="Q16" s="47">
        <v>0</v>
      </c>
      <c r="R16" s="46">
        <v>0</v>
      </c>
      <c r="S16" s="47">
        <v>0</v>
      </c>
      <c r="T16" s="46">
        <v>0</v>
      </c>
      <c r="U16" s="47">
        <v>0</v>
      </c>
      <c r="V16" s="46">
        <v>0</v>
      </c>
      <c r="W16" s="47">
        <v>0</v>
      </c>
      <c r="X16" s="46">
        <v>0</v>
      </c>
      <c r="Y16" s="47">
        <v>0</v>
      </c>
      <c r="Z16" s="46">
        <v>0</v>
      </c>
      <c r="AA16" s="47">
        <v>0</v>
      </c>
      <c r="AB16" s="46">
        <v>0</v>
      </c>
      <c r="AC16" s="47">
        <v>0</v>
      </c>
      <c r="AD16" s="48">
        <v>0</v>
      </c>
    </row>
    <row r="17" spans="1:30">
      <c r="A17" s="45">
        <v>0</v>
      </c>
      <c r="B17" s="46">
        <v>0</v>
      </c>
      <c r="C17" s="43">
        <v>0</v>
      </c>
      <c r="D17" s="42">
        <v>0</v>
      </c>
      <c r="E17" s="43">
        <v>0</v>
      </c>
      <c r="F17" s="42">
        <v>0</v>
      </c>
      <c r="G17" s="47">
        <v>0</v>
      </c>
      <c r="H17" s="46">
        <v>0</v>
      </c>
      <c r="I17" s="47">
        <v>0</v>
      </c>
      <c r="J17" s="46">
        <v>0</v>
      </c>
      <c r="K17" s="47">
        <v>0</v>
      </c>
      <c r="L17" s="46">
        <v>0</v>
      </c>
      <c r="M17" s="47">
        <v>0</v>
      </c>
      <c r="N17" s="46">
        <v>0</v>
      </c>
      <c r="O17" s="47">
        <v>0</v>
      </c>
      <c r="P17" s="46">
        <v>0</v>
      </c>
      <c r="Q17" s="47">
        <v>0</v>
      </c>
      <c r="R17" s="46">
        <v>0</v>
      </c>
      <c r="S17" s="47">
        <v>0</v>
      </c>
      <c r="T17" s="46">
        <v>0</v>
      </c>
      <c r="U17" s="47">
        <v>0</v>
      </c>
      <c r="V17" s="46">
        <v>0</v>
      </c>
      <c r="W17" s="47">
        <v>0</v>
      </c>
      <c r="X17" s="46">
        <v>0</v>
      </c>
      <c r="Y17" s="47">
        <v>0</v>
      </c>
      <c r="Z17" s="46">
        <v>0</v>
      </c>
      <c r="AA17" s="47">
        <v>0</v>
      </c>
      <c r="AB17" s="46">
        <v>0</v>
      </c>
      <c r="AC17" s="47">
        <v>0</v>
      </c>
      <c r="AD17" s="48">
        <v>0</v>
      </c>
    </row>
    <row r="18" spans="1:30">
      <c r="A18" s="45">
        <v>0</v>
      </c>
      <c r="B18" s="46">
        <v>0</v>
      </c>
      <c r="C18" s="43">
        <v>0</v>
      </c>
      <c r="D18" s="42">
        <v>0</v>
      </c>
      <c r="E18" s="43">
        <v>0</v>
      </c>
      <c r="F18" s="42">
        <v>0</v>
      </c>
      <c r="G18" s="47">
        <v>0</v>
      </c>
      <c r="H18" s="46">
        <v>0</v>
      </c>
      <c r="I18" s="47">
        <v>0</v>
      </c>
      <c r="J18" s="46">
        <v>0</v>
      </c>
      <c r="K18" s="47">
        <v>0</v>
      </c>
      <c r="L18" s="46">
        <v>0</v>
      </c>
      <c r="M18" s="47">
        <v>0</v>
      </c>
      <c r="N18" s="46">
        <v>0</v>
      </c>
      <c r="O18" s="47">
        <v>0</v>
      </c>
      <c r="P18" s="46">
        <v>0</v>
      </c>
      <c r="Q18" s="47">
        <v>0</v>
      </c>
      <c r="R18" s="46">
        <v>0</v>
      </c>
      <c r="S18" s="47">
        <v>0</v>
      </c>
      <c r="T18" s="46">
        <v>0</v>
      </c>
      <c r="U18" s="47">
        <v>0</v>
      </c>
      <c r="V18" s="46">
        <v>0</v>
      </c>
      <c r="W18" s="47">
        <v>0</v>
      </c>
      <c r="X18" s="46">
        <v>0</v>
      </c>
      <c r="Y18" s="47">
        <v>0</v>
      </c>
      <c r="Z18" s="46">
        <v>0</v>
      </c>
      <c r="AA18" s="47">
        <v>0</v>
      </c>
      <c r="AB18" s="46">
        <v>0</v>
      </c>
      <c r="AC18" s="47">
        <v>0</v>
      </c>
      <c r="AD18" s="48">
        <v>0</v>
      </c>
    </row>
    <row r="19" spans="1:30">
      <c r="A19" s="45">
        <v>0</v>
      </c>
      <c r="B19" s="46">
        <v>0</v>
      </c>
      <c r="C19" s="43">
        <v>0</v>
      </c>
      <c r="D19" s="42">
        <v>0</v>
      </c>
      <c r="E19" s="43">
        <v>0</v>
      </c>
      <c r="F19" s="42">
        <v>0</v>
      </c>
      <c r="G19" s="47">
        <v>0</v>
      </c>
      <c r="H19" s="46">
        <v>0</v>
      </c>
      <c r="I19" s="47">
        <v>0</v>
      </c>
      <c r="J19" s="46">
        <v>0</v>
      </c>
      <c r="K19" s="47">
        <v>0</v>
      </c>
      <c r="L19" s="46">
        <v>0</v>
      </c>
      <c r="M19" s="47">
        <v>0</v>
      </c>
      <c r="N19" s="46">
        <v>0</v>
      </c>
      <c r="O19" s="47">
        <v>0</v>
      </c>
      <c r="P19" s="46">
        <v>0</v>
      </c>
      <c r="Q19" s="47">
        <v>0</v>
      </c>
      <c r="R19" s="46">
        <v>0</v>
      </c>
      <c r="S19" s="47">
        <v>0</v>
      </c>
      <c r="T19" s="46">
        <v>0</v>
      </c>
      <c r="U19" s="47">
        <v>0</v>
      </c>
      <c r="V19" s="46">
        <v>0</v>
      </c>
      <c r="W19" s="47">
        <v>0</v>
      </c>
      <c r="X19" s="46">
        <v>0</v>
      </c>
      <c r="Y19" s="47">
        <v>0</v>
      </c>
      <c r="Z19" s="46">
        <v>0</v>
      </c>
      <c r="AA19" s="47">
        <v>0</v>
      </c>
      <c r="AB19" s="46">
        <v>0</v>
      </c>
      <c r="AC19" s="47">
        <v>0</v>
      </c>
      <c r="AD19" s="48">
        <v>0</v>
      </c>
    </row>
    <row r="20" spans="1:30">
      <c r="A20" s="45">
        <v>0</v>
      </c>
      <c r="B20" s="46">
        <v>0</v>
      </c>
      <c r="C20" s="43">
        <v>0</v>
      </c>
      <c r="D20" s="42">
        <v>0</v>
      </c>
      <c r="E20" s="43">
        <v>0</v>
      </c>
      <c r="F20" s="42">
        <v>0</v>
      </c>
      <c r="G20" s="47">
        <v>0</v>
      </c>
      <c r="H20" s="46">
        <v>0</v>
      </c>
      <c r="I20" s="47">
        <v>0</v>
      </c>
      <c r="J20" s="46">
        <v>0</v>
      </c>
      <c r="K20" s="47">
        <v>0</v>
      </c>
      <c r="L20" s="46">
        <v>0</v>
      </c>
      <c r="M20" s="47">
        <v>0</v>
      </c>
      <c r="N20" s="46">
        <v>0</v>
      </c>
      <c r="O20" s="47">
        <v>0</v>
      </c>
      <c r="P20" s="46">
        <v>0</v>
      </c>
      <c r="Q20" s="47">
        <v>0</v>
      </c>
      <c r="R20" s="46">
        <v>0</v>
      </c>
      <c r="S20" s="47">
        <v>0</v>
      </c>
      <c r="T20" s="46">
        <v>0</v>
      </c>
      <c r="U20" s="47">
        <v>0</v>
      </c>
      <c r="V20" s="46">
        <v>0</v>
      </c>
      <c r="W20" s="47">
        <v>0</v>
      </c>
      <c r="X20" s="46">
        <v>0</v>
      </c>
      <c r="Y20" s="47">
        <v>0</v>
      </c>
      <c r="Z20" s="46">
        <v>0</v>
      </c>
      <c r="AA20" s="47">
        <v>0</v>
      </c>
      <c r="AB20" s="46">
        <v>0</v>
      </c>
      <c r="AC20" s="47">
        <v>0</v>
      </c>
      <c r="AD20" s="48">
        <v>0</v>
      </c>
    </row>
    <row r="21" spans="1:30">
      <c r="A21" s="45">
        <v>0</v>
      </c>
      <c r="B21" s="46">
        <v>0</v>
      </c>
      <c r="C21" s="43">
        <v>0</v>
      </c>
      <c r="D21" s="42">
        <v>0</v>
      </c>
      <c r="E21" s="43">
        <v>0</v>
      </c>
      <c r="F21" s="42">
        <v>0</v>
      </c>
      <c r="G21" s="47">
        <v>0</v>
      </c>
      <c r="H21" s="46">
        <v>0</v>
      </c>
      <c r="I21" s="47">
        <v>0</v>
      </c>
      <c r="J21" s="46">
        <v>0</v>
      </c>
      <c r="K21" s="47">
        <v>0</v>
      </c>
      <c r="L21" s="46">
        <v>0</v>
      </c>
      <c r="M21" s="47">
        <v>0</v>
      </c>
      <c r="N21" s="46">
        <v>0</v>
      </c>
      <c r="O21" s="47">
        <v>0</v>
      </c>
      <c r="P21" s="46">
        <v>0</v>
      </c>
      <c r="Q21" s="47">
        <v>0</v>
      </c>
      <c r="R21" s="46">
        <v>0</v>
      </c>
      <c r="S21" s="47">
        <v>0</v>
      </c>
      <c r="T21" s="46">
        <v>0</v>
      </c>
      <c r="U21" s="47">
        <v>0</v>
      </c>
      <c r="V21" s="46">
        <v>0</v>
      </c>
      <c r="W21" s="47">
        <v>0</v>
      </c>
      <c r="X21" s="46">
        <v>0</v>
      </c>
      <c r="Y21" s="47">
        <v>0</v>
      </c>
      <c r="Z21" s="46">
        <v>0</v>
      </c>
      <c r="AA21" s="47">
        <v>0</v>
      </c>
      <c r="AB21" s="46">
        <v>0</v>
      </c>
      <c r="AC21" s="47">
        <v>0</v>
      </c>
      <c r="AD21" s="48">
        <v>0</v>
      </c>
    </row>
    <row r="22" spans="1:30">
      <c r="A22" s="45">
        <v>0</v>
      </c>
      <c r="B22" s="46">
        <v>0</v>
      </c>
      <c r="C22" s="43">
        <v>0</v>
      </c>
      <c r="D22" s="42">
        <v>0</v>
      </c>
      <c r="E22" s="43">
        <v>0</v>
      </c>
      <c r="F22" s="42">
        <v>0</v>
      </c>
      <c r="G22" s="47">
        <v>0</v>
      </c>
      <c r="H22" s="46">
        <v>0</v>
      </c>
      <c r="I22" s="47">
        <v>0</v>
      </c>
      <c r="J22" s="46">
        <v>0</v>
      </c>
      <c r="K22" s="47">
        <v>0</v>
      </c>
      <c r="L22" s="46">
        <v>0</v>
      </c>
      <c r="M22" s="47">
        <v>0</v>
      </c>
      <c r="N22" s="46">
        <v>0</v>
      </c>
      <c r="O22" s="47">
        <v>0</v>
      </c>
      <c r="P22" s="46">
        <v>0</v>
      </c>
      <c r="Q22" s="47">
        <v>0</v>
      </c>
      <c r="R22" s="46">
        <v>0</v>
      </c>
      <c r="S22" s="47">
        <v>0</v>
      </c>
      <c r="T22" s="46">
        <v>0</v>
      </c>
      <c r="U22" s="47">
        <v>0</v>
      </c>
      <c r="V22" s="46">
        <v>0</v>
      </c>
      <c r="W22" s="47">
        <v>0</v>
      </c>
      <c r="X22" s="46">
        <v>0</v>
      </c>
      <c r="Y22" s="47">
        <v>0</v>
      </c>
      <c r="Z22" s="46">
        <v>0</v>
      </c>
      <c r="AA22" s="47">
        <v>0</v>
      </c>
      <c r="AB22" s="46">
        <v>0</v>
      </c>
      <c r="AC22" s="47">
        <v>0</v>
      </c>
      <c r="AD22" s="48">
        <v>0</v>
      </c>
    </row>
    <row r="23" spans="1:30">
      <c r="A23" s="45">
        <v>0</v>
      </c>
      <c r="B23" s="46">
        <v>0</v>
      </c>
      <c r="C23" s="43">
        <v>0</v>
      </c>
      <c r="D23" s="42">
        <v>0</v>
      </c>
      <c r="E23" s="43">
        <v>0</v>
      </c>
      <c r="F23" s="42">
        <v>0</v>
      </c>
      <c r="G23" s="47">
        <v>0</v>
      </c>
      <c r="H23" s="46">
        <v>0</v>
      </c>
      <c r="I23" s="47">
        <v>0</v>
      </c>
      <c r="J23" s="46">
        <v>0</v>
      </c>
      <c r="K23" s="47">
        <v>0</v>
      </c>
      <c r="L23" s="46">
        <v>0</v>
      </c>
      <c r="M23" s="47">
        <v>0</v>
      </c>
      <c r="N23" s="46">
        <v>0</v>
      </c>
      <c r="O23" s="47">
        <v>0</v>
      </c>
      <c r="P23" s="46">
        <v>0</v>
      </c>
      <c r="Q23" s="47">
        <v>0</v>
      </c>
      <c r="R23" s="46">
        <v>0</v>
      </c>
      <c r="S23" s="47">
        <v>0</v>
      </c>
      <c r="T23" s="46">
        <v>0</v>
      </c>
      <c r="U23" s="47">
        <v>0</v>
      </c>
      <c r="V23" s="46">
        <v>0</v>
      </c>
      <c r="W23" s="47">
        <v>0</v>
      </c>
      <c r="X23" s="46">
        <v>0</v>
      </c>
      <c r="Y23" s="47">
        <v>0</v>
      </c>
      <c r="Z23" s="46">
        <v>0</v>
      </c>
      <c r="AA23" s="47">
        <v>0</v>
      </c>
      <c r="AB23" s="46">
        <v>0</v>
      </c>
      <c r="AC23" s="47">
        <v>0</v>
      </c>
      <c r="AD23" s="48">
        <v>0</v>
      </c>
    </row>
    <row r="24" spans="1:30">
      <c r="A24" s="45" t="s">
        <v>2606</v>
      </c>
      <c r="B24" s="46">
        <v>4.1666666666667004E-3</v>
      </c>
      <c r="C24" s="47" t="s">
        <v>2607</v>
      </c>
      <c r="D24" s="46">
        <v>6.944444444444392E-3</v>
      </c>
      <c r="E24" s="47" t="s">
        <v>2608</v>
      </c>
      <c r="F24" s="46">
        <v>3.4722222222220017E-3</v>
      </c>
      <c r="G24" s="47" t="s">
        <v>2608</v>
      </c>
      <c r="H24" s="46">
        <v>3.4722222222222259E-3</v>
      </c>
      <c r="I24" s="47" t="s">
        <v>2609</v>
      </c>
      <c r="J24" s="46">
        <v>6.249999999999996E-3</v>
      </c>
      <c r="K24" s="47" t="s">
        <v>2608</v>
      </c>
      <c r="L24" s="46">
        <v>3.4722222222222932E-3</v>
      </c>
      <c r="M24" s="47" t="s">
        <v>2608</v>
      </c>
      <c r="N24" s="46">
        <v>3.472222222222196E-3</v>
      </c>
      <c r="O24" s="47" t="s">
        <v>2610</v>
      </c>
      <c r="P24" s="46">
        <v>5.5555555555559938E-3</v>
      </c>
      <c r="Q24" s="47" t="s">
        <v>2608</v>
      </c>
      <c r="R24" s="46">
        <v>3.472222222222196E-3</v>
      </c>
      <c r="S24" s="47" t="s">
        <v>2608</v>
      </c>
      <c r="T24" s="46">
        <v>3.4722222222220156E-3</v>
      </c>
      <c r="U24" s="47" t="s">
        <v>2608</v>
      </c>
      <c r="V24" s="46">
        <v>3.472222222222987E-3</v>
      </c>
      <c r="W24" s="47" t="s">
        <v>2611</v>
      </c>
      <c r="X24" s="46">
        <v>3.4722222222222099E-3</v>
      </c>
      <c r="Y24" s="47" t="s">
        <v>2607</v>
      </c>
      <c r="Z24" s="46">
        <v>4.8611111111111008E-3</v>
      </c>
      <c r="AA24" s="47" t="s">
        <v>2608</v>
      </c>
      <c r="AB24" s="46">
        <v>4.8611111111111008E-3</v>
      </c>
      <c r="AC24" s="47" t="s">
        <v>2607</v>
      </c>
      <c r="AD24" s="48">
        <v>1.18055555555556E-2</v>
      </c>
    </row>
    <row r="25" spans="1:30">
      <c r="A25" s="45" t="s">
        <v>2608</v>
      </c>
      <c r="B25" s="46">
        <v>3.4722222222222029E-3</v>
      </c>
      <c r="C25" s="47">
        <v>0</v>
      </c>
      <c r="D25" s="46">
        <v>0</v>
      </c>
      <c r="E25" s="47" t="s">
        <v>2606</v>
      </c>
      <c r="F25" s="46">
        <v>3.4722222222219878E-3</v>
      </c>
      <c r="G25" s="47">
        <v>0</v>
      </c>
      <c r="H25" s="46">
        <v>0</v>
      </c>
      <c r="I25" s="47" t="s">
        <v>2612</v>
      </c>
      <c r="J25" s="46">
        <v>3.47222222222223E-2</v>
      </c>
      <c r="K25" s="47" t="s">
        <v>2608</v>
      </c>
      <c r="L25" s="46">
        <v>3.4722222222219878E-3</v>
      </c>
      <c r="M25" s="47" t="s">
        <v>2608</v>
      </c>
      <c r="N25" s="46">
        <v>3.472222222222987E-3</v>
      </c>
      <c r="O25" s="47" t="s">
        <v>2607</v>
      </c>
      <c r="P25" s="46">
        <v>1.3888888888888978E-2</v>
      </c>
      <c r="Q25" s="47" t="s">
        <v>2608</v>
      </c>
      <c r="R25" s="46">
        <v>3.4722222222230009E-3</v>
      </c>
      <c r="S25" s="47" t="s">
        <v>2607</v>
      </c>
      <c r="T25" s="46">
        <v>3.4722222222219878E-3</v>
      </c>
      <c r="U25" s="47" t="s">
        <v>2613</v>
      </c>
      <c r="V25" s="46">
        <v>3.4722222222220156E-3</v>
      </c>
      <c r="W25" s="47" t="s">
        <v>2608</v>
      </c>
      <c r="X25" s="46">
        <v>3.4722222222219878E-3</v>
      </c>
      <c r="Y25" s="47" t="s">
        <v>2614</v>
      </c>
      <c r="Z25" s="46">
        <v>9.0277777777777873E-3</v>
      </c>
      <c r="AA25" s="47" t="s">
        <v>2607</v>
      </c>
      <c r="AB25" s="46">
        <v>1.8055555555555991E-2</v>
      </c>
      <c r="AC25" s="47" t="s">
        <v>2615</v>
      </c>
      <c r="AD25" s="48">
        <v>4.8611111111112014E-3</v>
      </c>
    </row>
    <row r="26" spans="1:30">
      <c r="A26" s="45" t="s">
        <v>2608</v>
      </c>
      <c r="B26" s="46">
        <v>3.4722222222222932E-3</v>
      </c>
      <c r="C26" s="47">
        <v>0</v>
      </c>
      <c r="D26" s="46">
        <v>0</v>
      </c>
      <c r="E26" s="47">
        <v>0</v>
      </c>
      <c r="F26" s="46">
        <v>0</v>
      </c>
      <c r="G26" s="47">
        <v>0</v>
      </c>
      <c r="H26" s="46">
        <v>0</v>
      </c>
      <c r="I26" s="47">
        <v>0</v>
      </c>
      <c r="J26" s="46">
        <v>0</v>
      </c>
      <c r="K26" s="47">
        <v>0</v>
      </c>
      <c r="L26" s="46">
        <v>0</v>
      </c>
      <c r="M26" s="47">
        <v>0</v>
      </c>
      <c r="N26" s="46">
        <v>0</v>
      </c>
      <c r="O26" s="47">
        <v>0</v>
      </c>
      <c r="P26" s="46">
        <v>0</v>
      </c>
      <c r="Q26" s="47" t="s">
        <v>2616</v>
      </c>
      <c r="R26" s="46">
        <v>6.9444444444450304E-3</v>
      </c>
      <c r="S26" s="47">
        <v>0</v>
      </c>
      <c r="T26" s="46">
        <v>0</v>
      </c>
      <c r="U26" s="47">
        <v>0</v>
      </c>
      <c r="V26" s="46">
        <v>0</v>
      </c>
      <c r="W26" s="47" t="s">
        <v>2608</v>
      </c>
      <c r="X26" s="46">
        <v>3.4722222222222029E-3</v>
      </c>
      <c r="Y26" s="47">
        <v>0</v>
      </c>
      <c r="Z26" s="46">
        <v>0</v>
      </c>
      <c r="AA26" s="47">
        <v>0</v>
      </c>
      <c r="AB26" s="46">
        <v>0</v>
      </c>
      <c r="AC26" s="47" t="s">
        <v>2617</v>
      </c>
      <c r="AD26" s="48">
        <v>9.7222222222222016E-3</v>
      </c>
    </row>
    <row r="27" spans="1:30">
      <c r="A27" s="45" t="s">
        <v>2607</v>
      </c>
      <c r="B27" s="46">
        <v>1.0416666666666435E-2</v>
      </c>
      <c r="C27" s="47">
        <v>0</v>
      </c>
      <c r="D27" s="46">
        <v>0</v>
      </c>
      <c r="E27" s="47">
        <v>0</v>
      </c>
      <c r="F27" s="46">
        <v>0</v>
      </c>
      <c r="G27" s="47">
        <v>0</v>
      </c>
      <c r="H27" s="46">
        <v>0</v>
      </c>
      <c r="I27" s="47">
        <v>0</v>
      </c>
      <c r="J27" s="46">
        <v>0</v>
      </c>
      <c r="K27" s="47">
        <v>0</v>
      </c>
      <c r="L27" s="46">
        <v>0</v>
      </c>
      <c r="M27" s="47">
        <v>0</v>
      </c>
      <c r="N27" s="46">
        <v>0</v>
      </c>
      <c r="O27" s="47">
        <v>0</v>
      </c>
      <c r="P27" s="46">
        <v>0</v>
      </c>
      <c r="Q27" s="47">
        <v>0</v>
      </c>
      <c r="R27" s="46">
        <v>0</v>
      </c>
      <c r="S27" s="47">
        <v>0</v>
      </c>
      <c r="T27" s="46">
        <v>0</v>
      </c>
      <c r="U27" s="47">
        <v>0</v>
      </c>
      <c r="V27" s="46">
        <v>0</v>
      </c>
      <c r="W27" s="47">
        <v>0</v>
      </c>
      <c r="X27" s="46">
        <v>0</v>
      </c>
      <c r="Y27" s="47">
        <v>0</v>
      </c>
      <c r="Z27" s="46">
        <v>0</v>
      </c>
      <c r="AA27" s="47">
        <v>0</v>
      </c>
      <c r="AB27" s="46">
        <v>0</v>
      </c>
      <c r="AC27" s="47" t="s">
        <v>2606</v>
      </c>
      <c r="AD27" s="48">
        <v>5.5555555555555081E-3</v>
      </c>
    </row>
    <row r="28" spans="1:30">
      <c r="A28" s="45">
        <v>0</v>
      </c>
      <c r="B28" s="46">
        <v>0</v>
      </c>
      <c r="C28" s="47">
        <v>0</v>
      </c>
      <c r="D28" s="46">
        <v>0</v>
      </c>
      <c r="E28" s="47">
        <v>0</v>
      </c>
      <c r="F28" s="46">
        <v>0</v>
      </c>
      <c r="G28" s="47">
        <v>0</v>
      </c>
      <c r="H28" s="46">
        <v>0</v>
      </c>
      <c r="I28" s="47">
        <v>0</v>
      </c>
      <c r="J28" s="46">
        <v>0</v>
      </c>
      <c r="K28" s="47">
        <v>0</v>
      </c>
      <c r="L28" s="46">
        <v>0</v>
      </c>
      <c r="M28" s="47">
        <v>0</v>
      </c>
      <c r="N28" s="46">
        <v>0</v>
      </c>
      <c r="O28" s="47">
        <v>0</v>
      </c>
      <c r="P28" s="46">
        <v>0</v>
      </c>
      <c r="Q28" s="47">
        <v>0</v>
      </c>
      <c r="R28" s="46">
        <v>0</v>
      </c>
      <c r="S28" s="47">
        <v>0</v>
      </c>
      <c r="T28" s="46">
        <v>0</v>
      </c>
      <c r="U28" s="47">
        <v>0</v>
      </c>
      <c r="V28" s="46">
        <v>0</v>
      </c>
      <c r="W28" s="47">
        <v>0</v>
      </c>
      <c r="X28" s="46">
        <v>0</v>
      </c>
      <c r="Y28" s="47">
        <v>0</v>
      </c>
      <c r="Z28" s="46">
        <v>0</v>
      </c>
      <c r="AA28" s="47">
        <v>0</v>
      </c>
      <c r="AB28" s="46">
        <v>0</v>
      </c>
      <c r="AC28" s="47" t="s">
        <v>2607</v>
      </c>
      <c r="AD28" s="48">
        <v>1.3888888888889006E-2</v>
      </c>
    </row>
    <row r="29" spans="1:30">
      <c r="A29" s="45">
        <v>0</v>
      </c>
      <c r="B29" s="46">
        <v>0</v>
      </c>
      <c r="C29" s="47">
        <v>0</v>
      </c>
      <c r="D29" s="46">
        <v>0</v>
      </c>
      <c r="E29" s="47">
        <v>0</v>
      </c>
      <c r="F29" s="46">
        <v>0</v>
      </c>
      <c r="G29" s="47">
        <v>0</v>
      </c>
      <c r="H29" s="46">
        <v>0</v>
      </c>
      <c r="I29" s="47">
        <v>0</v>
      </c>
      <c r="J29" s="46">
        <v>0</v>
      </c>
      <c r="K29" s="47">
        <v>0</v>
      </c>
      <c r="L29" s="46">
        <v>0</v>
      </c>
      <c r="M29" s="47">
        <v>0</v>
      </c>
      <c r="N29" s="46">
        <v>0</v>
      </c>
      <c r="O29" s="47">
        <v>0</v>
      </c>
      <c r="P29" s="46">
        <v>0</v>
      </c>
      <c r="Q29" s="47">
        <v>0</v>
      </c>
      <c r="R29" s="46">
        <v>0</v>
      </c>
      <c r="S29" s="47">
        <v>0</v>
      </c>
      <c r="T29" s="46">
        <v>0</v>
      </c>
      <c r="U29" s="47">
        <v>0</v>
      </c>
      <c r="V29" s="46">
        <v>0</v>
      </c>
      <c r="W29" s="47">
        <v>0</v>
      </c>
      <c r="X29" s="46">
        <v>0</v>
      </c>
      <c r="Y29" s="47">
        <v>0</v>
      </c>
      <c r="Z29" s="46">
        <v>0</v>
      </c>
      <c r="AA29" s="47">
        <v>0</v>
      </c>
      <c r="AB29" s="46">
        <v>0</v>
      </c>
      <c r="AC29" s="47" t="s">
        <v>2618</v>
      </c>
      <c r="AD29" s="48">
        <v>1.3888888888888978E-2</v>
      </c>
    </row>
    <row r="30" spans="1:30">
      <c r="A30" s="45">
        <v>0</v>
      </c>
      <c r="B30" s="46">
        <v>0</v>
      </c>
      <c r="C30" s="47">
        <v>0</v>
      </c>
      <c r="D30" s="46">
        <v>0</v>
      </c>
      <c r="E30" s="47">
        <v>0</v>
      </c>
      <c r="F30" s="46">
        <v>0</v>
      </c>
      <c r="G30" s="47">
        <v>0</v>
      </c>
      <c r="H30" s="46">
        <v>0</v>
      </c>
      <c r="I30" s="47">
        <v>0</v>
      </c>
      <c r="J30" s="46">
        <v>0</v>
      </c>
      <c r="K30" s="47">
        <v>0</v>
      </c>
      <c r="L30" s="46">
        <v>0</v>
      </c>
      <c r="M30" s="47">
        <v>0</v>
      </c>
      <c r="N30" s="46">
        <v>0</v>
      </c>
      <c r="O30" s="47">
        <v>0</v>
      </c>
      <c r="P30" s="46">
        <v>0</v>
      </c>
      <c r="Q30" s="47">
        <v>0</v>
      </c>
      <c r="R30" s="46">
        <v>0</v>
      </c>
      <c r="S30" s="47">
        <v>0</v>
      </c>
      <c r="T30" s="46">
        <v>0</v>
      </c>
      <c r="U30" s="47">
        <v>0</v>
      </c>
      <c r="V30" s="46">
        <v>0</v>
      </c>
      <c r="W30" s="47">
        <v>0</v>
      </c>
      <c r="X30" s="46">
        <v>0</v>
      </c>
      <c r="Y30" s="47">
        <v>0</v>
      </c>
      <c r="Z30" s="46">
        <v>0</v>
      </c>
      <c r="AA30" s="47">
        <v>0</v>
      </c>
      <c r="AB30" s="46">
        <v>0</v>
      </c>
      <c r="AC30" s="47">
        <v>0</v>
      </c>
      <c r="AD30" s="48">
        <v>0</v>
      </c>
    </row>
    <row r="31" spans="1:30">
      <c r="A31" s="45">
        <v>0</v>
      </c>
      <c r="B31" s="46">
        <v>0</v>
      </c>
      <c r="C31" s="47">
        <v>0</v>
      </c>
      <c r="D31" s="46">
        <v>0</v>
      </c>
      <c r="E31" s="47">
        <v>0</v>
      </c>
      <c r="F31" s="46">
        <v>0</v>
      </c>
      <c r="G31" s="47">
        <v>0</v>
      </c>
      <c r="H31" s="46">
        <v>0</v>
      </c>
      <c r="I31" s="47">
        <v>0</v>
      </c>
      <c r="J31" s="46">
        <v>0</v>
      </c>
      <c r="K31" s="47">
        <v>0</v>
      </c>
      <c r="L31" s="46">
        <v>0</v>
      </c>
      <c r="M31" s="47">
        <v>0</v>
      </c>
      <c r="N31" s="46">
        <v>0</v>
      </c>
      <c r="O31" s="47">
        <v>0</v>
      </c>
      <c r="P31" s="46">
        <v>0</v>
      </c>
      <c r="Q31" s="47">
        <v>0</v>
      </c>
      <c r="R31" s="46">
        <v>0</v>
      </c>
      <c r="S31" s="47">
        <v>0</v>
      </c>
      <c r="T31" s="46">
        <v>0</v>
      </c>
      <c r="U31" s="47">
        <v>0</v>
      </c>
      <c r="V31" s="46">
        <v>0</v>
      </c>
      <c r="W31" s="47">
        <v>0</v>
      </c>
      <c r="X31" s="46">
        <v>0</v>
      </c>
      <c r="Y31" s="47">
        <v>0</v>
      </c>
      <c r="Z31" s="46">
        <v>0</v>
      </c>
      <c r="AA31" s="47">
        <v>0</v>
      </c>
      <c r="AB31" s="46">
        <v>0</v>
      </c>
      <c r="AC31" s="47">
        <v>0</v>
      </c>
      <c r="AD31" s="48">
        <v>0</v>
      </c>
    </row>
    <row r="32" spans="1:30">
      <c r="A32" s="45">
        <v>0</v>
      </c>
      <c r="B32" s="46">
        <v>0</v>
      </c>
      <c r="C32" s="47">
        <v>0</v>
      </c>
      <c r="D32" s="46">
        <v>0</v>
      </c>
      <c r="E32" s="47">
        <v>0</v>
      </c>
      <c r="F32" s="46">
        <v>0</v>
      </c>
      <c r="G32" s="47">
        <v>0</v>
      </c>
      <c r="H32" s="46">
        <v>0</v>
      </c>
      <c r="I32" s="47">
        <v>0</v>
      </c>
      <c r="J32" s="46">
        <v>0</v>
      </c>
      <c r="K32" s="47">
        <v>0</v>
      </c>
      <c r="L32" s="46">
        <v>0</v>
      </c>
      <c r="M32" s="47">
        <v>0</v>
      </c>
      <c r="N32" s="46">
        <v>0</v>
      </c>
      <c r="O32" s="47">
        <v>0</v>
      </c>
      <c r="P32" s="46">
        <v>0</v>
      </c>
      <c r="Q32" s="47">
        <v>0</v>
      </c>
      <c r="R32" s="46">
        <v>0</v>
      </c>
      <c r="S32" s="47">
        <v>0</v>
      </c>
      <c r="T32" s="46">
        <v>0</v>
      </c>
      <c r="U32" s="47">
        <v>0</v>
      </c>
      <c r="V32" s="46">
        <v>0</v>
      </c>
      <c r="W32" s="47">
        <v>0</v>
      </c>
      <c r="X32" s="46">
        <v>0</v>
      </c>
      <c r="Y32" s="47">
        <v>0</v>
      </c>
      <c r="Z32" s="46">
        <v>0</v>
      </c>
      <c r="AA32" s="47">
        <v>0</v>
      </c>
      <c r="AB32" s="46">
        <v>0</v>
      </c>
      <c r="AC32" s="47">
        <v>0</v>
      </c>
      <c r="AD32" s="48">
        <v>0</v>
      </c>
    </row>
    <row r="33" spans="1:30">
      <c r="A33" s="45">
        <v>0</v>
      </c>
      <c r="B33" s="46">
        <v>0</v>
      </c>
      <c r="C33" s="47">
        <v>0</v>
      </c>
      <c r="D33" s="46">
        <v>0</v>
      </c>
      <c r="E33" s="47">
        <v>0</v>
      </c>
      <c r="F33" s="46">
        <v>0</v>
      </c>
      <c r="G33" s="47">
        <v>0</v>
      </c>
      <c r="H33" s="46">
        <v>0</v>
      </c>
      <c r="I33" s="47">
        <v>0</v>
      </c>
      <c r="J33" s="46">
        <v>0</v>
      </c>
      <c r="K33" s="47">
        <v>0</v>
      </c>
      <c r="L33" s="46">
        <v>0</v>
      </c>
      <c r="M33" s="47">
        <v>0</v>
      </c>
      <c r="N33" s="46">
        <v>0</v>
      </c>
      <c r="O33" s="47">
        <v>0</v>
      </c>
      <c r="P33" s="46">
        <v>0</v>
      </c>
      <c r="Q33" s="47">
        <v>0</v>
      </c>
      <c r="R33" s="46">
        <v>0</v>
      </c>
      <c r="S33" s="47">
        <v>0</v>
      </c>
      <c r="T33" s="46">
        <v>0</v>
      </c>
      <c r="U33" s="47">
        <v>0</v>
      </c>
      <c r="V33" s="46">
        <v>0</v>
      </c>
      <c r="W33" s="47">
        <v>0</v>
      </c>
      <c r="X33" s="46">
        <v>0</v>
      </c>
      <c r="Y33" s="47">
        <v>0</v>
      </c>
      <c r="Z33" s="46">
        <v>0</v>
      </c>
      <c r="AA33" s="47">
        <v>0</v>
      </c>
      <c r="AB33" s="46">
        <v>0</v>
      </c>
      <c r="AC33" s="47">
        <v>0</v>
      </c>
      <c r="AD33" s="48">
        <v>0</v>
      </c>
    </row>
    <row r="34" spans="1:30">
      <c r="A34" s="45">
        <v>0</v>
      </c>
      <c r="B34" s="46">
        <v>0</v>
      </c>
      <c r="C34" s="47">
        <v>0</v>
      </c>
      <c r="D34" s="46">
        <v>0</v>
      </c>
      <c r="E34" s="47">
        <v>0</v>
      </c>
      <c r="F34" s="46">
        <v>0</v>
      </c>
      <c r="G34" s="47">
        <v>0</v>
      </c>
      <c r="H34" s="46">
        <v>0</v>
      </c>
      <c r="I34" s="47">
        <v>0</v>
      </c>
      <c r="J34" s="46">
        <v>0</v>
      </c>
      <c r="K34" s="47">
        <v>0</v>
      </c>
      <c r="L34" s="46">
        <v>0</v>
      </c>
      <c r="M34" s="47">
        <v>0</v>
      </c>
      <c r="N34" s="46">
        <v>0</v>
      </c>
      <c r="O34" s="47">
        <v>0</v>
      </c>
      <c r="P34" s="46">
        <v>0</v>
      </c>
      <c r="Q34" s="47">
        <v>0</v>
      </c>
      <c r="R34" s="46">
        <v>0</v>
      </c>
      <c r="S34" s="47">
        <v>0</v>
      </c>
      <c r="T34" s="46">
        <v>0</v>
      </c>
      <c r="U34" s="47">
        <v>0</v>
      </c>
      <c r="V34" s="46">
        <v>0</v>
      </c>
      <c r="W34" s="47">
        <v>0</v>
      </c>
      <c r="X34" s="46">
        <v>0</v>
      </c>
      <c r="Y34" s="47">
        <v>0</v>
      </c>
      <c r="Z34" s="46">
        <v>0</v>
      </c>
      <c r="AA34" s="47">
        <v>0</v>
      </c>
      <c r="AB34" s="46">
        <v>0</v>
      </c>
      <c r="AC34" s="47">
        <v>0</v>
      </c>
      <c r="AD34" s="48">
        <v>0</v>
      </c>
    </row>
    <row r="35" spans="1:30">
      <c r="A35" s="45">
        <v>0</v>
      </c>
      <c r="B35" s="46">
        <v>0</v>
      </c>
      <c r="C35" s="47">
        <v>0</v>
      </c>
      <c r="D35" s="46">
        <v>0</v>
      </c>
      <c r="E35" s="47">
        <v>0</v>
      </c>
      <c r="F35" s="46">
        <v>0</v>
      </c>
      <c r="G35" s="47">
        <v>0</v>
      </c>
      <c r="H35" s="46">
        <v>0</v>
      </c>
      <c r="I35" s="47">
        <v>0</v>
      </c>
      <c r="J35" s="46">
        <v>0</v>
      </c>
      <c r="K35" s="47">
        <v>0</v>
      </c>
      <c r="L35" s="46">
        <v>0</v>
      </c>
      <c r="M35" s="47">
        <v>0</v>
      </c>
      <c r="N35" s="46">
        <v>0</v>
      </c>
      <c r="O35" s="47">
        <v>0</v>
      </c>
      <c r="P35" s="46">
        <v>0</v>
      </c>
      <c r="Q35" s="47">
        <v>0</v>
      </c>
      <c r="R35" s="46">
        <v>0</v>
      </c>
      <c r="S35" s="47">
        <v>0</v>
      </c>
      <c r="T35" s="46">
        <v>0</v>
      </c>
      <c r="U35" s="47">
        <v>0</v>
      </c>
      <c r="V35" s="46">
        <v>0</v>
      </c>
      <c r="W35" s="47">
        <v>0</v>
      </c>
      <c r="X35" s="46">
        <v>0</v>
      </c>
      <c r="Y35" s="47">
        <v>0</v>
      </c>
      <c r="Z35" s="46">
        <v>0</v>
      </c>
      <c r="AA35" s="47">
        <v>0</v>
      </c>
      <c r="AB35" s="46">
        <v>0</v>
      </c>
      <c r="AC35" s="47">
        <v>0</v>
      </c>
      <c r="AD35" s="48">
        <v>0</v>
      </c>
    </row>
    <row r="36" spans="1:30">
      <c r="A36" s="45">
        <v>0</v>
      </c>
      <c r="B36" s="46">
        <v>0</v>
      </c>
      <c r="C36" s="47">
        <v>0</v>
      </c>
      <c r="D36" s="46">
        <v>0</v>
      </c>
      <c r="E36" s="47">
        <v>0</v>
      </c>
      <c r="F36" s="46">
        <v>0</v>
      </c>
      <c r="G36" s="47">
        <v>0</v>
      </c>
      <c r="H36" s="46">
        <v>0</v>
      </c>
      <c r="I36" s="47">
        <v>0</v>
      </c>
      <c r="J36" s="46">
        <v>0</v>
      </c>
      <c r="K36" s="47">
        <v>0</v>
      </c>
      <c r="L36" s="46">
        <v>0</v>
      </c>
      <c r="M36" s="47">
        <v>0</v>
      </c>
      <c r="N36" s="46">
        <v>0</v>
      </c>
      <c r="O36" s="47">
        <v>0</v>
      </c>
      <c r="P36" s="46">
        <v>0</v>
      </c>
      <c r="Q36" s="47">
        <v>0</v>
      </c>
      <c r="R36" s="46">
        <v>0</v>
      </c>
      <c r="S36" s="47">
        <v>0</v>
      </c>
      <c r="T36" s="46">
        <v>0</v>
      </c>
      <c r="U36" s="47">
        <v>0</v>
      </c>
      <c r="V36" s="46">
        <v>0</v>
      </c>
      <c r="W36" s="47">
        <v>0</v>
      </c>
      <c r="X36" s="46">
        <v>0</v>
      </c>
      <c r="Y36" s="47">
        <v>0</v>
      </c>
      <c r="Z36" s="46">
        <v>0</v>
      </c>
      <c r="AA36" s="47">
        <v>0</v>
      </c>
      <c r="AB36" s="46">
        <v>0</v>
      </c>
      <c r="AC36" s="47">
        <v>0</v>
      </c>
      <c r="AD36" s="48">
        <v>0</v>
      </c>
    </row>
    <row r="37" spans="1:30">
      <c r="A37" s="45">
        <v>0</v>
      </c>
      <c r="B37" s="46">
        <v>0</v>
      </c>
      <c r="C37" s="47">
        <v>0</v>
      </c>
      <c r="D37" s="46">
        <v>0</v>
      </c>
      <c r="E37" s="47">
        <v>0</v>
      </c>
      <c r="F37" s="46">
        <v>0</v>
      </c>
      <c r="G37" s="47">
        <v>0</v>
      </c>
      <c r="H37" s="46">
        <v>0</v>
      </c>
      <c r="I37" s="47">
        <v>0</v>
      </c>
      <c r="J37" s="46">
        <v>0</v>
      </c>
      <c r="K37" s="47">
        <v>0</v>
      </c>
      <c r="L37" s="46">
        <v>0</v>
      </c>
      <c r="M37" s="47">
        <v>0</v>
      </c>
      <c r="N37" s="46">
        <v>0</v>
      </c>
      <c r="O37" s="47">
        <v>0</v>
      </c>
      <c r="P37" s="46">
        <v>0</v>
      </c>
      <c r="Q37" s="47">
        <v>0</v>
      </c>
      <c r="R37" s="46">
        <v>0</v>
      </c>
      <c r="S37" s="47">
        <v>0</v>
      </c>
      <c r="T37" s="46">
        <v>0</v>
      </c>
      <c r="U37" s="47">
        <v>0</v>
      </c>
      <c r="V37" s="46">
        <v>0</v>
      </c>
      <c r="W37" s="47">
        <v>0</v>
      </c>
      <c r="X37" s="46">
        <v>0</v>
      </c>
      <c r="Y37" s="47">
        <v>0</v>
      </c>
      <c r="Z37" s="46">
        <v>0</v>
      </c>
      <c r="AA37" s="47">
        <v>0</v>
      </c>
      <c r="AB37" s="46">
        <v>0</v>
      </c>
      <c r="AC37" s="47">
        <v>0</v>
      </c>
      <c r="AD37" s="48">
        <v>0</v>
      </c>
    </row>
    <row r="38" spans="1:30">
      <c r="A38" s="45">
        <v>0</v>
      </c>
      <c r="B38" s="46">
        <v>0</v>
      </c>
      <c r="C38" s="47">
        <v>0</v>
      </c>
      <c r="D38" s="46">
        <v>0</v>
      </c>
      <c r="E38" s="47">
        <v>0</v>
      </c>
      <c r="F38" s="46">
        <v>0</v>
      </c>
      <c r="G38" s="47">
        <v>0</v>
      </c>
      <c r="H38" s="46">
        <v>0</v>
      </c>
      <c r="I38" s="47">
        <v>0</v>
      </c>
      <c r="J38" s="46">
        <v>0</v>
      </c>
      <c r="K38" s="47">
        <v>0</v>
      </c>
      <c r="L38" s="46">
        <v>0</v>
      </c>
      <c r="M38" s="47">
        <v>0</v>
      </c>
      <c r="N38" s="46">
        <v>0</v>
      </c>
      <c r="O38" s="47">
        <v>0</v>
      </c>
      <c r="P38" s="46">
        <v>0</v>
      </c>
      <c r="Q38" s="47">
        <v>0</v>
      </c>
      <c r="R38" s="46">
        <v>0</v>
      </c>
      <c r="S38" s="47">
        <v>0</v>
      </c>
      <c r="T38" s="46">
        <v>0</v>
      </c>
      <c r="U38" s="47">
        <v>0</v>
      </c>
      <c r="V38" s="46">
        <v>0</v>
      </c>
      <c r="W38" s="47">
        <v>0</v>
      </c>
      <c r="X38" s="46">
        <v>0</v>
      </c>
      <c r="Y38" s="47">
        <v>0</v>
      </c>
      <c r="Z38" s="46">
        <v>0</v>
      </c>
      <c r="AA38" s="47">
        <v>0</v>
      </c>
      <c r="AB38" s="46">
        <v>0</v>
      </c>
      <c r="AC38" s="47">
        <v>0</v>
      </c>
      <c r="AD38" s="48">
        <v>0</v>
      </c>
    </row>
    <row r="39" spans="1:30">
      <c r="A39" s="45">
        <v>0</v>
      </c>
      <c r="B39" s="46">
        <v>0</v>
      </c>
      <c r="C39" s="47">
        <v>0</v>
      </c>
      <c r="D39" s="46">
        <v>0</v>
      </c>
      <c r="E39" s="47">
        <v>0</v>
      </c>
      <c r="F39" s="46">
        <v>0</v>
      </c>
      <c r="G39" s="47">
        <v>0</v>
      </c>
      <c r="H39" s="46">
        <v>0</v>
      </c>
      <c r="I39" s="47">
        <v>0</v>
      </c>
      <c r="J39" s="46">
        <v>0</v>
      </c>
      <c r="K39" s="47">
        <v>0</v>
      </c>
      <c r="L39" s="46">
        <v>0</v>
      </c>
      <c r="M39" s="47">
        <v>0</v>
      </c>
      <c r="N39" s="46">
        <v>0</v>
      </c>
      <c r="O39" s="47">
        <v>0</v>
      </c>
      <c r="P39" s="46">
        <v>0</v>
      </c>
      <c r="Q39" s="47">
        <v>0</v>
      </c>
      <c r="R39" s="46">
        <v>0</v>
      </c>
      <c r="S39" s="47">
        <v>0</v>
      </c>
      <c r="T39" s="46">
        <v>0</v>
      </c>
      <c r="U39" s="47">
        <v>0</v>
      </c>
      <c r="V39" s="46">
        <v>0</v>
      </c>
      <c r="W39" s="47">
        <v>0</v>
      </c>
      <c r="X39" s="46">
        <v>0</v>
      </c>
      <c r="Y39" s="47">
        <v>0</v>
      </c>
      <c r="Z39" s="46">
        <v>0</v>
      </c>
      <c r="AA39" s="47">
        <v>0</v>
      </c>
      <c r="AB39" s="46">
        <v>0</v>
      </c>
      <c r="AC39" s="47">
        <v>0</v>
      </c>
      <c r="AD39" s="48">
        <v>0</v>
      </c>
    </row>
    <row r="40" spans="1:30">
      <c r="A40" s="45">
        <v>0</v>
      </c>
      <c r="B40" s="46">
        <v>0</v>
      </c>
      <c r="C40" s="47">
        <v>0</v>
      </c>
      <c r="D40" s="46">
        <v>0</v>
      </c>
      <c r="E40" s="47">
        <v>0</v>
      </c>
      <c r="F40" s="46">
        <v>0</v>
      </c>
      <c r="G40" s="47">
        <v>0</v>
      </c>
      <c r="H40" s="46">
        <v>0</v>
      </c>
      <c r="I40" s="47">
        <v>0</v>
      </c>
      <c r="J40" s="46">
        <v>0</v>
      </c>
      <c r="K40" s="47">
        <v>0</v>
      </c>
      <c r="L40" s="46">
        <v>0</v>
      </c>
      <c r="M40" s="47">
        <v>0</v>
      </c>
      <c r="N40" s="46">
        <v>0</v>
      </c>
      <c r="O40" s="47">
        <v>0</v>
      </c>
      <c r="P40" s="46">
        <v>0</v>
      </c>
      <c r="Q40" s="47">
        <v>0</v>
      </c>
      <c r="R40" s="46">
        <v>0</v>
      </c>
      <c r="S40" s="47">
        <v>0</v>
      </c>
      <c r="T40" s="46">
        <v>0</v>
      </c>
      <c r="U40" s="47">
        <v>0</v>
      </c>
      <c r="V40" s="46">
        <v>0</v>
      </c>
      <c r="W40" s="47">
        <v>0</v>
      </c>
      <c r="X40" s="46">
        <v>0</v>
      </c>
      <c r="Y40" s="47">
        <v>0</v>
      </c>
      <c r="Z40" s="46">
        <v>0</v>
      </c>
      <c r="AA40" s="47">
        <v>0</v>
      </c>
      <c r="AB40" s="46">
        <v>0</v>
      </c>
      <c r="AC40" s="47">
        <v>0</v>
      </c>
      <c r="AD40" s="48">
        <v>0</v>
      </c>
    </row>
    <row r="41" spans="1:30">
      <c r="A41" s="45">
        <v>0</v>
      </c>
      <c r="B41" s="46">
        <v>0</v>
      </c>
      <c r="C41" s="47">
        <v>0</v>
      </c>
      <c r="D41" s="46">
        <v>0</v>
      </c>
      <c r="E41" s="47">
        <v>0</v>
      </c>
      <c r="F41" s="46">
        <v>0</v>
      </c>
      <c r="G41" s="47">
        <v>0</v>
      </c>
      <c r="H41" s="46">
        <v>0</v>
      </c>
      <c r="I41" s="47">
        <v>0</v>
      </c>
      <c r="J41" s="46">
        <v>0</v>
      </c>
      <c r="K41" s="47">
        <v>0</v>
      </c>
      <c r="L41" s="46">
        <v>0</v>
      </c>
      <c r="M41" s="47">
        <v>0</v>
      </c>
      <c r="N41" s="46">
        <v>0</v>
      </c>
      <c r="O41" s="47">
        <v>0</v>
      </c>
      <c r="P41" s="46">
        <v>0</v>
      </c>
      <c r="Q41" s="47">
        <v>0</v>
      </c>
      <c r="R41" s="46">
        <v>0</v>
      </c>
      <c r="S41" s="47">
        <v>0</v>
      </c>
      <c r="T41" s="46">
        <v>0</v>
      </c>
      <c r="U41" s="47">
        <v>0</v>
      </c>
      <c r="V41" s="46">
        <v>0</v>
      </c>
      <c r="W41" s="47">
        <v>0</v>
      </c>
      <c r="X41" s="46">
        <v>0</v>
      </c>
      <c r="Y41" s="47">
        <v>0</v>
      </c>
      <c r="Z41" s="46">
        <v>0</v>
      </c>
      <c r="AA41" s="47">
        <v>0</v>
      </c>
      <c r="AB41" s="46">
        <v>0</v>
      </c>
      <c r="AC41" s="47">
        <v>0</v>
      </c>
      <c r="AD41" s="48">
        <v>0</v>
      </c>
    </row>
    <row r="42" spans="1:30">
      <c r="A42" s="45">
        <v>0</v>
      </c>
      <c r="B42" s="46">
        <v>0</v>
      </c>
      <c r="C42" s="47">
        <v>0</v>
      </c>
      <c r="D42" s="46">
        <v>0</v>
      </c>
      <c r="E42" s="47">
        <v>0</v>
      </c>
      <c r="F42" s="46">
        <v>0</v>
      </c>
      <c r="G42" s="47">
        <v>0</v>
      </c>
      <c r="H42" s="46">
        <v>0</v>
      </c>
      <c r="I42" s="47">
        <v>0</v>
      </c>
      <c r="J42" s="46">
        <v>0</v>
      </c>
      <c r="K42" s="47">
        <v>0</v>
      </c>
      <c r="L42" s="46">
        <v>0</v>
      </c>
      <c r="M42" s="47">
        <v>0</v>
      </c>
      <c r="N42" s="46">
        <v>0</v>
      </c>
      <c r="O42" s="47">
        <v>0</v>
      </c>
      <c r="P42" s="46">
        <v>0</v>
      </c>
      <c r="Q42" s="47">
        <v>0</v>
      </c>
      <c r="R42" s="46">
        <v>0</v>
      </c>
      <c r="S42" s="47">
        <v>0</v>
      </c>
      <c r="T42" s="46">
        <v>0</v>
      </c>
      <c r="U42" s="47">
        <v>0</v>
      </c>
      <c r="V42" s="46">
        <v>0</v>
      </c>
      <c r="W42" s="47">
        <v>0</v>
      </c>
      <c r="X42" s="46">
        <v>0</v>
      </c>
      <c r="Y42" s="47">
        <v>0</v>
      </c>
      <c r="Z42" s="46">
        <v>0</v>
      </c>
      <c r="AA42" s="47">
        <v>0</v>
      </c>
      <c r="AB42" s="46">
        <v>0</v>
      </c>
      <c r="AC42" s="47">
        <v>0</v>
      </c>
      <c r="AD42" s="48">
        <v>0</v>
      </c>
    </row>
    <row r="43" spans="1:30">
      <c r="A43" s="45">
        <v>0</v>
      </c>
      <c r="B43" s="46">
        <v>0</v>
      </c>
      <c r="C43" s="47">
        <v>0</v>
      </c>
      <c r="D43" s="46">
        <v>0</v>
      </c>
      <c r="E43" s="47">
        <v>0</v>
      </c>
      <c r="F43" s="46">
        <v>0</v>
      </c>
      <c r="G43" s="47">
        <v>0</v>
      </c>
      <c r="H43" s="46">
        <v>0</v>
      </c>
      <c r="I43" s="47">
        <v>0</v>
      </c>
      <c r="J43" s="46">
        <v>0</v>
      </c>
      <c r="K43" s="47">
        <v>0</v>
      </c>
      <c r="L43" s="46">
        <v>0</v>
      </c>
      <c r="M43" s="47">
        <v>0</v>
      </c>
      <c r="N43" s="46">
        <v>0</v>
      </c>
      <c r="O43" s="47">
        <v>0</v>
      </c>
      <c r="P43" s="46">
        <v>0</v>
      </c>
      <c r="Q43" s="47">
        <v>0</v>
      </c>
      <c r="R43" s="46">
        <v>0</v>
      </c>
      <c r="S43" s="47">
        <v>0</v>
      </c>
      <c r="T43" s="46">
        <v>0</v>
      </c>
      <c r="U43" s="47">
        <v>0</v>
      </c>
      <c r="V43" s="46">
        <v>0</v>
      </c>
      <c r="W43" s="47">
        <v>0</v>
      </c>
      <c r="X43" s="46">
        <v>0</v>
      </c>
      <c r="Y43" s="47">
        <v>0</v>
      </c>
      <c r="Z43" s="46">
        <v>0</v>
      </c>
      <c r="AA43" s="47">
        <v>0</v>
      </c>
      <c r="AB43" s="46">
        <v>0</v>
      </c>
      <c r="AC43" s="47">
        <v>0</v>
      </c>
      <c r="AD43" s="48">
        <v>0</v>
      </c>
    </row>
    <row r="44" spans="1:30">
      <c r="A44" s="47" t="s">
        <v>2603</v>
      </c>
      <c r="B44" s="46">
        <v>4.1666666666669849E-3</v>
      </c>
      <c r="C44" s="47" t="s">
        <v>2603</v>
      </c>
      <c r="D44" s="46">
        <v>3.4722222222220434E-3</v>
      </c>
      <c r="E44" s="47" t="s">
        <v>2603</v>
      </c>
      <c r="F44" s="46">
        <v>3.4722222222219878E-3</v>
      </c>
      <c r="G44" s="47" t="s">
        <v>2605</v>
      </c>
      <c r="H44" s="46">
        <v>6.9444444444440312E-3</v>
      </c>
      <c r="I44" s="47" t="s">
        <v>2600</v>
      </c>
      <c r="J44" s="46">
        <v>3.4722222222219878E-3</v>
      </c>
      <c r="K44" s="47" t="s">
        <v>2619</v>
      </c>
      <c r="L44" s="46">
        <v>3.4722222222219878E-3</v>
      </c>
      <c r="M44" s="47" t="s">
        <v>2620</v>
      </c>
      <c r="N44" s="46">
        <v>1.0416666666666963E-2</v>
      </c>
      <c r="O44" s="47" t="s">
        <v>2621</v>
      </c>
      <c r="P44" s="46">
        <v>4.1666666666667018E-2</v>
      </c>
      <c r="Q44" s="47" t="s">
        <v>2622</v>
      </c>
      <c r="R44" s="46">
        <v>4.8611111111109828E-3</v>
      </c>
      <c r="S44" s="47" t="s">
        <v>2623</v>
      </c>
      <c r="T44" s="46">
        <v>4.8611111111109828E-3</v>
      </c>
      <c r="U44" s="47" t="s">
        <v>2602</v>
      </c>
      <c r="V44" s="46">
        <v>6.9444444444450304E-3</v>
      </c>
      <c r="W44" s="47" t="s">
        <v>2600</v>
      </c>
      <c r="X44" s="46">
        <v>3.4722222222222654E-3</v>
      </c>
      <c r="Y44" s="47" t="s">
        <v>2624</v>
      </c>
      <c r="Z44" s="46">
        <v>1.1111111111111016E-2</v>
      </c>
      <c r="AA44" s="47" t="s">
        <v>2621</v>
      </c>
      <c r="AB44" s="46">
        <v>0.10625000000000001</v>
      </c>
      <c r="AC44" s="47" t="s">
        <v>2599</v>
      </c>
      <c r="AD44" s="48">
        <v>5.5555555555560354E-3</v>
      </c>
    </row>
    <row r="45" spans="1:30">
      <c r="A45" s="47" t="s">
        <v>2620</v>
      </c>
      <c r="B45" s="46">
        <v>3.8194444444443976E-2</v>
      </c>
      <c r="C45" s="47" t="s">
        <v>2600</v>
      </c>
      <c r="D45" s="46">
        <v>3.4722222222219878E-3</v>
      </c>
      <c r="E45" s="47" t="s">
        <v>2601</v>
      </c>
      <c r="F45" s="46">
        <v>6.9444444444444198E-3</v>
      </c>
      <c r="G45" s="47" t="s">
        <v>2600</v>
      </c>
      <c r="H45" s="46">
        <v>3.4722222222220989E-3</v>
      </c>
      <c r="I45" s="47" t="s">
        <v>2603</v>
      </c>
      <c r="J45" s="46">
        <v>3.4722222222230981E-3</v>
      </c>
      <c r="K45" s="47" t="s">
        <v>2600</v>
      </c>
      <c r="L45" s="46">
        <v>3.4722222222219878E-3</v>
      </c>
      <c r="M45" s="47" t="s">
        <v>2599</v>
      </c>
      <c r="N45" s="46">
        <v>2.0833333333333925E-2</v>
      </c>
      <c r="O45" s="47" t="s">
        <v>2622</v>
      </c>
      <c r="P45" s="46">
        <v>3.4722222222219878E-3</v>
      </c>
      <c r="Q45" s="47" t="s">
        <v>2600</v>
      </c>
      <c r="R45" s="46">
        <v>3.472222222222987E-3</v>
      </c>
      <c r="S45" s="47">
        <v>0</v>
      </c>
      <c r="T45" s="46">
        <v>0</v>
      </c>
      <c r="U45" s="47">
        <v>0</v>
      </c>
      <c r="V45" s="46">
        <v>0</v>
      </c>
      <c r="W45" s="47" t="s">
        <v>2622</v>
      </c>
      <c r="X45" s="46">
        <v>6.9444444444445308E-3</v>
      </c>
      <c r="Y45" s="47" t="s">
        <v>2621</v>
      </c>
      <c r="Z45" s="46">
        <v>2.430555555555497E-2</v>
      </c>
      <c r="AA45" s="47" t="s">
        <v>2600</v>
      </c>
      <c r="AB45" s="46">
        <v>2.77777777777799E-3</v>
      </c>
      <c r="AC45" s="47" t="s">
        <v>2624</v>
      </c>
      <c r="AD45" s="48">
        <v>1.0416666666666963E-2</v>
      </c>
    </row>
    <row r="46" spans="1:30">
      <c r="A46" s="47">
        <v>0</v>
      </c>
      <c r="B46" s="46">
        <v>0</v>
      </c>
      <c r="C46" s="47" t="s">
        <v>2600</v>
      </c>
      <c r="D46" s="46">
        <v>3.4722222222219878E-3</v>
      </c>
      <c r="E46" s="47" t="s">
        <v>2600</v>
      </c>
      <c r="F46" s="46">
        <v>2.7777777777769908E-3</v>
      </c>
      <c r="G46" s="47" t="s">
        <v>2604</v>
      </c>
      <c r="H46" s="46">
        <v>2.77777777777799E-3</v>
      </c>
      <c r="I46" s="47" t="s">
        <v>2625</v>
      </c>
      <c r="J46" s="46">
        <v>1.0416666666665964E-2</v>
      </c>
      <c r="K46" s="47" t="s">
        <v>2624</v>
      </c>
      <c r="L46" s="46">
        <v>6.9444444444440867E-3</v>
      </c>
      <c r="M46" s="47">
        <v>0</v>
      </c>
      <c r="N46" s="46">
        <v>0</v>
      </c>
      <c r="O46" s="47">
        <v>0</v>
      </c>
      <c r="P46" s="46">
        <v>0</v>
      </c>
      <c r="Q46" s="47">
        <v>0</v>
      </c>
      <c r="R46" s="46">
        <v>0</v>
      </c>
      <c r="S46" s="47">
        <v>0</v>
      </c>
      <c r="T46" s="46">
        <v>0</v>
      </c>
      <c r="U46" s="47">
        <v>0</v>
      </c>
      <c r="V46" s="46">
        <v>0</v>
      </c>
      <c r="W46" s="47">
        <v>0</v>
      </c>
      <c r="X46" s="46">
        <v>0</v>
      </c>
      <c r="Y46" s="47" t="s">
        <v>2626</v>
      </c>
      <c r="Z46" s="46">
        <v>3.4722222222220989E-3</v>
      </c>
      <c r="AA46" s="47">
        <v>0</v>
      </c>
      <c r="AB46" s="46">
        <v>0</v>
      </c>
      <c r="AC46" s="47" t="s">
        <v>2600</v>
      </c>
      <c r="AD46" s="48">
        <v>3.4722222222219878E-3</v>
      </c>
    </row>
    <row r="47" spans="1:30">
      <c r="A47" s="47">
        <v>0</v>
      </c>
      <c r="B47" s="46">
        <v>0</v>
      </c>
      <c r="C47" s="47">
        <v>0</v>
      </c>
      <c r="D47" s="46">
        <v>0</v>
      </c>
      <c r="E47" s="47" t="s">
        <v>2600</v>
      </c>
      <c r="F47" s="46">
        <v>3.4722222222219878E-3</v>
      </c>
      <c r="G47" s="47" t="s">
        <v>2604</v>
      </c>
      <c r="H47" s="46">
        <v>4.8611111111109828E-3</v>
      </c>
      <c r="I47" s="47">
        <v>0</v>
      </c>
      <c r="J47" s="46">
        <v>0</v>
      </c>
      <c r="K47" s="47">
        <v>0</v>
      </c>
      <c r="L47" s="46">
        <v>0</v>
      </c>
      <c r="M47" s="47">
        <v>0</v>
      </c>
      <c r="N47" s="46">
        <v>0</v>
      </c>
      <c r="O47" s="47">
        <v>0</v>
      </c>
      <c r="P47" s="46">
        <v>0</v>
      </c>
      <c r="Q47" s="47">
        <v>0</v>
      </c>
      <c r="R47" s="46">
        <v>0</v>
      </c>
      <c r="S47" s="47">
        <v>0</v>
      </c>
      <c r="T47" s="46">
        <v>0</v>
      </c>
      <c r="U47" s="47">
        <v>0</v>
      </c>
      <c r="V47" s="46">
        <v>0</v>
      </c>
      <c r="W47" s="47">
        <v>0</v>
      </c>
      <c r="X47" s="46">
        <v>0</v>
      </c>
      <c r="Y47" s="47" t="s">
        <v>2605</v>
      </c>
      <c r="Z47" s="46">
        <v>9.7222222222219656E-3</v>
      </c>
      <c r="AA47" s="47">
        <v>0</v>
      </c>
      <c r="AB47" s="46">
        <v>0</v>
      </c>
      <c r="AC47" s="47">
        <v>0</v>
      </c>
      <c r="AD47" s="48">
        <v>0</v>
      </c>
    </row>
    <row r="48" spans="1:30">
      <c r="A48" s="47">
        <v>0</v>
      </c>
      <c r="B48" s="46">
        <v>0</v>
      </c>
      <c r="C48" s="47">
        <v>0</v>
      </c>
      <c r="D48" s="46">
        <v>0</v>
      </c>
      <c r="E48" s="47">
        <v>0</v>
      </c>
      <c r="F48" s="46">
        <v>0</v>
      </c>
      <c r="G48" s="47">
        <v>0</v>
      </c>
      <c r="H48" s="46">
        <v>0</v>
      </c>
      <c r="I48" s="47">
        <v>0</v>
      </c>
      <c r="J48" s="46">
        <v>0</v>
      </c>
      <c r="K48" s="47">
        <v>0</v>
      </c>
      <c r="L48" s="46">
        <v>0</v>
      </c>
      <c r="M48" s="47">
        <v>0</v>
      </c>
      <c r="N48" s="46">
        <v>0</v>
      </c>
      <c r="O48" s="47">
        <v>0</v>
      </c>
      <c r="P48" s="46">
        <v>0</v>
      </c>
      <c r="Q48" s="47">
        <v>0</v>
      </c>
      <c r="R48" s="46">
        <v>0</v>
      </c>
      <c r="S48" s="47">
        <v>0</v>
      </c>
      <c r="T48" s="46">
        <v>0</v>
      </c>
      <c r="U48" s="47">
        <v>0</v>
      </c>
      <c r="V48" s="46">
        <v>0</v>
      </c>
      <c r="W48" s="47">
        <v>0</v>
      </c>
      <c r="X48" s="46">
        <v>0</v>
      </c>
      <c r="Y48" s="47">
        <v>0</v>
      </c>
      <c r="Z48" s="46">
        <v>0</v>
      </c>
      <c r="AA48" s="47">
        <v>0</v>
      </c>
      <c r="AB48" s="46">
        <v>0</v>
      </c>
      <c r="AC48" s="47">
        <v>0</v>
      </c>
      <c r="AD48" s="48">
        <v>0</v>
      </c>
    </row>
    <row r="49" spans="1:30">
      <c r="A49" s="47">
        <v>0</v>
      </c>
      <c r="B49" s="46">
        <v>0</v>
      </c>
      <c r="C49" s="47">
        <v>0</v>
      </c>
      <c r="D49" s="46">
        <v>0</v>
      </c>
      <c r="E49" s="47">
        <v>0</v>
      </c>
      <c r="F49" s="46">
        <v>0</v>
      </c>
      <c r="G49" s="47">
        <v>0</v>
      </c>
      <c r="H49" s="46">
        <v>0</v>
      </c>
      <c r="I49" s="47">
        <v>0</v>
      </c>
      <c r="J49" s="46">
        <v>0</v>
      </c>
      <c r="K49" s="47">
        <v>0</v>
      </c>
      <c r="L49" s="46">
        <v>0</v>
      </c>
      <c r="M49" s="47">
        <v>0</v>
      </c>
      <c r="N49" s="46">
        <v>0</v>
      </c>
      <c r="O49" s="47">
        <v>0</v>
      </c>
      <c r="P49" s="46">
        <v>0</v>
      </c>
      <c r="Q49" s="47">
        <v>0</v>
      </c>
      <c r="R49" s="46">
        <v>0</v>
      </c>
      <c r="S49" s="47">
        <v>0</v>
      </c>
      <c r="T49" s="46">
        <v>0</v>
      </c>
      <c r="U49" s="47">
        <v>0</v>
      </c>
      <c r="V49" s="46">
        <v>0</v>
      </c>
      <c r="W49" s="47">
        <v>0</v>
      </c>
      <c r="X49" s="46">
        <v>0</v>
      </c>
      <c r="Y49" s="47">
        <v>0</v>
      </c>
      <c r="Z49" s="46">
        <v>0</v>
      </c>
      <c r="AA49" s="47">
        <v>0</v>
      </c>
      <c r="AB49" s="46">
        <v>0</v>
      </c>
      <c r="AC49" s="47">
        <v>0</v>
      </c>
      <c r="AD49" s="48">
        <v>0</v>
      </c>
    </row>
    <row r="50" spans="1:30">
      <c r="A50" s="47">
        <v>0</v>
      </c>
      <c r="B50" s="46">
        <v>0</v>
      </c>
      <c r="C50" s="47">
        <v>0</v>
      </c>
      <c r="D50" s="46">
        <v>0</v>
      </c>
      <c r="E50" s="47">
        <v>0</v>
      </c>
      <c r="F50" s="46">
        <v>0</v>
      </c>
      <c r="G50" s="47">
        <v>0</v>
      </c>
      <c r="H50" s="46">
        <v>0</v>
      </c>
      <c r="I50" s="47">
        <v>0</v>
      </c>
      <c r="J50" s="46">
        <v>0</v>
      </c>
      <c r="K50" s="47">
        <v>0</v>
      </c>
      <c r="L50" s="46">
        <v>0</v>
      </c>
      <c r="M50" s="47">
        <v>0</v>
      </c>
      <c r="N50" s="46">
        <v>0</v>
      </c>
      <c r="O50" s="47">
        <v>0</v>
      </c>
      <c r="P50" s="46">
        <v>0</v>
      </c>
      <c r="Q50" s="47">
        <v>0</v>
      </c>
      <c r="R50" s="46">
        <v>0</v>
      </c>
      <c r="S50" s="47">
        <v>0</v>
      </c>
      <c r="T50" s="46">
        <v>0</v>
      </c>
      <c r="U50" s="47">
        <v>0</v>
      </c>
      <c r="V50" s="46">
        <v>0</v>
      </c>
      <c r="W50" s="47">
        <v>0</v>
      </c>
      <c r="X50" s="46">
        <v>0</v>
      </c>
      <c r="Y50" s="47">
        <v>0</v>
      </c>
      <c r="Z50" s="46">
        <v>0</v>
      </c>
      <c r="AA50" s="47">
        <v>0</v>
      </c>
      <c r="AB50" s="46">
        <v>0</v>
      </c>
      <c r="AC50" s="47">
        <v>0</v>
      </c>
      <c r="AD50" s="48">
        <v>0</v>
      </c>
    </row>
    <row r="51" spans="1:30">
      <c r="A51" s="47">
        <v>0</v>
      </c>
      <c r="B51" s="46">
        <v>0</v>
      </c>
      <c r="C51" s="47">
        <v>0</v>
      </c>
      <c r="D51" s="46">
        <v>0</v>
      </c>
      <c r="E51" s="47">
        <v>0</v>
      </c>
      <c r="F51" s="46">
        <v>0</v>
      </c>
      <c r="G51" s="47">
        <v>0</v>
      </c>
      <c r="H51" s="46">
        <v>0</v>
      </c>
      <c r="I51" s="47">
        <v>0</v>
      </c>
      <c r="J51" s="46">
        <v>0</v>
      </c>
      <c r="K51" s="47">
        <v>0</v>
      </c>
      <c r="L51" s="46">
        <v>0</v>
      </c>
      <c r="M51" s="47">
        <v>0</v>
      </c>
      <c r="N51" s="46">
        <v>0</v>
      </c>
      <c r="O51" s="47">
        <v>0</v>
      </c>
      <c r="P51" s="46">
        <v>0</v>
      </c>
      <c r="Q51" s="47">
        <v>0</v>
      </c>
      <c r="R51" s="46">
        <v>0</v>
      </c>
      <c r="S51" s="47">
        <v>0</v>
      </c>
      <c r="T51" s="46">
        <v>0</v>
      </c>
      <c r="U51" s="47">
        <v>0</v>
      </c>
      <c r="V51" s="46">
        <v>0</v>
      </c>
      <c r="W51" s="47">
        <v>0</v>
      </c>
      <c r="X51" s="46">
        <v>0</v>
      </c>
      <c r="Y51" s="47">
        <v>0</v>
      </c>
      <c r="Z51" s="46">
        <v>0</v>
      </c>
      <c r="AA51" s="47">
        <v>0</v>
      </c>
      <c r="AB51" s="46">
        <v>0</v>
      </c>
      <c r="AC51" s="47">
        <v>0</v>
      </c>
      <c r="AD51" s="48">
        <v>0</v>
      </c>
    </row>
    <row r="52" spans="1:30">
      <c r="A52" s="45">
        <v>0</v>
      </c>
      <c r="B52" s="46">
        <v>0</v>
      </c>
      <c r="C52" s="47">
        <v>0</v>
      </c>
      <c r="D52" s="46">
        <v>0</v>
      </c>
      <c r="E52" s="47">
        <v>0</v>
      </c>
      <c r="F52" s="46">
        <v>0</v>
      </c>
      <c r="G52" s="47">
        <v>0</v>
      </c>
      <c r="H52" s="46">
        <v>0</v>
      </c>
      <c r="I52" s="47">
        <v>0</v>
      </c>
      <c r="J52" s="46">
        <v>0</v>
      </c>
      <c r="K52" s="47">
        <v>0</v>
      </c>
      <c r="L52" s="46">
        <v>0</v>
      </c>
      <c r="M52" s="47">
        <v>0</v>
      </c>
      <c r="N52" s="46">
        <v>0</v>
      </c>
      <c r="O52" s="47">
        <v>0</v>
      </c>
      <c r="P52" s="46">
        <v>0</v>
      </c>
      <c r="Q52" s="47">
        <v>0</v>
      </c>
      <c r="R52" s="46">
        <v>0</v>
      </c>
      <c r="S52" s="47">
        <v>0</v>
      </c>
      <c r="T52" s="46">
        <v>0</v>
      </c>
      <c r="U52" s="47">
        <v>0</v>
      </c>
      <c r="V52" s="46">
        <v>0</v>
      </c>
      <c r="W52" s="47">
        <v>0</v>
      </c>
      <c r="X52" s="46">
        <v>0</v>
      </c>
      <c r="Y52" s="47">
        <v>0</v>
      </c>
      <c r="Z52" s="46">
        <v>0</v>
      </c>
      <c r="AA52" s="47">
        <v>0</v>
      </c>
      <c r="AB52" s="46">
        <v>0</v>
      </c>
      <c r="AC52" s="47">
        <v>0</v>
      </c>
      <c r="AD52" s="48">
        <v>0</v>
      </c>
    </row>
    <row r="53" spans="1:30">
      <c r="A53" s="45">
        <v>0</v>
      </c>
      <c r="B53" s="46">
        <v>0</v>
      </c>
      <c r="C53" s="47">
        <v>0</v>
      </c>
      <c r="D53" s="46">
        <v>0</v>
      </c>
      <c r="E53" s="47">
        <v>0</v>
      </c>
      <c r="F53" s="46">
        <v>0</v>
      </c>
      <c r="G53" s="47">
        <v>0</v>
      </c>
      <c r="H53" s="46">
        <v>0</v>
      </c>
      <c r="I53" s="47">
        <v>0</v>
      </c>
      <c r="J53" s="46">
        <v>0</v>
      </c>
      <c r="K53" s="47">
        <v>0</v>
      </c>
      <c r="L53" s="46">
        <v>0</v>
      </c>
      <c r="M53" s="47">
        <v>0</v>
      </c>
      <c r="N53" s="46">
        <v>0</v>
      </c>
      <c r="O53" s="47">
        <v>0</v>
      </c>
      <c r="P53" s="46">
        <v>0</v>
      </c>
      <c r="Q53" s="47">
        <v>0</v>
      </c>
      <c r="R53" s="46">
        <v>0</v>
      </c>
      <c r="S53" s="47">
        <v>0</v>
      </c>
      <c r="T53" s="46">
        <v>0</v>
      </c>
      <c r="U53" s="47">
        <v>0</v>
      </c>
      <c r="V53" s="46">
        <v>0</v>
      </c>
      <c r="W53" s="47">
        <v>0</v>
      </c>
      <c r="X53" s="46">
        <v>0</v>
      </c>
      <c r="Y53" s="47">
        <v>0</v>
      </c>
      <c r="Z53" s="46">
        <v>0</v>
      </c>
      <c r="AA53" s="47">
        <v>0</v>
      </c>
      <c r="AB53" s="46">
        <v>0</v>
      </c>
      <c r="AC53" s="47">
        <v>0</v>
      </c>
      <c r="AD53" s="48">
        <v>0</v>
      </c>
    </row>
    <row r="54" spans="1:30">
      <c r="A54" s="45">
        <v>0</v>
      </c>
      <c r="B54" s="46">
        <v>0</v>
      </c>
      <c r="C54" s="47">
        <v>0</v>
      </c>
      <c r="D54" s="46">
        <v>0</v>
      </c>
      <c r="E54" s="47">
        <v>0</v>
      </c>
      <c r="F54" s="46">
        <v>0</v>
      </c>
      <c r="G54" s="47">
        <v>0</v>
      </c>
      <c r="H54" s="46">
        <v>0</v>
      </c>
      <c r="I54" s="47">
        <v>0</v>
      </c>
      <c r="J54" s="46">
        <v>0</v>
      </c>
      <c r="K54" s="47">
        <v>0</v>
      </c>
      <c r="L54" s="46">
        <v>0</v>
      </c>
      <c r="M54" s="47">
        <v>0</v>
      </c>
      <c r="N54" s="46">
        <v>0</v>
      </c>
      <c r="O54" s="47">
        <v>0</v>
      </c>
      <c r="P54" s="46">
        <v>0</v>
      </c>
      <c r="Q54" s="47">
        <v>0</v>
      </c>
      <c r="R54" s="46">
        <v>0</v>
      </c>
      <c r="S54" s="47">
        <v>0</v>
      </c>
      <c r="T54" s="46">
        <v>0</v>
      </c>
      <c r="U54" s="47">
        <v>0</v>
      </c>
      <c r="V54" s="46">
        <v>0</v>
      </c>
      <c r="W54" s="47">
        <v>0</v>
      </c>
      <c r="X54" s="46">
        <v>0</v>
      </c>
      <c r="Y54" s="47">
        <v>0</v>
      </c>
      <c r="Z54" s="46">
        <v>0</v>
      </c>
      <c r="AA54" s="47">
        <v>0</v>
      </c>
      <c r="AB54" s="46">
        <v>0</v>
      </c>
      <c r="AC54" s="47">
        <v>0</v>
      </c>
      <c r="AD54" s="48">
        <v>0</v>
      </c>
    </row>
    <row r="55" spans="1:30">
      <c r="A55" s="45">
        <v>0</v>
      </c>
      <c r="B55" s="46">
        <v>0</v>
      </c>
      <c r="C55" s="47">
        <v>0</v>
      </c>
      <c r="D55" s="46">
        <v>0</v>
      </c>
      <c r="E55" s="47">
        <v>0</v>
      </c>
      <c r="F55" s="46">
        <v>0</v>
      </c>
      <c r="G55" s="47">
        <v>0</v>
      </c>
      <c r="H55" s="46">
        <v>0</v>
      </c>
      <c r="I55" s="47">
        <v>0</v>
      </c>
      <c r="J55" s="46">
        <v>0</v>
      </c>
      <c r="K55" s="47">
        <v>0</v>
      </c>
      <c r="L55" s="46">
        <v>0</v>
      </c>
      <c r="M55" s="47">
        <v>0</v>
      </c>
      <c r="N55" s="46">
        <v>0</v>
      </c>
      <c r="O55" s="47">
        <v>0</v>
      </c>
      <c r="P55" s="46">
        <v>0</v>
      </c>
      <c r="Q55" s="47">
        <v>0</v>
      </c>
      <c r="R55" s="46">
        <v>0</v>
      </c>
      <c r="S55" s="47">
        <v>0</v>
      </c>
      <c r="T55" s="46">
        <v>0</v>
      </c>
      <c r="U55" s="47">
        <v>0</v>
      </c>
      <c r="V55" s="46">
        <v>0</v>
      </c>
      <c r="W55" s="47">
        <v>0</v>
      </c>
      <c r="X55" s="46">
        <v>0</v>
      </c>
      <c r="Y55" s="47">
        <v>0</v>
      </c>
      <c r="Z55" s="46">
        <v>0</v>
      </c>
      <c r="AA55" s="47">
        <v>0</v>
      </c>
      <c r="AB55" s="46">
        <v>0</v>
      </c>
      <c r="AC55" s="47">
        <v>0</v>
      </c>
      <c r="AD55" s="48">
        <v>0</v>
      </c>
    </row>
    <row r="56" spans="1:30">
      <c r="A56" s="45">
        <v>0</v>
      </c>
      <c r="B56" s="46">
        <v>0</v>
      </c>
      <c r="C56" s="47">
        <v>0</v>
      </c>
      <c r="D56" s="46">
        <v>0</v>
      </c>
      <c r="E56" s="47">
        <v>0</v>
      </c>
      <c r="F56" s="46">
        <v>0</v>
      </c>
      <c r="G56" s="47">
        <v>0</v>
      </c>
      <c r="H56" s="46">
        <v>0</v>
      </c>
      <c r="I56" s="47">
        <v>0</v>
      </c>
      <c r="J56" s="46">
        <v>0</v>
      </c>
      <c r="K56" s="47">
        <v>0</v>
      </c>
      <c r="L56" s="46">
        <v>0</v>
      </c>
      <c r="M56" s="47">
        <v>0</v>
      </c>
      <c r="N56" s="46">
        <v>0</v>
      </c>
      <c r="O56" s="47">
        <v>0</v>
      </c>
      <c r="P56" s="46">
        <v>0</v>
      </c>
      <c r="Q56" s="47">
        <v>0</v>
      </c>
      <c r="R56" s="46">
        <v>0</v>
      </c>
      <c r="S56" s="47">
        <v>0</v>
      </c>
      <c r="T56" s="46">
        <v>0</v>
      </c>
      <c r="U56" s="47">
        <v>0</v>
      </c>
      <c r="V56" s="46">
        <v>0</v>
      </c>
      <c r="W56" s="47">
        <v>0</v>
      </c>
      <c r="X56" s="46">
        <v>0</v>
      </c>
      <c r="Y56" s="47">
        <v>0</v>
      </c>
      <c r="Z56" s="46">
        <v>0</v>
      </c>
      <c r="AA56" s="47">
        <v>0</v>
      </c>
      <c r="AB56" s="46">
        <v>0</v>
      </c>
      <c r="AC56" s="47">
        <v>0</v>
      </c>
      <c r="AD56" s="48">
        <v>0</v>
      </c>
    </row>
    <row r="57" spans="1:30">
      <c r="A57" s="45">
        <v>0</v>
      </c>
      <c r="B57" s="46">
        <v>0</v>
      </c>
      <c r="C57" s="47">
        <v>0</v>
      </c>
      <c r="D57" s="46">
        <v>0</v>
      </c>
      <c r="E57" s="47">
        <v>0</v>
      </c>
      <c r="F57" s="46">
        <v>0</v>
      </c>
      <c r="G57" s="47">
        <v>0</v>
      </c>
      <c r="H57" s="46">
        <v>0</v>
      </c>
      <c r="I57" s="47">
        <v>0</v>
      </c>
      <c r="J57" s="46">
        <v>0</v>
      </c>
      <c r="K57" s="47">
        <v>0</v>
      </c>
      <c r="L57" s="46">
        <v>0</v>
      </c>
      <c r="M57" s="47">
        <v>0</v>
      </c>
      <c r="N57" s="46">
        <v>0</v>
      </c>
      <c r="O57" s="47">
        <v>0</v>
      </c>
      <c r="P57" s="46">
        <v>0</v>
      </c>
      <c r="Q57" s="47">
        <v>0</v>
      </c>
      <c r="R57" s="46">
        <v>0</v>
      </c>
      <c r="S57" s="47">
        <v>0</v>
      </c>
      <c r="T57" s="46">
        <v>0</v>
      </c>
      <c r="U57" s="47">
        <v>0</v>
      </c>
      <c r="V57" s="46">
        <v>0</v>
      </c>
      <c r="W57" s="47">
        <v>0</v>
      </c>
      <c r="X57" s="46">
        <v>0</v>
      </c>
      <c r="Y57" s="47">
        <v>0</v>
      </c>
      <c r="Z57" s="46">
        <v>0</v>
      </c>
      <c r="AA57" s="47">
        <v>0</v>
      </c>
      <c r="AB57" s="46">
        <v>0</v>
      </c>
      <c r="AC57" s="47">
        <v>0</v>
      </c>
      <c r="AD57" s="48">
        <v>0</v>
      </c>
    </row>
    <row r="58" spans="1:30">
      <c r="A58" s="45">
        <v>0</v>
      </c>
      <c r="B58" s="46">
        <v>0</v>
      </c>
      <c r="C58" s="47">
        <v>0</v>
      </c>
      <c r="D58" s="46">
        <v>0</v>
      </c>
      <c r="E58" s="47">
        <v>0</v>
      </c>
      <c r="F58" s="46">
        <v>0</v>
      </c>
      <c r="G58" s="47">
        <v>0</v>
      </c>
      <c r="H58" s="46">
        <v>0</v>
      </c>
      <c r="I58" s="47">
        <v>0</v>
      </c>
      <c r="J58" s="46">
        <v>0</v>
      </c>
      <c r="K58" s="47">
        <v>0</v>
      </c>
      <c r="L58" s="46">
        <v>0</v>
      </c>
      <c r="M58" s="47">
        <v>0</v>
      </c>
      <c r="N58" s="46">
        <v>0</v>
      </c>
      <c r="O58" s="47">
        <v>0</v>
      </c>
      <c r="P58" s="46">
        <v>0</v>
      </c>
      <c r="Q58" s="47">
        <v>0</v>
      </c>
      <c r="R58" s="46">
        <v>0</v>
      </c>
      <c r="S58" s="47">
        <v>0</v>
      </c>
      <c r="T58" s="46">
        <v>0</v>
      </c>
      <c r="U58" s="47">
        <v>0</v>
      </c>
      <c r="V58" s="46">
        <v>0</v>
      </c>
      <c r="W58" s="47">
        <v>0</v>
      </c>
      <c r="X58" s="46">
        <v>0</v>
      </c>
      <c r="Y58" s="47">
        <v>0</v>
      </c>
      <c r="Z58" s="46">
        <v>0</v>
      </c>
      <c r="AA58" s="47">
        <v>0</v>
      </c>
      <c r="AB58" s="46">
        <v>0</v>
      </c>
      <c r="AC58" s="47">
        <v>0</v>
      </c>
      <c r="AD58" s="48">
        <v>0</v>
      </c>
    </row>
    <row r="59" spans="1:30">
      <c r="A59" s="45">
        <v>0</v>
      </c>
      <c r="B59" s="46">
        <v>0</v>
      </c>
      <c r="C59" s="47">
        <v>0</v>
      </c>
      <c r="D59" s="46">
        <v>0</v>
      </c>
      <c r="E59" s="47">
        <v>0</v>
      </c>
      <c r="F59" s="46">
        <v>0</v>
      </c>
      <c r="G59" s="47">
        <v>0</v>
      </c>
      <c r="H59" s="46">
        <v>0</v>
      </c>
      <c r="I59" s="47">
        <v>0</v>
      </c>
      <c r="J59" s="46">
        <v>0</v>
      </c>
      <c r="K59" s="47">
        <v>0</v>
      </c>
      <c r="L59" s="46">
        <v>0</v>
      </c>
      <c r="M59" s="47">
        <v>0</v>
      </c>
      <c r="N59" s="46">
        <v>0</v>
      </c>
      <c r="O59" s="47">
        <v>0</v>
      </c>
      <c r="P59" s="46">
        <v>0</v>
      </c>
      <c r="Q59" s="47">
        <v>0</v>
      </c>
      <c r="R59" s="46">
        <v>0</v>
      </c>
      <c r="S59" s="47">
        <v>0</v>
      </c>
      <c r="T59" s="46">
        <v>0</v>
      </c>
      <c r="U59" s="47">
        <v>0</v>
      </c>
      <c r="V59" s="46">
        <v>0</v>
      </c>
      <c r="W59" s="47">
        <v>0</v>
      </c>
      <c r="X59" s="46">
        <v>0</v>
      </c>
      <c r="Y59" s="47">
        <v>0</v>
      </c>
      <c r="Z59" s="46">
        <v>0</v>
      </c>
      <c r="AA59" s="47">
        <v>0</v>
      </c>
      <c r="AB59" s="46">
        <v>0</v>
      </c>
      <c r="AC59" s="47">
        <v>0</v>
      </c>
      <c r="AD59" s="48">
        <v>0</v>
      </c>
    </row>
    <row r="60" spans="1:30">
      <c r="A60" s="45">
        <v>0</v>
      </c>
      <c r="B60" s="46">
        <v>0</v>
      </c>
      <c r="C60" s="47">
        <v>0</v>
      </c>
      <c r="D60" s="46">
        <v>0</v>
      </c>
      <c r="E60" s="47">
        <v>0</v>
      </c>
      <c r="F60" s="46">
        <v>0</v>
      </c>
      <c r="G60" s="47">
        <v>0</v>
      </c>
      <c r="H60" s="46">
        <v>0</v>
      </c>
      <c r="I60" s="47">
        <v>0</v>
      </c>
      <c r="J60" s="46">
        <v>0</v>
      </c>
      <c r="K60" s="47">
        <v>0</v>
      </c>
      <c r="L60" s="46">
        <v>0</v>
      </c>
      <c r="M60" s="47">
        <v>0</v>
      </c>
      <c r="N60" s="46">
        <v>0</v>
      </c>
      <c r="O60" s="47">
        <v>0</v>
      </c>
      <c r="P60" s="46">
        <v>0</v>
      </c>
      <c r="Q60" s="47">
        <v>0</v>
      </c>
      <c r="R60" s="46">
        <v>0</v>
      </c>
      <c r="S60" s="47">
        <v>0</v>
      </c>
      <c r="T60" s="46">
        <v>0</v>
      </c>
      <c r="U60" s="47">
        <v>0</v>
      </c>
      <c r="V60" s="46">
        <v>0</v>
      </c>
      <c r="W60" s="47">
        <v>0</v>
      </c>
      <c r="X60" s="46">
        <v>0</v>
      </c>
      <c r="Y60" s="47">
        <v>0</v>
      </c>
      <c r="Z60" s="46">
        <v>0</v>
      </c>
      <c r="AA60" s="47">
        <v>0</v>
      </c>
      <c r="AB60" s="46">
        <v>0</v>
      </c>
      <c r="AC60" s="47">
        <v>0</v>
      </c>
      <c r="AD60" s="48">
        <v>0</v>
      </c>
    </row>
    <row r="61" spans="1:30">
      <c r="A61" s="45">
        <v>0</v>
      </c>
      <c r="B61" s="46">
        <v>0</v>
      </c>
      <c r="C61" s="47">
        <v>0</v>
      </c>
      <c r="D61" s="46">
        <v>0</v>
      </c>
      <c r="E61" s="47">
        <v>0</v>
      </c>
      <c r="F61" s="46">
        <v>0</v>
      </c>
      <c r="G61" s="47">
        <v>0</v>
      </c>
      <c r="H61" s="46">
        <v>0</v>
      </c>
      <c r="I61" s="47">
        <v>0</v>
      </c>
      <c r="J61" s="46">
        <v>0</v>
      </c>
      <c r="K61" s="47">
        <v>0</v>
      </c>
      <c r="L61" s="46">
        <v>0</v>
      </c>
      <c r="M61" s="47">
        <v>0</v>
      </c>
      <c r="N61" s="46">
        <v>0</v>
      </c>
      <c r="O61" s="47">
        <v>0</v>
      </c>
      <c r="P61" s="46">
        <v>0</v>
      </c>
      <c r="Q61" s="47">
        <v>0</v>
      </c>
      <c r="R61" s="46">
        <v>0</v>
      </c>
      <c r="S61" s="47">
        <v>0</v>
      </c>
      <c r="T61" s="46">
        <v>0</v>
      </c>
      <c r="U61" s="47">
        <v>0</v>
      </c>
      <c r="V61" s="46">
        <v>0</v>
      </c>
      <c r="W61" s="47">
        <v>0</v>
      </c>
      <c r="X61" s="46">
        <v>0</v>
      </c>
      <c r="Y61" s="47">
        <v>0</v>
      </c>
      <c r="Z61" s="46">
        <v>0</v>
      </c>
      <c r="AA61" s="47">
        <v>0</v>
      </c>
      <c r="AB61" s="46">
        <v>0</v>
      </c>
      <c r="AC61" s="47">
        <v>0</v>
      </c>
      <c r="AD61" s="48">
        <v>0</v>
      </c>
    </row>
    <row r="62" spans="1:30">
      <c r="A62" s="45">
        <v>0</v>
      </c>
      <c r="B62" s="46">
        <v>0</v>
      </c>
      <c r="C62" s="47">
        <v>0</v>
      </c>
      <c r="D62" s="46">
        <v>0</v>
      </c>
      <c r="E62" s="47">
        <v>0</v>
      </c>
      <c r="F62" s="46">
        <v>0</v>
      </c>
      <c r="G62" s="47">
        <v>0</v>
      </c>
      <c r="H62" s="46">
        <v>0</v>
      </c>
      <c r="I62" s="47">
        <v>0</v>
      </c>
      <c r="J62" s="46">
        <v>0</v>
      </c>
      <c r="K62" s="47">
        <v>0</v>
      </c>
      <c r="L62" s="46">
        <v>0</v>
      </c>
      <c r="M62" s="47">
        <v>0</v>
      </c>
      <c r="N62" s="46">
        <v>0</v>
      </c>
      <c r="O62" s="47">
        <v>0</v>
      </c>
      <c r="P62" s="46">
        <v>0</v>
      </c>
      <c r="Q62" s="47">
        <v>0</v>
      </c>
      <c r="R62" s="46">
        <v>0</v>
      </c>
      <c r="S62" s="47">
        <v>0</v>
      </c>
      <c r="T62" s="46">
        <v>0</v>
      </c>
      <c r="U62" s="47">
        <v>0</v>
      </c>
      <c r="V62" s="46">
        <v>0</v>
      </c>
      <c r="W62" s="47">
        <v>0</v>
      </c>
      <c r="X62" s="46">
        <v>0</v>
      </c>
      <c r="Y62" s="47">
        <v>0</v>
      </c>
      <c r="Z62" s="46">
        <v>0</v>
      </c>
      <c r="AA62" s="47">
        <v>0</v>
      </c>
      <c r="AB62" s="46">
        <v>0</v>
      </c>
      <c r="AC62" s="47">
        <v>0</v>
      </c>
      <c r="AD62" s="48">
        <v>0</v>
      </c>
    </row>
    <row r="63" spans="1:30">
      <c r="A63" s="45">
        <v>0</v>
      </c>
      <c r="B63" s="46">
        <v>0</v>
      </c>
      <c r="C63" s="47">
        <v>0</v>
      </c>
      <c r="D63" s="46">
        <v>0</v>
      </c>
      <c r="E63" s="47">
        <v>0</v>
      </c>
      <c r="F63" s="46">
        <v>0</v>
      </c>
      <c r="G63" s="47">
        <v>0</v>
      </c>
      <c r="H63" s="46">
        <v>0</v>
      </c>
      <c r="I63" s="47">
        <v>0</v>
      </c>
      <c r="J63" s="46">
        <v>0</v>
      </c>
      <c r="K63" s="47">
        <v>0</v>
      </c>
      <c r="L63" s="46">
        <v>0</v>
      </c>
      <c r="M63" s="47">
        <v>0</v>
      </c>
      <c r="N63" s="46">
        <v>0</v>
      </c>
      <c r="O63" s="47">
        <v>0</v>
      </c>
      <c r="P63" s="46">
        <v>0</v>
      </c>
      <c r="Q63" s="47">
        <v>0</v>
      </c>
      <c r="R63" s="46">
        <v>0</v>
      </c>
      <c r="S63" s="47">
        <v>0</v>
      </c>
      <c r="T63" s="46">
        <v>0</v>
      </c>
      <c r="U63" s="47">
        <v>0</v>
      </c>
      <c r="V63" s="46">
        <v>0</v>
      </c>
      <c r="W63" s="47">
        <v>0</v>
      </c>
      <c r="X63" s="46">
        <v>0</v>
      </c>
      <c r="Y63" s="47">
        <v>0</v>
      </c>
      <c r="Z63" s="46">
        <v>0</v>
      </c>
      <c r="AA63" s="47">
        <v>0</v>
      </c>
      <c r="AB63" s="46">
        <v>0</v>
      </c>
      <c r="AC63" s="47">
        <v>0</v>
      </c>
      <c r="AD63" s="48">
        <v>0</v>
      </c>
    </row>
    <row r="64" spans="1:30">
      <c r="A64" s="45" t="s">
        <v>2608</v>
      </c>
      <c r="B64" s="46">
        <v>3.4722222222219878E-3</v>
      </c>
      <c r="C64" s="47" t="s">
        <v>2608</v>
      </c>
      <c r="D64" s="46">
        <v>3.4722222222219878E-3</v>
      </c>
      <c r="E64" s="47" t="s">
        <v>2608</v>
      </c>
      <c r="F64" s="46">
        <v>3.4722222222219878E-3</v>
      </c>
      <c r="G64" s="47" t="s">
        <v>2606</v>
      </c>
      <c r="H64" s="46">
        <v>4.1666666666669849E-3</v>
      </c>
      <c r="I64" s="47" t="s">
        <v>2603</v>
      </c>
      <c r="J64" s="46">
        <v>3.4722222222219878E-3</v>
      </c>
      <c r="K64" s="47" t="s">
        <v>2611</v>
      </c>
      <c r="L64" s="46">
        <v>3.472222222222987E-3</v>
      </c>
      <c r="M64" s="47" t="s">
        <v>2607</v>
      </c>
      <c r="N64" s="46">
        <v>4.8611111111110994E-2</v>
      </c>
      <c r="O64" s="47" t="s">
        <v>2608</v>
      </c>
      <c r="P64" s="46">
        <v>5.5555555555559799E-3</v>
      </c>
      <c r="Q64" s="47" t="s">
        <v>2608</v>
      </c>
      <c r="R64" s="46">
        <v>4.1666666666659857E-3</v>
      </c>
      <c r="S64" s="47" t="s">
        <v>2627</v>
      </c>
      <c r="T64" s="46">
        <v>5.5555555555559799E-3</v>
      </c>
      <c r="U64" s="47" t="s">
        <v>2608</v>
      </c>
      <c r="V64" s="46">
        <v>5.5555555555559799E-3</v>
      </c>
      <c r="W64" s="47" t="s">
        <v>2607</v>
      </c>
      <c r="X64" s="46">
        <v>2.083333333333337E-2</v>
      </c>
      <c r="Y64" s="47" t="s">
        <v>2612</v>
      </c>
      <c r="Z64" s="46">
        <v>3.4722222222221988E-2</v>
      </c>
      <c r="AA64" s="47" t="s">
        <v>2608</v>
      </c>
      <c r="AB64" s="46">
        <v>3.4722222222219878E-3</v>
      </c>
      <c r="AC64" s="47" t="s">
        <v>2608</v>
      </c>
      <c r="AD64" s="48">
        <v>3.4722222222230426E-3</v>
      </c>
    </row>
    <row r="65" spans="1:30">
      <c r="A65" s="45" t="s">
        <v>2608</v>
      </c>
      <c r="B65" s="46">
        <v>3.4722222222219878E-3</v>
      </c>
      <c r="C65" s="47" t="s">
        <v>2608</v>
      </c>
      <c r="D65" s="46">
        <v>3.4722222222219878E-3</v>
      </c>
      <c r="E65" s="47" t="s">
        <v>2608</v>
      </c>
      <c r="F65" s="46">
        <v>3.4722222222219878E-3</v>
      </c>
      <c r="G65" s="47" t="s">
        <v>2614</v>
      </c>
      <c r="H65" s="46">
        <v>7.6388888888890283E-3</v>
      </c>
      <c r="I65" s="47" t="s">
        <v>2600</v>
      </c>
      <c r="J65" s="46">
        <v>3.472222222222987E-3</v>
      </c>
      <c r="K65" s="47" t="s">
        <v>2607</v>
      </c>
      <c r="L65" s="46">
        <v>8.3333333333340254E-3</v>
      </c>
      <c r="M65" s="47" t="s">
        <v>2628</v>
      </c>
      <c r="N65" s="46">
        <v>2.0833333333333037E-2</v>
      </c>
      <c r="O65" s="47" t="s">
        <v>2608</v>
      </c>
      <c r="P65" s="46">
        <v>4.1666666666659857E-3</v>
      </c>
      <c r="Q65" s="47" t="s">
        <v>2616</v>
      </c>
      <c r="R65" s="46">
        <v>7.6388888888890838E-3</v>
      </c>
      <c r="S65" s="47" t="s">
        <v>2629</v>
      </c>
      <c r="T65" s="46">
        <v>1.0416666666667018E-2</v>
      </c>
      <c r="U65" s="47" t="s">
        <v>2607</v>
      </c>
      <c r="V65" s="46">
        <v>4.1666666666670404E-3</v>
      </c>
      <c r="W65" s="47" t="s">
        <v>2612</v>
      </c>
      <c r="X65" s="46">
        <v>2.7777777777777846E-2</v>
      </c>
      <c r="Y65" s="47" t="s">
        <v>2608</v>
      </c>
      <c r="Z65" s="46">
        <v>1.3888888888888951E-2</v>
      </c>
      <c r="AA65" s="47" t="s">
        <v>2608</v>
      </c>
      <c r="AB65" s="46">
        <v>3.4722222222219878E-3</v>
      </c>
      <c r="AC65" s="47" t="s">
        <v>2608</v>
      </c>
      <c r="AD65" s="48">
        <v>3.4722222222220989E-3</v>
      </c>
    </row>
    <row r="66" spans="1:30">
      <c r="A66" s="45" t="s">
        <v>2608</v>
      </c>
      <c r="B66" s="46">
        <v>4.8611111111109828E-3</v>
      </c>
      <c r="C66" s="47">
        <v>0</v>
      </c>
      <c r="D66" s="46">
        <v>0</v>
      </c>
      <c r="E66" s="47">
        <v>0</v>
      </c>
      <c r="F66" s="46">
        <v>0</v>
      </c>
      <c r="G66" s="47" t="s">
        <v>2614</v>
      </c>
      <c r="H66" s="46">
        <v>4.861111111111982E-3</v>
      </c>
      <c r="I66" s="47">
        <v>0</v>
      </c>
      <c r="J66" s="46">
        <v>0</v>
      </c>
      <c r="K66" s="47" t="s">
        <v>2607</v>
      </c>
      <c r="L66" s="46">
        <v>1.7361111111111049E-2</v>
      </c>
      <c r="M66" s="47" t="s">
        <v>2608</v>
      </c>
      <c r="N66" s="46">
        <v>1.2500000000000067E-2</v>
      </c>
      <c r="O66" s="47">
        <v>0</v>
      </c>
      <c r="P66" s="46">
        <v>0</v>
      </c>
      <c r="Q66" s="47" t="s">
        <v>2608</v>
      </c>
      <c r="R66" s="46">
        <v>3.472222222222987E-3</v>
      </c>
      <c r="S66" s="47" t="s">
        <v>2608</v>
      </c>
      <c r="T66" s="46">
        <v>4.1666666666669849E-3</v>
      </c>
      <c r="U66" s="47">
        <v>0</v>
      </c>
      <c r="V66" s="46">
        <v>0</v>
      </c>
      <c r="W66" s="47">
        <v>0</v>
      </c>
      <c r="X66" s="46">
        <v>0</v>
      </c>
      <c r="Y66" s="47" t="s">
        <v>2608</v>
      </c>
      <c r="Z66" s="46">
        <v>4.1666666666669849E-3</v>
      </c>
      <c r="AA66" s="47" t="s">
        <v>2613</v>
      </c>
      <c r="AB66" s="46">
        <v>3.4722222222220989E-3</v>
      </c>
      <c r="AC66" s="47">
        <v>0</v>
      </c>
      <c r="AD66" s="48">
        <v>0</v>
      </c>
    </row>
    <row r="67" spans="1:30">
      <c r="A67" s="45">
        <v>0</v>
      </c>
      <c r="B67" s="46">
        <v>0</v>
      </c>
      <c r="C67" s="47">
        <v>0</v>
      </c>
      <c r="D67" s="46">
        <v>0</v>
      </c>
      <c r="E67" s="47">
        <v>0</v>
      </c>
      <c r="F67" s="46">
        <v>0</v>
      </c>
      <c r="G67" s="47" t="s">
        <v>2607</v>
      </c>
      <c r="H67" s="46">
        <v>3.4722222222219878E-3</v>
      </c>
      <c r="I67" s="47">
        <v>0</v>
      </c>
      <c r="J67" s="46">
        <v>0</v>
      </c>
      <c r="K67" s="47">
        <v>0</v>
      </c>
      <c r="L67" s="46">
        <v>0</v>
      </c>
      <c r="M67" s="47">
        <v>0</v>
      </c>
      <c r="N67" s="46">
        <v>0</v>
      </c>
      <c r="O67" s="47">
        <v>0</v>
      </c>
      <c r="P67" s="46">
        <v>0</v>
      </c>
      <c r="Q67" s="47">
        <v>0</v>
      </c>
      <c r="R67" s="46">
        <v>0</v>
      </c>
      <c r="S67" s="47">
        <v>0</v>
      </c>
      <c r="T67" s="46">
        <v>0</v>
      </c>
      <c r="U67" s="47">
        <v>0</v>
      </c>
      <c r="V67" s="46">
        <v>0</v>
      </c>
      <c r="W67" s="47">
        <v>0</v>
      </c>
      <c r="X67" s="46">
        <v>0</v>
      </c>
      <c r="Y67" s="47" t="s">
        <v>2606</v>
      </c>
      <c r="Z67" s="46">
        <v>3.4722222222219878E-3</v>
      </c>
      <c r="AA67" s="47">
        <v>0</v>
      </c>
      <c r="AB67" s="46">
        <v>0</v>
      </c>
      <c r="AC67" s="47">
        <v>0</v>
      </c>
      <c r="AD67" s="48">
        <v>0</v>
      </c>
    </row>
    <row r="68" spans="1:30">
      <c r="A68" s="45">
        <v>0</v>
      </c>
      <c r="B68" s="46">
        <v>0</v>
      </c>
      <c r="C68" s="47">
        <v>0</v>
      </c>
      <c r="D68" s="46">
        <v>0</v>
      </c>
      <c r="E68" s="47">
        <v>0</v>
      </c>
      <c r="F68" s="46">
        <v>0</v>
      </c>
      <c r="G68" s="47">
        <v>0</v>
      </c>
      <c r="H68" s="46">
        <v>0</v>
      </c>
      <c r="I68" s="47">
        <v>0</v>
      </c>
      <c r="J68" s="46">
        <v>0</v>
      </c>
      <c r="K68" s="47">
        <v>0</v>
      </c>
      <c r="L68" s="46">
        <v>0</v>
      </c>
      <c r="M68" s="47">
        <v>0</v>
      </c>
      <c r="N68" s="46">
        <v>0</v>
      </c>
      <c r="O68" s="47">
        <v>0</v>
      </c>
      <c r="P68" s="46">
        <v>0</v>
      </c>
      <c r="Q68" s="47">
        <v>0</v>
      </c>
      <c r="R68" s="46">
        <v>0</v>
      </c>
      <c r="S68" s="47">
        <v>0</v>
      </c>
      <c r="T68" s="46">
        <v>0</v>
      </c>
      <c r="U68" s="47">
        <v>0</v>
      </c>
      <c r="V68" s="46">
        <v>0</v>
      </c>
      <c r="W68" s="47">
        <v>0</v>
      </c>
      <c r="X68" s="46">
        <v>0</v>
      </c>
      <c r="Y68" s="47">
        <v>0</v>
      </c>
      <c r="Z68" s="46">
        <v>0</v>
      </c>
      <c r="AA68" s="47">
        <v>0</v>
      </c>
      <c r="AB68" s="46">
        <v>0</v>
      </c>
      <c r="AC68" s="47">
        <v>0</v>
      </c>
      <c r="AD68" s="48">
        <v>0</v>
      </c>
    </row>
    <row r="69" spans="1:30">
      <c r="A69" s="45">
        <v>0</v>
      </c>
      <c r="B69" s="46">
        <v>0</v>
      </c>
      <c r="C69" s="47">
        <v>0</v>
      </c>
      <c r="D69" s="46">
        <v>0</v>
      </c>
      <c r="E69" s="47">
        <v>0</v>
      </c>
      <c r="F69" s="46">
        <v>0</v>
      </c>
      <c r="G69" s="47">
        <v>0</v>
      </c>
      <c r="H69" s="46">
        <v>0</v>
      </c>
      <c r="I69" s="47">
        <v>0</v>
      </c>
      <c r="J69" s="46">
        <v>0</v>
      </c>
      <c r="K69" s="47">
        <v>0</v>
      </c>
      <c r="L69" s="46">
        <v>0</v>
      </c>
      <c r="M69" s="47">
        <v>0</v>
      </c>
      <c r="N69" s="46">
        <v>0</v>
      </c>
      <c r="O69" s="47">
        <v>0</v>
      </c>
      <c r="P69" s="46">
        <v>0</v>
      </c>
      <c r="Q69" s="47">
        <v>0</v>
      </c>
      <c r="R69" s="46">
        <v>0</v>
      </c>
      <c r="S69" s="47">
        <v>0</v>
      </c>
      <c r="T69" s="46">
        <v>0</v>
      </c>
      <c r="U69" s="47">
        <v>0</v>
      </c>
      <c r="V69" s="46">
        <v>0</v>
      </c>
      <c r="W69" s="47">
        <v>0</v>
      </c>
      <c r="X69" s="46">
        <v>0</v>
      </c>
      <c r="Y69" s="47">
        <v>0</v>
      </c>
      <c r="Z69" s="46">
        <v>0</v>
      </c>
      <c r="AA69" s="47">
        <v>0</v>
      </c>
      <c r="AB69" s="46">
        <v>0</v>
      </c>
      <c r="AC69" s="47">
        <v>0</v>
      </c>
      <c r="AD69" s="48">
        <v>0</v>
      </c>
    </row>
    <row r="70" spans="1:30">
      <c r="A70" s="45">
        <v>0</v>
      </c>
      <c r="B70" s="46">
        <v>0</v>
      </c>
      <c r="C70" s="47">
        <v>0</v>
      </c>
      <c r="D70" s="46">
        <v>0</v>
      </c>
      <c r="E70" s="47">
        <v>0</v>
      </c>
      <c r="F70" s="46">
        <v>0</v>
      </c>
      <c r="G70" s="47">
        <v>0</v>
      </c>
      <c r="H70" s="46">
        <v>0</v>
      </c>
      <c r="I70" s="47">
        <v>0</v>
      </c>
      <c r="J70" s="46">
        <v>0</v>
      </c>
      <c r="K70" s="47">
        <v>0</v>
      </c>
      <c r="L70" s="46">
        <v>0</v>
      </c>
      <c r="M70" s="47">
        <v>0</v>
      </c>
      <c r="N70" s="46">
        <v>0</v>
      </c>
      <c r="O70" s="47">
        <v>0</v>
      </c>
      <c r="P70" s="46">
        <v>0</v>
      </c>
      <c r="Q70" s="47">
        <v>0</v>
      </c>
      <c r="R70" s="46">
        <v>0</v>
      </c>
      <c r="S70" s="47">
        <v>0</v>
      </c>
      <c r="T70" s="46">
        <v>0</v>
      </c>
      <c r="U70" s="47">
        <v>0</v>
      </c>
      <c r="V70" s="46">
        <v>0</v>
      </c>
      <c r="W70" s="47">
        <v>0</v>
      </c>
      <c r="X70" s="46">
        <v>0</v>
      </c>
      <c r="Y70" s="47">
        <v>0</v>
      </c>
      <c r="Z70" s="46">
        <v>0</v>
      </c>
      <c r="AA70" s="47">
        <v>0</v>
      </c>
      <c r="AB70" s="46">
        <v>0</v>
      </c>
      <c r="AC70" s="47">
        <v>0</v>
      </c>
      <c r="AD70" s="48">
        <v>0</v>
      </c>
    </row>
    <row r="71" spans="1:30">
      <c r="A71" s="45">
        <v>0</v>
      </c>
      <c r="B71" s="46">
        <v>0</v>
      </c>
      <c r="C71" s="47">
        <v>0</v>
      </c>
      <c r="D71" s="46">
        <v>0</v>
      </c>
      <c r="E71" s="47">
        <v>0</v>
      </c>
      <c r="F71" s="46">
        <v>0</v>
      </c>
      <c r="G71" s="47">
        <v>0</v>
      </c>
      <c r="H71" s="46">
        <v>0</v>
      </c>
      <c r="I71" s="47">
        <v>0</v>
      </c>
      <c r="J71" s="46">
        <v>0</v>
      </c>
      <c r="K71" s="47">
        <v>0</v>
      </c>
      <c r="L71" s="46">
        <v>0</v>
      </c>
      <c r="M71" s="47">
        <v>0</v>
      </c>
      <c r="N71" s="46">
        <v>0</v>
      </c>
      <c r="O71" s="47">
        <v>0</v>
      </c>
      <c r="P71" s="46">
        <v>0</v>
      </c>
      <c r="Q71" s="47">
        <v>0</v>
      </c>
      <c r="R71" s="46">
        <v>0</v>
      </c>
      <c r="S71" s="47">
        <v>0</v>
      </c>
      <c r="T71" s="46">
        <v>0</v>
      </c>
      <c r="U71" s="47">
        <v>0</v>
      </c>
      <c r="V71" s="46">
        <v>0</v>
      </c>
      <c r="W71" s="47">
        <v>0</v>
      </c>
      <c r="X71" s="46">
        <v>0</v>
      </c>
      <c r="Y71" s="47">
        <v>0</v>
      </c>
      <c r="Z71" s="46">
        <v>0</v>
      </c>
      <c r="AA71" s="47">
        <v>0</v>
      </c>
      <c r="AB71" s="46">
        <v>0</v>
      </c>
      <c r="AC71" s="47">
        <v>0</v>
      </c>
      <c r="AD71" s="48">
        <v>0</v>
      </c>
    </row>
    <row r="72" spans="1:30">
      <c r="A72" s="45">
        <v>0</v>
      </c>
      <c r="B72" s="46">
        <v>0</v>
      </c>
      <c r="C72" s="47">
        <v>0</v>
      </c>
      <c r="D72" s="46">
        <v>0</v>
      </c>
      <c r="E72" s="47">
        <v>0</v>
      </c>
      <c r="F72" s="46">
        <v>0</v>
      </c>
      <c r="G72" s="47">
        <v>0</v>
      </c>
      <c r="H72" s="46">
        <v>0</v>
      </c>
      <c r="I72" s="47">
        <v>0</v>
      </c>
      <c r="J72" s="46">
        <v>0</v>
      </c>
      <c r="K72" s="47">
        <v>0</v>
      </c>
      <c r="L72" s="46">
        <v>0</v>
      </c>
      <c r="M72" s="47">
        <v>0</v>
      </c>
      <c r="N72" s="46">
        <v>0</v>
      </c>
      <c r="O72" s="47">
        <v>0</v>
      </c>
      <c r="P72" s="46">
        <v>0</v>
      </c>
      <c r="Q72" s="47">
        <v>0</v>
      </c>
      <c r="R72" s="46">
        <v>0</v>
      </c>
      <c r="S72" s="47">
        <v>0</v>
      </c>
      <c r="T72" s="46">
        <v>0</v>
      </c>
      <c r="U72" s="47">
        <v>0</v>
      </c>
      <c r="V72" s="46">
        <v>0</v>
      </c>
      <c r="W72" s="47">
        <v>0</v>
      </c>
      <c r="X72" s="46">
        <v>0</v>
      </c>
      <c r="Y72" s="47">
        <v>0</v>
      </c>
      <c r="Z72" s="46">
        <v>0</v>
      </c>
      <c r="AA72" s="47">
        <v>0</v>
      </c>
      <c r="AB72" s="46">
        <v>0</v>
      </c>
      <c r="AC72" s="47">
        <v>0</v>
      </c>
      <c r="AD72" s="48">
        <v>0</v>
      </c>
    </row>
    <row r="73" spans="1:30">
      <c r="A73" s="45">
        <v>0</v>
      </c>
      <c r="B73" s="46">
        <v>0</v>
      </c>
      <c r="C73" s="47">
        <v>0</v>
      </c>
      <c r="D73" s="46">
        <v>0</v>
      </c>
      <c r="E73" s="47">
        <v>0</v>
      </c>
      <c r="F73" s="46">
        <v>0</v>
      </c>
      <c r="G73" s="47">
        <v>0</v>
      </c>
      <c r="H73" s="46">
        <v>0</v>
      </c>
      <c r="I73" s="47">
        <v>0</v>
      </c>
      <c r="J73" s="46">
        <v>0</v>
      </c>
      <c r="K73" s="47">
        <v>0</v>
      </c>
      <c r="L73" s="46">
        <v>0</v>
      </c>
      <c r="M73" s="47">
        <v>0</v>
      </c>
      <c r="N73" s="46">
        <v>0</v>
      </c>
      <c r="O73" s="47">
        <v>0</v>
      </c>
      <c r="P73" s="46">
        <v>0</v>
      </c>
      <c r="Q73" s="47">
        <v>0</v>
      </c>
      <c r="R73" s="46">
        <v>0</v>
      </c>
      <c r="S73" s="47">
        <v>0</v>
      </c>
      <c r="T73" s="46">
        <v>0</v>
      </c>
      <c r="U73" s="47">
        <v>0</v>
      </c>
      <c r="V73" s="46">
        <v>0</v>
      </c>
      <c r="W73" s="47">
        <v>0</v>
      </c>
      <c r="X73" s="46">
        <v>0</v>
      </c>
      <c r="Y73" s="47">
        <v>0</v>
      </c>
      <c r="Z73" s="46">
        <v>0</v>
      </c>
      <c r="AA73" s="47">
        <v>0</v>
      </c>
      <c r="AB73" s="46">
        <v>0</v>
      </c>
      <c r="AC73" s="47">
        <v>0</v>
      </c>
      <c r="AD73" s="48">
        <v>0</v>
      </c>
    </row>
    <row r="74" spans="1:30">
      <c r="A74" s="45">
        <v>0</v>
      </c>
      <c r="B74" s="46">
        <v>0</v>
      </c>
      <c r="C74" s="47">
        <v>0</v>
      </c>
      <c r="D74" s="46">
        <v>0</v>
      </c>
      <c r="E74" s="47">
        <v>0</v>
      </c>
      <c r="F74" s="46">
        <v>0</v>
      </c>
      <c r="G74" s="47">
        <v>0</v>
      </c>
      <c r="H74" s="46">
        <v>0</v>
      </c>
      <c r="I74" s="47">
        <v>0</v>
      </c>
      <c r="J74" s="46">
        <v>0</v>
      </c>
      <c r="K74" s="47">
        <v>0</v>
      </c>
      <c r="L74" s="46">
        <v>0</v>
      </c>
      <c r="M74" s="47">
        <v>0</v>
      </c>
      <c r="N74" s="46">
        <v>0</v>
      </c>
      <c r="O74" s="47">
        <v>0</v>
      </c>
      <c r="P74" s="46">
        <v>0</v>
      </c>
      <c r="Q74" s="47">
        <v>0</v>
      </c>
      <c r="R74" s="46">
        <v>0</v>
      </c>
      <c r="S74" s="47">
        <v>0</v>
      </c>
      <c r="T74" s="46">
        <v>0</v>
      </c>
      <c r="U74" s="47">
        <v>0</v>
      </c>
      <c r="V74" s="46">
        <v>0</v>
      </c>
      <c r="W74" s="47">
        <v>0</v>
      </c>
      <c r="X74" s="46">
        <v>0</v>
      </c>
      <c r="Y74" s="47">
        <v>0</v>
      </c>
      <c r="Z74" s="46">
        <v>0</v>
      </c>
      <c r="AA74" s="47">
        <v>0</v>
      </c>
      <c r="AB74" s="46">
        <v>0</v>
      </c>
      <c r="AC74" s="47">
        <v>0</v>
      </c>
      <c r="AD74" s="48">
        <v>0</v>
      </c>
    </row>
    <row r="75" spans="1:30">
      <c r="A75" s="45">
        <v>0</v>
      </c>
      <c r="B75" s="46">
        <v>0</v>
      </c>
      <c r="C75" s="47">
        <v>0</v>
      </c>
      <c r="D75" s="46">
        <v>0</v>
      </c>
      <c r="E75" s="47">
        <v>0</v>
      </c>
      <c r="F75" s="46">
        <v>0</v>
      </c>
      <c r="G75" s="47">
        <v>0</v>
      </c>
      <c r="H75" s="46">
        <v>0</v>
      </c>
      <c r="I75" s="47">
        <v>0</v>
      </c>
      <c r="J75" s="46">
        <v>0</v>
      </c>
      <c r="K75" s="47">
        <v>0</v>
      </c>
      <c r="L75" s="46">
        <v>0</v>
      </c>
      <c r="M75" s="47">
        <v>0</v>
      </c>
      <c r="N75" s="46">
        <v>0</v>
      </c>
      <c r="O75" s="47">
        <v>0</v>
      </c>
      <c r="P75" s="46">
        <v>0</v>
      </c>
      <c r="Q75" s="47">
        <v>0</v>
      </c>
      <c r="R75" s="46">
        <v>0</v>
      </c>
      <c r="S75" s="47">
        <v>0</v>
      </c>
      <c r="T75" s="46">
        <v>0</v>
      </c>
      <c r="U75" s="47">
        <v>0</v>
      </c>
      <c r="V75" s="46">
        <v>0</v>
      </c>
      <c r="W75" s="47">
        <v>0</v>
      </c>
      <c r="X75" s="46">
        <v>0</v>
      </c>
      <c r="Y75" s="47">
        <v>0</v>
      </c>
      <c r="Z75" s="46">
        <v>0</v>
      </c>
      <c r="AA75" s="47">
        <v>0</v>
      </c>
      <c r="AB75" s="46">
        <v>0</v>
      </c>
      <c r="AC75" s="47">
        <v>0</v>
      </c>
      <c r="AD75" s="48">
        <v>0</v>
      </c>
    </row>
    <row r="76" spans="1:30">
      <c r="A76" s="45">
        <v>0</v>
      </c>
      <c r="B76" s="46">
        <v>0</v>
      </c>
      <c r="C76" s="47">
        <v>0</v>
      </c>
      <c r="D76" s="46">
        <v>0</v>
      </c>
      <c r="E76" s="47">
        <v>0</v>
      </c>
      <c r="F76" s="46">
        <v>0</v>
      </c>
      <c r="G76" s="47">
        <v>0</v>
      </c>
      <c r="H76" s="46">
        <v>0</v>
      </c>
      <c r="I76" s="47">
        <v>0</v>
      </c>
      <c r="J76" s="46">
        <v>0</v>
      </c>
      <c r="K76" s="47">
        <v>0</v>
      </c>
      <c r="L76" s="46">
        <v>0</v>
      </c>
      <c r="M76" s="47">
        <v>0</v>
      </c>
      <c r="N76" s="46">
        <v>0</v>
      </c>
      <c r="O76" s="47">
        <v>0</v>
      </c>
      <c r="P76" s="46">
        <v>0</v>
      </c>
      <c r="Q76" s="47">
        <v>0</v>
      </c>
      <c r="R76" s="46">
        <v>0</v>
      </c>
      <c r="S76" s="47">
        <v>0</v>
      </c>
      <c r="T76" s="46">
        <v>0</v>
      </c>
      <c r="U76" s="47">
        <v>0</v>
      </c>
      <c r="V76" s="46">
        <v>0</v>
      </c>
      <c r="W76" s="47">
        <v>0</v>
      </c>
      <c r="X76" s="46">
        <v>0</v>
      </c>
      <c r="Y76" s="47">
        <v>0</v>
      </c>
      <c r="Z76" s="46">
        <v>0</v>
      </c>
      <c r="AA76" s="47">
        <v>0</v>
      </c>
      <c r="AB76" s="46">
        <v>0</v>
      </c>
      <c r="AC76" s="47">
        <v>0</v>
      </c>
      <c r="AD76" s="48">
        <v>0</v>
      </c>
    </row>
    <row r="77" spans="1:30">
      <c r="A77" s="45">
        <v>0</v>
      </c>
      <c r="B77" s="46">
        <v>0</v>
      </c>
      <c r="C77" s="47">
        <v>0</v>
      </c>
      <c r="D77" s="46">
        <v>0</v>
      </c>
      <c r="E77" s="47">
        <v>0</v>
      </c>
      <c r="F77" s="46">
        <v>0</v>
      </c>
      <c r="G77" s="47">
        <v>0</v>
      </c>
      <c r="H77" s="46">
        <v>0</v>
      </c>
      <c r="I77" s="47">
        <v>0</v>
      </c>
      <c r="J77" s="46">
        <v>0</v>
      </c>
      <c r="K77" s="47">
        <v>0</v>
      </c>
      <c r="L77" s="46">
        <v>0</v>
      </c>
      <c r="M77" s="47">
        <v>0</v>
      </c>
      <c r="N77" s="46">
        <v>0</v>
      </c>
      <c r="O77" s="47">
        <v>0</v>
      </c>
      <c r="P77" s="46">
        <v>0</v>
      </c>
      <c r="Q77" s="47">
        <v>0</v>
      </c>
      <c r="R77" s="46">
        <v>0</v>
      </c>
      <c r="S77" s="47">
        <v>0</v>
      </c>
      <c r="T77" s="46">
        <v>0</v>
      </c>
      <c r="U77" s="47">
        <v>0</v>
      </c>
      <c r="V77" s="46">
        <v>0</v>
      </c>
      <c r="W77" s="47">
        <v>0</v>
      </c>
      <c r="X77" s="46">
        <v>0</v>
      </c>
      <c r="Y77" s="47">
        <v>0</v>
      </c>
      <c r="Z77" s="46">
        <v>0</v>
      </c>
      <c r="AA77" s="47">
        <v>0</v>
      </c>
      <c r="AB77" s="46">
        <v>0</v>
      </c>
      <c r="AC77" s="47">
        <v>0</v>
      </c>
      <c r="AD77" s="48">
        <v>0</v>
      </c>
    </row>
    <row r="78" spans="1:30">
      <c r="A78" s="45">
        <v>0</v>
      </c>
      <c r="B78" s="46">
        <v>0</v>
      </c>
      <c r="C78" s="47">
        <v>0</v>
      </c>
      <c r="D78" s="46">
        <v>0</v>
      </c>
      <c r="E78" s="47">
        <v>0</v>
      </c>
      <c r="F78" s="46">
        <v>0</v>
      </c>
      <c r="G78" s="47">
        <v>0</v>
      </c>
      <c r="H78" s="46">
        <v>0</v>
      </c>
      <c r="I78" s="47">
        <v>0</v>
      </c>
      <c r="J78" s="46">
        <v>0</v>
      </c>
      <c r="K78" s="47">
        <v>0</v>
      </c>
      <c r="L78" s="46">
        <v>0</v>
      </c>
      <c r="M78" s="47">
        <v>0</v>
      </c>
      <c r="N78" s="46">
        <v>0</v>
      </c>
      <c r="O78" s="47">
        <v>0</v>
      </c>
      <c r="P78" s="46">
        <v>0</v>
      </c>
      <c r="Q78" s="47">
        <v>0</v>
      </c>
      <c r="R78" s="46">
        <v>0</v>
      </c>
      <c r="S78" s="47">
        <v>0</v>
      </c>
      <c r="T78" s="46">
        <v>0</v>
      </c>
      <c r="U78" s="47">
        <v>0</v>
      </c>
      <c r="V78" s="46">
        <v>0</v>
      </c>
      <c r="W78" s="47">
        <v>0</v>
      </c>
      <c r="X78" s="46">
        <v>0</v>
      </c>
      <c r="Y78" s="47">
        <v>0</v>
      </c>
      <c r="Z78" s="46">
        <v>0</v>
      </c>
      <c r="AA78" s="47">
        <v>0</v>
      </c>
      <c r="AB78" s="46">
        <v>0</v>
      </c>
      <c r="AC78" s="47">
        <v>0</v>
      </c>
      <c r="AD78" s="48">
        <v>0</v>
      </c>
    </row>
    <row r="79" spans="1:30">
      <c r="A79" s="45">
        <v>0</v>
      </c>
      <c r="B79" s="46">
        <v>0</v>
      </c>
      <c r="C79" s="47">
        <v>0</v>
      </c>
      <c r="D79" s="46">
        <v>0</v>
      </c>
      <c r="E79" s="47">
        <v>0</v>
      </c>
      <c r="F79" s="46">
        <v>0</v>
      </c>
      <c r="G79" s="47">
        <v>0</v>
      </c>
      <c r="H79" s="46">
        <v>0</v>
      </c>
      <c r="I79" s="47">
        <v>0</v>
      </c>
      <c r="J79" s="46">
        <v>0</v>
      </c>
      <c r="K79" s="47">
        <v>0</v>
      </c>
      <c r="L79" s="46">
        <v>0</v>
      </c>
      <c r="M79" s="47">
        <v>0</v>
      </c>
      <c r="N79" s="46">
        <v>0</v>
      </c>
      <c r="O79" s="47">
        <v>0</v>
      </c>
      <c r="P79" s="46">
        <v>0</v>
      </c>
      <c r="Q79" s="47">
        <v>0</v>
      </c>
      <c r="R79" s="46">
        <v>0</v>
      </c>
      <c r="S79" s="47">
        <v>0</v>
      </c>
      <c r="T79" s="46">
        <v>0</v>
      </c>
      <c r="U79" s="47">
        <v>0</v>
      </c>
      <c r="V79" s="46">
        <v>0</v>
      </c>
      <c r="W79" s="47">
        <v>0</v>
      </c>
      <c r="X79" s="46">
        <v>0</v>
      </c>
      <c r="Y79" s="47">
        <v>0</v>
      </c>
      <c r="Z79" s="46">
        <v>0</v>
      </c>
      <c r="AA79" s="47">
        <v>0</v>
      </c>
      <c r="AB79" s="46">
        <v>0</v>
      </c>
      <c r="AC79" s="47">
        <v>0</v>
      </c>
      <c r="AD79" s="48">
        <v>0</v>
      </c>
    </row>
    <row r="80" spans="1:30">
      <c r="A80" s="45">
        <v>0</v>
      </c>
      <c r="B80" s="46">
        <v>0</v>
      </c>
      <c r="C80" s="47">
        <v>0</v>
      </c>
      <c r="D80" s="46">
        <v>0</v>
      </c>
      <c r="E80" s="47">
        <v>0</v>
      </c>
      <c r="F80" s="46">
        <v>0</v>
      </c>
      <c r="G80" s="47">
        <v>0</v>
      </c>
      <c r="H80" s="46">
        <v>0</v>
      </c>
      <c r="I80" s="47">
        <v>0</v>
      </c>
      <c r="J80" s="46">
        <v>0</v>
      </c>
      <c r="K80" s="47">
        <v>0</v>
      </c>
      <c r="L80" s="46">
        <v>0</v>
      </c>
      <c r="M80" s="47">
        <v>0</v>
      </c>
      <c r="N80" s="46">
        <v>0</v>
      </c>
      <c r="O80" s="47">
        <v>0</v>
      </c>
      <c r="P80" s="46">
        <v>0</v>
      </c>
      <c r="Q80" s="47">
        <v>0</v>
      </c>
      <c r="R80" s="46">
        <v>0</v>
      </c>
      <c r="S80" s="47">
        <v>0</v>
      </c>
      <c r="T80" s="46">
        <v>0</v>
      </c>
      <c r="U80" s="47">
        <v>0</v>
      </c>
      <c r="V80" s="46">
        <v>0</v>
      </c>
      <c r="W80" s="47">
        <v>0</v>
      </c>
      <c r="X80" s="46">
        <v>0</v>
      </c>
      <c r="Y80" s="47">
        <v>0</v>
      </c>
      <c r="Z80" s="46">
        <v>0</v>
      </c>
      <c r="AA80" s="47">
        <v>0</v>
      </c>
      <c r="AB80" s="46">
        <v>0</v>
      </c>
      <c r="AC80" s="47">
        <v>0</v>
      </c>
      <c r="AD80" s="48">
        <v>0</v>
      </c>
    </row>
    <row r="81" spans="1:30">
      <c r="A81" s="45">
        <v>0</v>
      </c>
      <c r="B81" s="46">
        <v>0</v>
      </c>
      <c r="C81" s="47">
        <v>0</v>
      </c>
      <c r="D81" s="46">
        <v>0</v>
      </c>
      <c r="E81" s="47">
        <v>0</v>
      </c>
      <c r="F81" s="46">
        <v>0</v>
      </c>
      <c r="G81" s="47">
        <v>0</v>
      </c>
      <c r="H81" s="46">
        <v>0</v>
      </c>
      <c r="I81" s="47">
        <v>0</v>
      </c>
      <c r="J81" s="46">
        <v>0</v>
      </c>
      <c r="K81" s="47">
        <v>0</v>
      </c>
      <c r="L81" s="46">
        <v>0</v>
      </c>
      <c r="M81" s="47">
        <v>0</v>
      </c>
      <c r="N81" s="46">
        <v>0</v>
      </c>
      <c r="O81" s="47">
        <v>0</v>
      </c>
      <c r="P81" s="46">
        <v>0</v>
      </c>
      <c r="Q81" s="47">
        <v>0</v>
      </c>
      <c r="R81" s="46">
        <v>0</v>
      </c>
      <c r="S81" s="47">
        <v>0</v>
      </c>
      <c r="T81" s="46">
        <v>0</v>
      </c>
      <c r="U81" s="47">
        <v>0</v>
      </c>
      <c r="V81" s="46">
        <v>0</v>
      </c>
      <c r="W81" s="47">
        <v>0</v>
      </c>
      <c r="X81" s="46">
        <v>0</v>
      </c>
      <c r="Y81" s="47">
        <v>0</v>
      </c>
      <c r="Z81" s="46">
        <v>0</v>
      </c>
      <c r="AA81" s="47">
        <v>0</v>
      </c>
      <c r="AB81" s="46">
        <v>0</v>
      </c>
      <c r="AC81" s="47">
        <v>0</v>
      </c>
      <c r="AD81" s="48">
        <v>0</v>
      </c>
    </row>
    <row r="82" spans="1:30">
      <c r="A82" s="45">
        <v>0</v>
      </c>
      <c r="B82" s="46">
        <v>0</v>
      </c>
      <c r="C82" s="47">
        <v>0</v>
      </c>
      <c r="D82" s="46">
        <v>0</v>
      </c>
      <c r="E82" s="47">
        <v>0</v>
      </c>
      <c r="F82" s="46">
        <v>0</v>
      </c>
      <c r="G82" s="47">
        <v>0</v>
      </c>
      <c r="H82" s="46">
        <v>0</v>
      </c>
      <c r="I82" s="47">
        <v>0</v>
      </c>
      <c r="J82" s="46">
        <v>0</v>
      </c>
      <c r="K82" s="47">
        <v>0</v>
      </c>
      <c r="L82" s="46">
        <v>0</v>
      </c>
      <c r="M82" s="47">
        <v>0</v>
      </c>
      <c r="N82" s="46">
        <v>0</v>
      </c>
      <c r="O82" s="47">
        <v>0</v>
      </c>
      <c r="P82" s="46">
        <v>0</v>
      </c>
      <c r="Q82" s="47">
        <v>0</v>
      </c>
      <c r="R82" s="46">
        <v>0</v>
      </c>
      <c r="S82" s="47">
        <v>0</v>
      </c>
      <c r="T82" s="46">
        <v>0</v>
      </c>
      <c r="U82" s="47">
        <v>0</v>
      </c>
      <c r="V82" s="46">
        <v>0</v>
      </c>
      <c r="W82" s="47">
        <v>0</v>
      </c>
      <c r="X82" s="46">
        <v>0</v>
      </c>
      <c r="Y82" s="47">
        <v>0</v>
      </c>
      <c r="Z82" s="46">
        <v>0</v>
      </c>
      <c r="AA82" s="47">
        <v>0</v>
      </c>
      <c r="AB82" s="46">
        <v>0</v>
      </c>
      <c r="AC82" s="47">
        <v>0</v>
      </c>
      <c r="AD82" s="48">
        <v>0</v>
      </c>
    </row>
    <row r="83" spans="1:30">
      <c r="A83" s="45">
        <v>0</v>
      </c>
      <c r="B83" s="46">
        <v>0</v>
      </c>
      <c r="C83" s="47">
        <v>0</v>
      </c>
      <c r="D83" s="46">
        <v>0</v>
      </c>
      <c r="E83" s="47">
        <v>0</v>
      </c>
      <c r="F83" s="46">
        <v>0</v>
      </c>
      <c r="G83" s="47">
        <v>0</v>
      </c>
      <c r="H83" s="46">
        <v>0</v>
      </c>
      <c r="I83" s="47">
        <v>0</v>
      </c>
      <c r="J83" s="46">
        <v>0</v>
      </c>
      <c r="K83" s="47">
        <v>0</v>
      </c>
      <c r="L83" s="46">
        <v>0</v>
      </c>
      <c r="M83" s="47">
        <v>0</v>
      </c>
      <c r="N83" s="46">
        <v>0</v>
      </c>
      <c r="O83" s="47">
        <v>0</v>
      </c>
      <c r="P83" s="46">
        <v>0</v>
      </c>
      <c r="Q83" s="47">
        <v>0</v>
      </c>
      <c r="R83" s="46">
        <v>0</v>
      </c>
      <c r="S83" s="47">
        <v>0</v>
      </c>
      <c r="T83" s="46">
        <v>0</v>
      </c>
      <c r="U83" s="47">
        <v>0</v>
      </c>
      <c r="V83" s="46">
        <v>0</v>
      </c>
      <c r="W83" s="47">
        <v>0</v>
      </c>
      <c r="X83" s="46">
        <v>0</v>
      </c>
      <c r="Y83" s="47">
        <v>0</v>
      </c>
      <c r="Z83" s="46">
        <v>0</v>
      </c>
      <c r="AA83" s="47">
        <v>0</v>
      </c>
      <c r="AB83" s="46">
        <v>0</v>
      </c>
      <c r="AC83" s="47">
        <v>0</v>
      </c>
      <c r="AD83" s="48">
        <v>0</v>
      </c>
    </row>
    <row r="84" spans="1:30">
      <c r="A84" s="45" t="s">
        <v>2601</v>
      </c>
      <c r="B84" s="46">
        <v>7.291666666666663E-2</v>
      </c>
      <c r="C84" s="47" t="s">
        <v>2601</v>
      </c>
      <c r="D84" s="46">
        <v>3.4722222222221988E-2</v>
      </c>
      <c r="E84" s="47" t="s">
        <v>2604</v>
      </c>
      <c r="F84" s="46">
        <v>3.4722222222219878E-3</v>
      </c>
      <c r="G84" s="47" t="s">
        <v>2622</v>
      </c>
      <c r="H84" s="46">
        <v>2.0833333333339921E-3</v>
      </c>
      <c r="I84" s="47" t="s">
        <v>2601</v>
      </c>
      <c r="J84" s="46">
        <v>1.3888888888888951E-2</v>
      </c>
      <c r="K84" s="47" t="s">
        <v>2622</v>
      </c>
      <c r="L84" s="46">
        <v>2.0833333333339921E-3</v>
      </c>
      <c r="M84" s="47" t="s">
        <v>2630</v>
      </c>
      <c r="N84" s="46">
        <v>4.1666666666660968E-3</v>
      </c>
      <c r="O84" s="47" t="s">
        <v>2602</v>
      </c>
      <c r="P84" s="46">
        <v>1.0416666666667074E-2</v>
      </c>
      <c r="Q84" s="47" t="s">
        <v>2622</v>
      </c>
      <c r="R84" s="46">
        <v>3.4722222222219878E-3</v>
      </c>
      <c r="S84" s="47" t="s">
        <v>2600</v>
      </c>
      <c r="T84" s="46">
        <v>6.2499999999999778E-3</v>
      </c>
      <c r="U84" s="47" t="s">
        <v>2623</v>
      </c>
      <c r="V84" s="46">
        <v>4.8611111111109828E-3</v>
      </c>
      <c r="W84" s="47" t="s">
        <v>2599</v>
      </c>
      <c r="X84" s="46">
        <v>2.7777777777777013E-2</v>
      </c>
      <c r="Y84" s="47" t="s">
        <v>2623</v>
      </c>
      <c r="Z84" s="46">
        <v>8.3333333333330817E-3</v>
      </c>
      <c r="AA84" s="47" t="s">
        <v>2604</v>
      </c>
      <c r="AB84" s="46">
        <v>6.9444444444449749E-3</v>
      </c>
      <c r="AC84" s="47" t="s">
        <v>2604</v>
      </c>
      <c r="AD84" s="48">
        <v>2.777777777778101E-3</v>
      </c>
    </row>
    <row r="85" spans="1:30">
      <c r="A85" s="45">
        <v>0</v>
      </c>
      <c r="B85" s="46">
        <v>0</v>
      </c>
      <c r="C85" s="47">
        <v>0</v>
      </c>
      <c r="D85" s="46">
        <v>0</v>
      </c>
      <c r="E85" s="47" t="s">
        <v>2605</v>
      </c>
      <c r="F85" s="46">
        <v>9.0277777777779677E-3</v>
      </c>
      <c r="G85" s="47" t="s">
        <v>2622</v>
      </c>
      <c r="H85" s="46">
        <v>1.0416666666665964E-2</v>
      </c>
      <c r="I85" s="47" t="s">
        <v>2600</v>
      </c>
      <c r="J85" s="46">
        <v>3.4722222222220989E-3</v>
      </c>
      <c r="K85" s="47" t="s">
        <v>2622</v>
      </c>
      <c r="L85" s="46">
        <v>2.77777777777799E-3</v>
      </c>
      <c r="M85" s="47" t="s">
        <v>2623</v>
      </c>
      <c r="N85" s="46">
        <v>8.3333333333329707E-3</v>
      </c>
      <c r="O85" s="47" t="s">
        <v>2620</v>
      </c>
      <c r="P85" s="46">
        <v>1.0416666666666075E-2</v>
      </c>
      <c r="Q85" s="47" t="s">
        <v>2623</v>
      </c>
      <c r="R85" s="46">
        <v>5.5555555555559799E-3</v>
      </c>
      <c r="S85" s="47" t="s">
        <v>2600</v>
      </c>
      <c r="T85" s="46">
        <v>3.4722222222230981E-3</v>
      </c>
      <c r="U85" s="47" t="s">
        <v>2600</v>
      </c>
      <c r="V85" s="46">
        <v>4.8611111111110938E-3</v>
      </c>
      <c r="W85" s="47" t="s">
        <v>2630</v>
      </c>
      <c r="X85" s="46">
        <v>3.4722222222219878E-3</v>
      </c>
      <c r="Y85" s="47" t="s">
        <v>2599</v>
      </c>
      <c r="Z85" s="46">
        <v>1.7361111111111049E-2</v>
      </c>
      <c r="AA85" s="47" t="s">
        <v>2600</v>
      </c>
      <c r="AB85" s="46">
        <v>3.4722222222219878E-3</v>
      </c>
      <c r="AC85" s="47" t="s">
        <v>2600</v>
      </c>
      <c r="AD85" s="48">
        <v>3.4722222222219878E-3</v>
      </c>
    </row>
    <row r="86" spans="1:30">
      <c r="A86" s="45">
        <v>0</v>
      </c>
      <c r="B86" s="46">
        <v>0</v>
      </c>
      <c r="C86" s="47">
        <v>0</v>
      </c>
      <c r="D86" s="46">
        <v>0</v>
      </c>
      <c r="E86" s="47">
        <v>0</v>
      </c>
      <c r="F86" s="46">
        <v>0</v>
      </c>
      <c r="G86" s="47" t="s">
        <v>2603</v>
      </c>
      <c r="H86" s="46">
        <v>6.9444444444449749E-3</v>
      </c>
      <c r="I86" s="47">
        <v>0</v>
      </c>
      <c r="J86" s="46">
        <v>0</v>
      </c>
      <c r="K86" s="47" t="s">
        <v>2600</v>
      </c>
      <c r="L86" s="46">
        <v>4.1666666666669849E-3</v>
      </c>
      <c r="M86" s="47" t="s">
        <v>2599</v>
      </c>
      <c r="N86" s="46">
        <v>5.5555555555559799E-3</v>
      </c>
      <c r="O86" s="47" t="s">
        <v>2622</v>
      </c>
      <c r="P86" s="46">
        <v>3.4722222222219878E-3</v>
      </c>
      <c r="Q86" s="47">
        <v>0</v>
      </c>
      <c r="R86" s="46">
        <v>0</v>
      </c>
      <c r="S86" s="47" t="s">
        <v>2601</v>
      </c>
      <c r="T86" s="46">
        <v>3.8194444444444975E-2</v>
      </c>
      <c r="U86" s="47" t="s">
        <v>2622</v>
      </c>
      <c r="V86" s="46">
        <v>3.4722222222219878E-3</v>
      </c>
      <c r="W86" s="47" t="s">
        <v>2600</v>
      </c>
      <c r="X86" s="46">
        <v>4.1666666666659857E-3</v>
      </c>
      <c r="Y86" s="47">
        <v>0</v>
      </c>
      <c r="Z86" s="46">
        <v>0</v>
      </c>
      <c r="AA86" s="47" t="s">
        <v>2600</v>
      </c>
      <c r="AB86" s="46">
        <v>3.4722222222219878E-3</v>
      </c>
      <c r="AC86" s="47" t="s">
        <v>2600</v>
      </c>
      <c r="AD86" s="48">
        <v>3.4722222222219878E-3</v>
      </c>
    </row>
    <row r="87" spans="1:30">
      <c r="A87" s="45">
        <v>0</v>
      </c>
      <c r="B87" s="46">
        <v>0</v>
      </c>
      <c r="C87" s="47">
        <v>0</v>
      </c>
      <c r="D87" s="46">
        <v>0</v>
      </c>
      <c r="E87" s="47">
        <v>0</v>
      </c>
      <c r="F87" s="46">
        <v>0</v>
      </c>
      <c r="G87" s="47">
        <v>0</v>
      </c>
      <c r="H87" s="46">
        <v>0</v>
      </c>
      <c r="I87" s="47">
        <v>0</v>
      </c>
      <c r="J87" s="46">
        <v>0</v>
      </c>
      <c r="K87" s="47">
        <v>0</v>
      </c>
      <c r="L87" s="46">
        <v>0</v>
      </c>
      <c r="M87" s="47" t="s">
        <v>2604</v>
      </c>
      <c r="N87" s="46">
        <v>2.77777777777799E-3</v>
      </c>
      <c r="O87" s="47">
        <v>0</v>
      </c>
      <c r="P87" s="46">
        <v>0</v>
      </c>
      <c r="Q87" s="47">
        <v>0</v>
      </c>
      <c r="R87" s="46">
        <v>0</v>
      </c>
      <c r="S87" s="47" t="s">
        <v>2600</v>
      </c>
      <c r="T87" s="46">
        <v>5.5555555555550917E-3</v>
      </c>
      <c r="U87" s="47" t="s">
        <v>2630</v>
      </c>
      <c r="V87" s="46">
        <v>2.0833333333329929E-3</v>
      </c>
      <c r="W87" s="47" t="s">
        <v>2600</v>
      </c>
      <c r="X87" s="46">
        <v>6.2499999999999778E-3</v>
      </c>
      <c r="Y87" s="47">
        <v>0</v>
      </c>
      <c r="Z87" s="46">
        <v>0</v>
      </c>
      <c r="AA87" s="47">
        <v>0</v>
      </c>
      <c r="AB87" s="46">
        <v>0</v>
      </c>
      <c r="AC87" s="47">
        <v>0</v>
      </c>
      <c r="AD87" s="48">
        <v>0</v>
      </c>
    </row>
    <row r="88" spans="1:30">
      <c r="A88" s="45">
        <v>0</v>
      </c>
      <c r="B88" s="46">
        <v>0</v>
      </c>
      <c r="C88" s="47">
        <v>0</v>
      </c>
      <c r="D88" s="46">
        <v>0</v>
      </c>
      <c r="E88" s="47">
        <v>0</v>
      </c>
      <c r="F88" s="46">
        <v>0</v>
      </c>
      <c r="G88" s="47">
        <v>0</v>
      </c>
      <c r="H88" s="46">
        <v>0</v>
      </c>
      <c r="I88" s="47">
        <v>0</v>
      </c>
      <c r="J88" s="46">
        <v>0</v>
      </c>
      <c r="K88" s="47">
        <v>0</v>
      </c>
      <c r="L88" s="46">
        <v>0</v>
      </c>
      <c r="M88" s="47" t="s">
        <v>2600</v>
      </c>
      <c r="N88" s="46">
        <v>4.166666666667096E-3</v>
      </c>
      <c r="O88" s="47">
        <v>0</v>
      </c>
      <c r="P88" s="46">
        <v>0</v>
      </c>
      <c r="Q88" s="47">
        <v>0</v>
      </c>
      <c r="R88" s="46">
        <v>0</v>
      </c>
      <c r="S88" s="47">
        <v>0</v>
      </c>
      <c r="T88" s="46">
        <v>0</v>
      </c>
      <c r="U88" s="47" t="s">
        <v>2600</v>
      </c>
      <c r="V88" s="46">
        <v>4.8611111111110938E-3</v>
      </c>
      <c r="W88" s="47" t="s">
        <v>2621</v>
      </c>
      <c r="X88" s="46">
        <v>3.4722222222220989E-3</v>
      </c>
      <c r="Y88" s="47">
        <v>0</v>
      </c>
      <c r="Z88" s="46">
        <v>0</v>
      </c>
      <c r="AA88" s="47">
        <v>0</v>
      </c>
      <c r="AB88" s="46">
        <v>0</v>
      </c>
      <c r="AC88" s="47">
        <v>0</v>
      </c>
      <c r="AD88" s="48">
        <v>0</v>
      </c>
    </row>
    <row r="89" spans="1:30">
      <c r="A89" s="45">
        <v>0</v>
      </c>
      <c r="B89" s="46">
        <v>0</v>
      </c>
      <c r="C89" s="47">
        <v>0</v>
      </c>
      <c r="D89" s="46">
        <v>0</v>
      </c>
      <c r="E89" s="47">
        <v>0</v>
      </c>
      <c r="F89" s="46">
        <v>0</v>
      </c>
      <c r="G89" s="47">
        <v>0</v>
      </c>
      <c r="H89" s="46">
        <v>0</v>
      </c>
      <c r="I89" s="47">
        <v>0</v>
      </c>
      <c r="J89" s="46">
        <v>0</v>
      </c>
      <c r="K89" s="47">
        <v>0</v>
      </c>
      <c r="L89" s="46">
        <v>0</v>
      </c>
      <c r="M89" s="47">
        <v>0</v>
      </c>
      <c r="N89" s="46">
        <v>0</v>
      </c>
      <c r="O89" s="47">
        <v>0</v>
      </c>
      <c r="P89" s="46">
        <v>0</v>
      </c>
      <c r="Q89" s="47">
        <v>0</v>
      </c>
      <c r="R89" s="46">
        <v>0</v>
      </c>
      <c r="S89" s="47">
        <v>0</v>
      </c>
      <c r="T89" s="46">
        <v>0</v>
      </c>
      <c r="U89" s="47" t="s">
        <v>2600</v>
      </c>
      <c r="V89" s="46">
        <v>4.1666666666669849E-3</v>
      </c>
      <c r="W89" s="47" t="s">
        <v>2600</v>
      </c>
      <c r="X89" s="46">
        <v>4.1666666666660968E-3</v>
      </c>
      <c r="Y89" s="47">
        <v>0</v>
      </c>
      <c r="Z89" s="46">
        <v>0</v>
      </c>
      <c r="AA89" s="47">
        <v>0</v>
      </c>
      <c r="AB89" s="46">
        <v>0</v>
      </c>
      <c r="AC89" s="47">
        <v>0</v>
      </c>
      <c r="AD89" s="48">
        <v>0</v>
      </c>
    </row>
    <row r="90" spans="1:30">
      <c r="A90" s="45">
        <v>0</v>
      </c>
      <c r="B90" s="46">
        <v>0</v>
      </c>
      <c r="C90" s="47">
        <v>0</v>
      </c>
      <c r="D90" s="46">
        <v>0</v>
      </c>
      <c r="E90" s="47">
        <v>0</v>
      </c>
      <c r="F90" s="46">
        <v>0</v>
      </c>
      <c r="G90" s="47">
        <v>0</v>
      </c>
      <c r="H90" s="46">
        <v>0</v>
      </c>
      <c r="I90" s="47">
        <v>0</v>
      </c>
      <c r="J90" s="46">
        <v>0</v>
      </c>
      <c r="K90" s="47">
        <v>0</v>
      </c>
      <c r="L90" s="46">
        <v>0</v>
      </c>
      <c r="M90" s="47">
        <v>0</v>
      </c>
      <c r="N90" s="46">
        <v>0</v>
      </c>
      <c r="O90" s="47">
        <v>0</v>
      </c>
      <c r="P90" s="46">
        <v>0</v>
      </c>
      <c r="Q90" s="47">
        <v>0</v>
      </c>
      <c r="R90" s="46">
        <v>0</v>
      </c>
      <c r="S90" s="47">
        <v>0</v>
      </c>
      <c r="T90" s="46">
        <v>0</v>
      </c>
      <c r="U90" s="47" t="s">
        <v>2620</v>
      </c>
      <c r="V90" s="46">
        <v>3.472222222222987E-3</v>
      </c>
      <c r="W90" s="47" t="s">
        <v>2603</v>
      </c>
      <c r="X90" s="46">
        <v>6.2499999999999778E-3</v>
      </c>
      <c r="Y90" s="47">
        <v>0</v>
      </c>
      <c r="Z90" s="46">
        <v>0</v>
      </c>
      <c r="AA90" s="47">
        <v>0</v>
      </c>
      <c r="AB90" s="46">
        <v>0</v>
      </c>
      <c r="AC90" s="47">
        <v>0</v>
      </c>
      <c r="AD90" s="48">
        <v>0</v>
      </c>
    </row>
    <row r="91" spans="1:30">
      <c r="A91" s="45">
        <v>0</v>
      </c>
      <c r="B91" s="46">
        <v>0</v>
      </c>
      <c r="C91" s="47">
        <v>0</v>
      </c>
      <c r="D91" s="46">
        <v>0</v>
      </c>
      <c r="E91" s="47">
        <v>0</v>
      </c>
      <c r="F91" s="46">
        <v>0</v>
      </c>
      <c r="G91" s="47">
        <v>0</v>
      </c>
      <c r="H91" s="46">
        <v>0</v>
      </c>
      <c r="I91" s="47">
        <v>0</v>
      </c>
      <c r="J91" s="46">
        <v>0</v>
      </c>
      <c r="K91" s="47">
        <v>0</v>
      </c>
      <c r="L91" s="46">
        <v>0</v>
      </c>
      <c r="M91" s="47">
        <v>0</v>
      </c>
      <c r="N91" s="46">
        <v>0</v>
      </c>
      <c r="O91" s="47">
        <v>0</v>
      </c>
      <c r="P91" s="46">
        <v>0</v>
      </c>
      <c r="Q91" s="47">
        <v>0</v>
      </c>
      <c r="R91" s="46">
        <v>0</v>
      </c>
      <c r="S91" s="47">
        <v>0</v>
      </c>
      <c r="T91" s="46">
        <v>0</v>
      </c>
      <c r="U91" s="47">
        <v>0</v>
      </c>
      <c r="V91" s="46">
        <v>0</v>
      </c>
      <c r="W91" s="47">
        <v>0</v>
      </c>
      <c r="X91" s="46">
        <v>0</v>
      </c>
      <c r="Y91" s="47">
        <v>0</v>
      </c>
      <c r="Z91" s="46">
        <v>0</v>
      </c>
      <c r="AA91" s="47">
        <v>0</v>
      </c>
      <c r="AB91" s="46">
        <v>0</v>
      </c>
      <c r="AC91" s="47">
        <v>0</v>
      </c>
      <c r="AD91" s="48">
        <v>0</v>
      </c>
    </row>
    <row r="92" spans="1:30">
      <c r="A92" s="45">
        <v>0</v>
      </c>
      <c r="B92" s="46">
        <v>0</v>
      </c>
      <c r="C92" s="47">
        <v>0</v>
      </c>
      <c r="D92" s="46">
        <v>0</v>
      </c>
      <c r="E92" s="47">
        <v>0</v>
      </c>
      <c r="F92" s="46">
        <v>0</v>
      </c>
      <c r="G92" s="47">
        <v>0</v>
      </c>
      <c r="H92" s="46">
        <v>0</v>
      </c>
      <c r="I92" s="47">
        <v>0</v>
      </c>
      <c r="J92" s="46">
        <v>0</v>
      </c>
      <c r="K92" s="47">
        <v>0</v>
      </c>
      <c r="L92" s="46">
        <v>0</v>
      </c>
      <c r="M92" s="47">
        <v>0</v>
      </c>
      <c r="N92" s="46">
        <v>0</v>
      </c>
      <c r="O92" s="47">
        <v>0</v>
      </c>
      <c r="P92" s="46">
        <v>0</v>
      </c>
      <c r="Q92" s="47">
        <v>0</v>
      </c>
      <c r="R92" s="46">
        <v>0</v>
      </c>
      <c r="S92" s="47">
        <v>0</v>
      </c>
      <c r="T92" s="46">
        <v>0</v>
      </c>
      <c r="U92" s="47">
        <v>0</v>
      </c>
      <c r="V92" s="46">
        <v>0</v>
      </c>
      <c r="W92" s="47">
        <v>0</v>
      </c>
      <c r="X92" s="46">
        <v>0</v>
      </c>
      <c r="Y92" s="47">
        <v>0</v>
      </c>
      <c r="Z92" s="46">
        <v>0</v>
      </c>
      <c r="AA92" s="47">
        <v>0</v>
      </c>
      <c r="AB92" s="46">
        <v>0</v>
      </c>
      <c r="AC92" s="47">
        <v>0</v>
      </c>
      <c r="AD92" s="48">
        <v>0</v>
      </c>
    </row>
    <row r="93" spans="1:30">
      <c r="A93" s="45">
        <v>0</v>
      </c>
      <c r="B93" s="46">
        <v>0</v>
      </c>
      <c r="C93" s="47">
        <v>0</v>
      </c>
      <c r="D93" s="46">
        <v>0</v>
      </c>
      <c r="E93" s="47">
        <v>0</v>
      </c>
      <c r="F93" s="46">
        <v>0</v>
      </c>
      <c r="G93" s="47">
        <v>0</v>
      </c>
      <c r="H93" s="46">
        <v>0</v>
      </c>
      <c r="I93" s="47">
        <v>0</v>
      </c>
      <c r="J93" s="46">
        <v>0</v>
      </c>
      <c r="K93" s="47">
        <v>0</v>
      </c>
      <c r="L93" s="46">
        <v>0</v>
      </c>
      <c r="M93" s="47">
        <v>0</v>
      </c>
      <c r="N93" s="46">
        <v>0</v>
      </c>
      <c r="O93" s="47">
        <v>0</v>
      </c>
      <c r="P93" s="46">
        <v>0</v>
      </c>
      <c r="Q93" s="47">
        <v>0</v>
      </c>
      <c r="R93" s="46">
        <v>0</v>
      </c>
      <c r="S93" s="47">
        <v>0</v>
      </c>
      <c r="T93" s="46">
        <v>0</v>
      </c>
      <c r="U93" s="47">
        <v>0</v>
      </c>
      <c r="V93" s="46">
        <v>0</v>
      </c>
      <c r="W93" s="47">
        <v>0</v>
      </c>
      <c r="X93" s="46">
        <v>0</v>
      </c>
      <c r="Y93" s="47">
        <v>0</v>
      </c>
      <c r="Z93" s="46">
        <v>0</v>
      </c>
      <c r="AA93" s="47">
        <v>0</v>
      </c>
      <c r="AB93" s="46">
        <v>0</v>
      </c>
      <c r="AC93" s="47">
        <v>0</v>
      </c>
      <c r="AD93" s="48">
        <v>0</v>
      </c>
    </row>
    <row r="94" spans="1:30">
      <c r="A94" s="45">
        <v>0</v>
      </c>
      <c r="B94" s="46">
        <v>0</v>
      </c>
      <c r="C94" s="47">
        <v>0</v>
      </c>
      <c r="D94" s="46">
        <v>0</v>
      </c>
      <c r="E94" s="47">
        <v>0</v>
      </c>
      <c r="F94" s="46">
        <v>0</v>
      </c>
      <c r="G94" s="47">
        <v>0</v>
      </c>
      <c r="H94" s="46">
        <v>0</v>
      </c>
      <c r="I94" s="47">
        <v>0</v>
      </c>
      <c r="J94" s="46">
        <v>0</v>
      </c>
      <c r="K94" s="47">
        <v>0</v>
      </c>
      <c r="L94" s="46">
        <v>0</v>
      </c>
      <c r="M94" s="47">
        <v>0</v>
      </c>
      <c r="N94" s="46">
        <v>0</v>
      </c>
      <c r="O94" s="47">
        <v>0</v>
      </c>
      <c r="P94" s="46">
        <v>0</v>
      </c>
      <c r="Q94" s="47">
        <v>0</v>
      </c>
      <c r="R94" s="46">
        <v>0</v>
      </c>
      <c r="S94" s="47">
        <v>0</v>
      </c>
      <c r="T94" s="46">
        <v>0</v>
      </c>
      <c r="U94" s="47">
        <v>0</v>
      </c>
      <c r="V94" s="46">
        <v>0</v>
      </c>
      <c r="W94" s="47">
        <v>0</v>
      </c>
      <c r="X94" s="46">
        <v>0</v>
      </c>
      <c r="Y94" s="47">
        <v>0</v>
      </c>
      <c r="Z94" s="46">
        <v>0</v>
      </c>
      <c r="AA94" s="47">
        <v>0</v>
      </c>
      <c r="AB94" s="46">
        <v>0</v>
      </c>
      <c r="AC94" s="47">
        <v>0</v>
      </c>
      <c r="AD94" s="48">
        <v>0</v>
      </c>
    </row>
    <row r="95" spans="1:30">
      <c r="A95" s="45">
        <v>0</v>
      </c>
      <c r="B95" s="46">
        <v>0</v>
      </c>
      <c r="C95" s="47">
        <v>0</v>
      </c>
      <c r="D95" s="46">
        <v>0</v>
      </c>
      <c r="E95" s="47">
        <v>0</v>
      </c>
      <c r="F95" s="46">
        <v>0</v>
      </c>
      <c r="G95" s="47">
        <v>0</v>
      </c>
      <c r="H95" s="46">
        <v>0</v>
      </c>
      <c r="I95" s="47">
        <v>0</v>
      </c>
      <c r="J95" s="46">
        <v>0</v>
      </c>
      <c r="K95" s="47">
        <v>0</v>
      </c>
      <c r="L95" s="46">
        <v>0</v>
      </c>
      <c r="M95" s="47">
        <v>0</v>
      </c>
      <c r="N95" s="46">
        <v>0</v>
      </c>
      <c r="O95" s="47">
        <v>0</v>
      </c>
      <c r="P95" s="46">
        <v>0</v>
      </c>
      <c r="Q95" s="47">
        <v>0</v>
      </c>
      <c r="R95" s="46">
        <v>0</v>
      </c>
      <c r="S95" s="47">
        <v>0</v>
      </c>
      <c r="T95" s="46">
        <v>0</v>
      </c>
      <c r="U95" s="47">
        <v>0</v>
      </c>
      <c r="V95" s="46">
        <v>0</v>
      </c>
      <c r="W95" s="47">
        <v>0</v>
      </c>
      <c r="X95" s="46">
        <v>0</v>
      </c>
      <c r="Y95" s="47">
        <v>0</v>
      </c>
      <c r="Z95" s="46">
        <v>0</v>
      </c>
      <c r="AA95" s="47">
        <v>0</v>
      </c>
      <c r="AB95" s="46">
        <v>0</v>
      </c>
      <c r="AC95" s="47">
        <v>0</v>
      </c>
      <c r="AD95" s="48">
        <v>0</v>
      </c>
    </row>
    <row r="96" spans="1:30">
      <c r="A96" s="45">
        <v>0</v>
      </c>
      <c r="B96" s="46">
        <v>0</v>
      </c>
      <c r="C96" s="47">
        <v>0</v>
      </c>
      <c r="D96" s="46">
        <v>0</v>
      </c>
      <c r="E96" s="47">
        <v>0</v>
      </c>
      <c r="F96" s="46">
        <v>0</v>
      </c>
      <c r="G96" s="47">
        <v>0</v>
      </c>
      <c r="H96" s="46">
        <v>0</v>
      </c>
      <c r="I96" s="47">
        <v>0</v>
      </c>
      <c r="J96" s="46">
        <v>0</v>
      </c>
      <c r="K96" s="47">
        <v>0</v>
      </c>
      <c r="L96" s="46">
        <v>0</v>
      </c>
      <c r="M96" s="47">
        <v>0</v>
      </c>
      <c r="N96" s="46">
        <v>0</v>
      </c>
      <c r="O96" s="47">
        <v>0</v>
      </c>
      <c r="P96" s="46">
        <v>0</v>
      </c>
      <c r="Q96" s="47">
        <v>0</v>
      </c>
      <c r="R96" s="46">
        <v>0</v>
      </c>
      <c r="S96" s="47">
        <v>0</v>
      </c>
      <c r="T96" s="46">
        <v>0</v>
      </c>
      <c r="U96" s="47">
        <v>0</v>
      </c>
      <c r="V96" s="46">
        <v>0</v>
      </c>
      <c r="W96" s="47">
        <v>0</v>
      </c>
      <c r="X96" s="46">
        <v>0</v>
      </c>
      <c r="Y96" s="47">
        <v>0</v>
      </c>
      <c r="Z96" s="46">
        <v>0</v>
      </c>
      <c r="AA96" s="47">
        <v>0</v>
      </c>
      <c r="AB96" s="46">
        <v>0</v>
      </c>
      <c r="AC96" s="47">
        <v>0</v>
      </c>
      <c r="AD96" s="48">
        <v>0</v>
      </c>
    </row>
    <row r="97" spans="1:30">
      <c r="A97" s="45">
        <v>0</v>
      </c>
      <c r="B97" s="46">
        <v>0</v>
      </c>
      <c r="C97" s="47">
        <v>0</v>
      </c>
      <c r="D97" s="46">
        <v>0</v>
      </c>
      <c r="E97" s="47">
        <v>0</v>
      </c>
      <c r="F97" s="46">
        <v>0</v>
      </c>
      <c r="G97" s="47">
        <v>0</v>
      </c>
      <c r="H97" s="46">
        <v>0</v>
      </c>
      <c r="I97" s="47">
        <v>0</v>
      </c>
      <c r="J97" s="46">
        <v>0</v>
      </c>
      <c r="K97" s="47">
        <v>0</v>
      </c>
      <c r="L97" s="46">
        <v>0</v>
      </c>
      <c r="M97" s="47">
        <v>0</v>
      </c>
      <c r="N97" s="46">
        <v>0</v>
      </c>
      <c r="O97" s="47">
        <v>0</v>
      </c>
      <c r="P97" s="46">
        <v>0</v>
      </c>
      <c r="Q97" s="47">
        <v>0</v>
      </c>
      <c r="R97" s="46">
        <v>0</v>
      </c>
      <c r="S97" s="47">
        <v>0</v>
      </c>
      <c r="T97" s="46">
        <v>0</v>
      </c>
      <c r="U97" s="47">
        <v>0</v>
      </c>
      <c r="V97" s="46">
        <v>0</v>
      </c>
      <c r="W97" s="47">
        <v>0</v>
      </c>
      <c r="X97" s="46">
        <v>0</v>
      </c>
      <c r="Y97" s="47">
        <v>0</v>
      </c>
      <c r="Z97" s="46">
        <v>0</v>
      </c>
      <c r="AA97" s="47">
        <v>0</v>
      </c>
      <c r="AB97" s="46">
        <v>0</v>
      </c>
      <c r="AC97" s="47">
        <v>0</v>
      </c>
      <c r="AD97" s="48">
        <v>0</v>
      </c>
    </row>
    <row r="98" spans="1:30">
      <c r="A98" s="45">
        <v>0</v>
      </c>
      <c r="B98" s="46">
        <v>0</v>
      </c>
      <c r="C98" s="47">
        <v>0</v>
      </c>
      <c r="D98" s="46">
        <v>0</v>
      </c>
      <c r="E98" s="47">
        <v>0</v>
      </c>
      <c r="F98" s="46">
        <v>0</v>
      </c>
      <c r="G98" s="47">
        <v>0</v>
      </c>
      <c r="H98" s="46">
        <v>0</v>
      </c>
      <c r="I98" s="47">
        <v>0</v>
      </c>
      <c r="J98" s="46">
        <v>0</v>
      </c>
      <c r="K98" s="47">
        <v>0</v>
      </c>
      <c r="L98" s="46">
        <v>0</v>
      </c>
      <c r="M98" s="47">
        <v>0</v>
      </c>
      <c r="N98" s="46">
        <v>0</v>
      </c>
      <c r="O98" s="47">
        <v>0</v>
      </c>
      <c r="P98" s="46">
        <v>0</v>
      </c>
      <c r="Q98" s="47">
        <v>0</v>
      </c>
      <c r="R98" s="46">
        <v>0</v>
      </c>
      <c r="S98" s="47">
        <v>0</v>
      </c>
      <c r="T98" s="46">
        <v>0</v>
      </c>
      <c r="U98" s="47">
        <v>0</v>
      </c>
      <c r="V98" s="46">
        <v>0</v>
      </c>
      <c r="W98" s="47">
        <v>0</v>
      </c>
      <c r="X98" s="46">
        <v>0</v>
      </c>
      <c r="Y98" s="47">
        <v>0</v>
      </c>
      <c r="Z98" s="46">
        <v>0</v>
      </c>
      <c r="AA98" s="47">
        <v>0</v>
      </c>
      <c r="AB98" s="46">
        <v>0</v>
      </c>
      <c r="AC98" s="47">
        <v>0</v>
      </c>
      <c r="AD98" s="48">
        <v>0</v>
      </c>
    </row>
    <row r="99" spans="1:30">
      <c r="A99" s="45">
        <v>0</v>
      </c>
      <c r="B99" s="46">
        <v>0</v>
      </c>
      <c r="C99" s="47">
        <v>0</v>
      </c>
      <c r="D99" s="46">
        <v>0</v>
      </c>
      <c r="E99" s="47">
        <v>0</v>
      </c>
      <c r="F99" s="46">
        <v>0</v>
      </c>
      <c r="G99" s="47">
        <v>0</v>
      </c>
      <c r="H99" s="46">
        <v>0</v>
      </c>
      <c r="I99" s="47">
        <v>0</v>
      </c>
      <c r="J99" s="46">
        <v>0</v>
      </c>
      <c r="K99" s="47">
        <v>0</v>
      </c>
      <c r="L99" s="46">
        <v>0</v>
      </c>
      <c r="M99" s="47">
        <v>0</v>
      </c>
      <c r="N99" s="46">
        <v>0</v>
      </c>
      <c r="O99" s="47">
        <v>0</v>
      </c>
      <c r="P99" s="46">
        <v>0</v>
      </c>
      <c r="Q99" s="47">
        <v>0</v>
      </c>
      <c r="R99" s="46">
        <v>0</v>
      </c>
      <c r="S99" s="47">
        <v>0</v>
      </c>
      <c r="T99" s="46">
        <v>0</v>
      </c>
      <c r="U99" s="47">
        <v>0</v>
      </c>
      <c r="V99" s="46">
        <v>0</v>
      </c>
      <c r="W99" s="47">
        <v>0</v>
      </c>
      <c r="X99" s="46">
        <v>0</v>
      </c>
      <c r="Y99" s="47">
        <v>0</v>
      </c>
      <c r="Z99" s="46">
        <v>0</v>
      </c>
      <c r="AA99" s="47">
        <v>0</v>
      </c>
      <c r="AB99" s="46">
        <v>0</v>
      </c>
      <c r="AC99" s="47">
        <v>0</v>
      </c>
      <c r="AD99" s="48">
        <v>0</v>
      </c>
    </row>
    <row r="100" spans="1:30">
      <c r="A100" s="45">
        <v>0</v>
      </c>
      <c r="B100" s="46">
        <v>0</v>
      </c>
      <c r="C100" s="47">
        <v>0</v>
      </c>
      <c r="D100" s="46">
        <v>0</v>
      </c>
      <c r="E100" s="47">
        <v>0</v>
      </c>
      <c r="F100" s="46">
        <v>0</v>
      </c>
      <c r="G100" s="47">
        <v>0</v>
      </c>
      <c r="H100" s="46">
        <v>0</v>
      </c>
      <c r="I100" s="47">
        <v>0</v>
      </c>
      <c r="J100" s="46">
        <v>0</v>
      </c>
      <c r="K100" s="47">
        <v>0</v>
      </c>
      <c r="L100" s="46">
        <v>0</v>
      </c>
      <c r="M100" s="47">
        <v>0</v>
      </c>
      <c r="N100" s="46">
        <v>0</v>
      </c>
      <c r="O100" s="47">
        <v>0</v>
      </c>
      <c r="P100" s="46">
        <v>0</v>
      </c>
      <c r="Q100" s="47">
        <v>0</v>
      </c>
      <c r="R100" s="46">
        <v>0</v>
      </c>
      <c r="S100" s="47">
        <v>0</v>
      </c>
      <c r="T100" s="46">
        <v>0</v>
      </c>
      <c r="U100" s="47">
        <v>0</v>
      </c>
      <c r="V100" s="46">
        <v>0</v>
      </c>
      <c r="W100" s="47">
        <v>0</v>
      </c>
      <c r="X100" s="46">
        <v>0</v>
      </c>
      <c r="Y100" s="47">
        <v>0</v>
      </c>
      <c r="Z100" s="46">
        <v>0</v>
      </c>
      <c r="AA100" s="47">
        <v>0</v>
      </c>
      <c r="AB100" s="46">
        <v>0</v>
      </c>
      <c r="AC100" s="47">
        <v>0</v>
      </c>
      <c r="AD100" s="48">
        <v>0</v>
      </c>
    </row>
    <row r="101" spans="1:30">
      <c r="A101" s="45">
        <v>0</v>
      </c>
      <c r="B101" s="46">
        <v>0</v>
      </c>
      <c r="C101" s="47">
        <v>0</v>
      </c>
      <c r="D101" s="46">
        <v>0</v>
      </c>
      <c r="E101" s="47">
        <v>0</v>
      </c>
      <c r="F101" s="46">
        <v>0</v>
      </c>
      <c r="G101" s="47">
        <v>0</v>
      </c>
      <c r="H101" s="46">
        <v>0</v>
      </c>
      <c r="I101" s="47">
        <v>0</v>
      </c>
      <c r="J101" s="46">
        <v>0</v>
      </c>
      <c r="K101" s="47">
        <v>0</v>
      </c>
      <c r="L101" s="46">
        <v>0</v>
      </c>
      <c r="M101" s="47">
        <v>0</v>
      </c>
      <c r="N101" s="46">
        <v>0</v>
      </c>
      <c r="O101" s="47">
        <v>0</v>
      </c>
      <c r="P101" s="46">
        <v>0</v>
      </c>
      <c r="Q101" s="47">
        <v>0</v>
      </c>
      <c r="R101" s="46">
        <v>0</v>
      </c>
      <c r="S101" s="47">
        <v>0</v>
      </c>
      <c r="T101" s="46">
        <v>0</v>
      </c>
      <c r="U101" s="47">
        <v>0</v>
      </c>
      <c r="V101" s="46">
        <v>0</v>
      </c>
      <c r="W101" s="47">
        <v>0</v>
      </c>
      <c r="X101" s="46">
        <v>0</v>
      </c>
      <c r="Y101" s="47">
        <v>0</v>
      </c>
      <c r="Z101" s="46">
        <v>0</v>
      </c>
      <c r="AA101" s="47">
        <v>0</v>
      </c>
      <c r="AB101" s="46">
        <v>0</v>
      </c>
      <c r="AC101" s="47">
        <v>0</v>
      </c>
      <c r="AD101" s="48">
        <v>0</v>
      </c>
    </row>
    <row r="102" spans="1:30">
      <c r="A102" s="45">
        <v>0</v>
      </c>
      <c r="B102" s="46">
        <v>0</v>
      </c>
      <c r="C102" s="47">
        <v>0</v>
      </c>
      <c r="D102" s="46">
        <v>0</v>
      </c>
      <c r="E102" s="47">
        <v>0</v>
      </c>
      <c r="F102" s="46">
        <v>0</v>
      </c>
      <c r="G102" s="47">
        <v>0</v>
      </c>
      <c r="H102" s="46">
        <v>0</v>
      </c>
      <c r="I102" s="47">
        <v>0</v>
      </c>
      <c r="J102" s="46">
        <v>0</v>
      </c>
      <c r="K102" s="47">
        <v>0</v>
      </c>
      <c r="L102" s="46">
        <v>0</v>
      </c>
      <c r="M102" s="47">
        <v>0</v>
      </c>
      <c r="N102" s="46">
        <v>0</v>
      </c>
      <c r="O102" s="47">
        <v>0</v>
      </c>
      <c r="P102" s="46">
        <v>0</v>
      </c>
      <c r="Q102" s="47">
        <v>0</v>
      </c>
      <c r="R102" s="46">
        <v>0</v>
      </c>
      <c r="S102" s="47">
        <v>0</v>
      </c>
      <c r="T102" s="46">
        <v>0</v>
      </c>
      <c r="U102" s="47">
        <v>0</v>
      </c>
      <c r="V102" s="46">
        <v>0</v>
      </c>
      <c r="W102" s="47">
        <v>0</v>
      </c>
      <c r="X102" s="46">
        <v>0</v>
      </c>
      <c r="Y102" s="47">
        <v>0</v>
      </c>
      <c r="Z102" s="46">
        <v>0</v>
      </c>
      <c r="AA102" s="47">
        <v>0</v>
      </c>
      <c r="AB102" s="46">
        <v>0</v>
      </c>
      <c r="AC102" s="47">
        <v>0</v>
      </c>
      <c r="AD102" s="48">
        <v>0</v>
      </c>
    </row>
    <row r="103" spans="1:30">
      <c r="A103" s="45">
        <v>0</v>
      </c>
      <c r="B103" s="46">
        <v>0</v>
      </c>
      <c r="C103" s="47">
        <v>0</v>
      </c>
      <c r="D103" s="46">
        <v>0</v>
      </c>
      <c r="E103" s="47">
        <v>0</v>
      </c>
      <c r="F103" s="46">
        <v>0</v>
      </c>
      <c r="G103" s="47">
        <v>0</v>
      </c>
      <c r="H103" s="46">
        <v>0</v>
      </c>
      <c r="I103" s="47">
        <v>0</v>
      </c>
      <c r="J103" s="46">
        <v>0</v>
      </c>
      <c r="K103" s="47">
        <v>0</v>
      </c>
      <c r="L103" s="46">
        <v>0</v>
      </c>
      <c r="M103" s="47">
        <v>0</v>
      </c>
      <c r="N103" s="46">
        <v>0</v>
      </c>
      <c r="O103" s="47">
        <v>0</v>
      </c>
      <c r="P103" s="46">
        <v>0</v>
      </c>
      <c r="Q103" s="47">
        <v>0</v>
      </c>
      <c r="R103" s="46">
        <v>0</v>
      </c>
      <c r="S103" s="47">
        <v>0</v>
      </c>
      <c r="T103" s="46">
        <v>0</v>
      </c>
      <c r="U103" s="47">
        <v>0</v>
      </c>
      <c r="V103" s="46">
        <v>0</v>
      </c>
      <c r="W103" s="47">
        <v>0</v>
      </c>
      <c r="X103" s="46">
        <v>0</v>
      </c>
      <c r="Y103" s="47">
        <v>0</v>
      </c>
      <c r="Z103" s="46">
        <v>0</v>
      </c>
      <c r="AA103" s="47">
        <v>0</v>
      </c>
      <c r="AB103" s="46">
        <v>0</v>
      </c>
      <c r="AC103" s="47">
        <v>0</v>
      </c>
      <c r="AD103" s="48">
        <v>0</v>
      </c>
    </row>
    <row r="104" spans="1:30">
      <c r="A104" s="45" t="s">
        <v>2607</v>
      </c>
      <c r="B104" s="46">
        <v>8.3333333333333037E-3</v>
      </c>
      <c r="C104" s="47" t="s">
        <v>2608</v>
      </c>
      <c r="D104" s="46">
        <v>3.4722222222219878E-3</v>
      </c>
      <c r="E104" s="47" t="s">
        <v>2608</v>
      </c>
      <c r="F104" s="46">
        <v>3.4722222222230981E-3</v>
      </c>
      <c r="G104" s="47" t="s">
        <v>2631</v>
      </c>
      <c r="H104" s="46">
        <v>1.3888888888888951E-2</v>
      </c>
      <c r="I104" s="47" t="s">
        <v>2608</v>
      </c>
      <c r="J104" s="46">
        <v>3.472222222222987E-3</v>
      </c>
      <c r="K104" s="47" t="s">
        <v>2608</v>
      </c>
      <c r="L104" s="46">
        <v>3.4722222222219878E-3</v>
      </c>
      <c r="M104" s="47" t="s">
        <v>2608</v>
      </c>
      <c r="N104" s="46">
        <v>3.4722222222219878E-3</v>
      </c>
      <c r="O104" s="47" t="s">
        <v>2608</v>
      </c>
      <c r="P104" s="46">
        <v>3.472222222222987E-3</v>
      </c>
      <c r="Q104" s="47" t="s">
        <v>2608</v>
      </c>
      <c r="R104" s="46">
        <v>2.77777777777799E-3</v>
      </c>
      <c r="S104" s="47" t="s">
        <v>2608</v>
      </c>
      <c r="T104" s="46">
        <v>5.5555555555549807E-3</v>
      </c>
      <c r="U104" s="47" t="s">
        <v>2607</v>
      </c>
      <c r="V104" s="46">
        <v>1.3888888888889062E-2</v>
      </c>
      <c r="W104" s="47" t="s">
        <v>2606</v>
      </c>
      <c r="X104" s="46">
        <v>2.77777777777799E-3</v>
      </c>
      <c r="Y104" s="47" t="s">
        <v>2608</v>
      </c>
      <c r="Z104" s="46">
        <v>1.7361111111111049E-2</v>
      </c>
      <c r="AA104" s="47" t="s">
        <v>2608</v>
      </c>
      <c r="AB104" s="46">
        <v>4.1666666666659857E-3</v>
      </c>
      <c r="AC104" s="47" t="s">
        <v>2600</v>
      </c>
      <c r="AD104" s="48">
        <v>2.0833333333339921E-3</v>
      </c>
    </row>
    <row r="105" spans="1:30">
      <c r="A105" s="45" t="s">
        <v>2608</v>
      </c>
      <c r="B105" s="46">
        <v>9.0277777777779677E-3</v>
      </c>
      <c r="C105" s="47">
        <v>0</v>
      </c>
      <c r="D105" s="46">
        <v>0</v>
      </c>
      <c r="E105" s="47" t="s">
        <v>2614</v>
      </c>
      <c r="F105" s="46">
        <v>6.2500000000000888E-3</v>
      </c>
      <c r="G105" s="47" t="s">
        <v>2614</v>
      </c>
      <c r="H105" s="46">
        <v>3.4722222222219878E-3</v>
      </c>
      <c r="I105" s="47">
        <v>0</v>
      </c>
      <c r="J105" s="46">
        <v>0</v>
      </c>
      <c r="K105" s="47" t="s">
        <v>2610</v>
      </c>
      <c r="L105" s="46">
        <v>3.4722222222219878E-3</v>
      </c>
      <c r="M105" s="47" t="s">
        <v>2608</v>
      </c>
      <c r="N105" s="46">
        <v>3.472222222222987E-3</v>
      </c>
      <c r="O105" s="47" t="s">
        <v>2608</v>
      </c>
      <c r="P105" s="46">
        <v>3.4722222222219878E-3</v>
      </c>
      <c r="Q105" s="47" t="s">
        <v>2627</v>
      </c>
      <c r="R105" s="46">
        <v>1.0416666666666075E-2</v>
      </c>
      <c r="S105" s="47" t="s">
        <v>2612</v>
      </c>
      <c r="T105" s="46">
        <v>2.7777777777777013E-2</v>
      </c>
      <c r="U105" s="47" t="s">
        <v>2608</v>
      </c>
      <c r="V105" s="46">
        <v>3.472222222222987E-3</v>
      </c>
      <c r="W105" s="47" t="s">
        <v>2608</v>
      </c>
      <c r="X105" s="46">
        <v>6.9444444444450859E-3</v>
      </c>
      <c r="Y105" s="47">
        <v>0</v>
      </c>
      <c r="Z105" s="46">
        <v>0</v>
      </c>
      <c r="AA105" s="47" t="s">
        <v>2632</v>
      </c>
      <c r="AB105" s="46">
        <v>8.3333333333330817E-3</v>
      </c>
      <c r="AC105" s="47" t="s">
        <v>2603</v>
      </c>
      <c r="AD105" s="48">
        <v>2.7777777777769908E-3</v>
      </c>
    </row>
    <row r="106" spans="1:30">
      <c r="A106" s="45" t="s">
        <v>2607</v>
      </c>
      <c r="B106" s="46">
        <v>2.7777777777777901E-2</v>
      </c>
      <c r="C106" s="47">
        <v>0</v>
      </c>
      <c r="D106" s="46">
        <v>0</v>
      </c>
      <c r="E106" s="47" t="s">
        <v>2608</v>
      </c>
      <c r="F106" s="46">
        <v>3.4722222222220989E-3</v>
      </c>
      <c r="G106" s="47">
        <v>0</v>
      </c>
      <c r="H106" s="46">
        <v>0</v>
      </c>
      <c r="I106" s="47">
        <v>0</v>
      </c>
      <c r="J106" s="46">
        <v>0</v>
      </c>
      <c r="K106" s="47" t="s">
        <v>2606</v>
      </c>
      <c r="L106" s="46">
        <v>6.2499999999999778E-3</v>
      </c>
      <c r="M106" s="47" t="s">
        <v>2606</v>
      </c>
      <c r="N106" s="46">
        <v>3.4722222222219878E-3</v>
      </c>
      <c r="O106" s="47" t="s">
        <v>2608</v>
      </c>
      <c r="P106" s="46">
        <v>3.4722222222219878E-3</v>
      </c>
      <c r="Q106" s="47" t="s">
        <v>2608</v>
      </c>
      <c r="R106" s="46">
        <v>3.4722222222219878E-3</v>
      </c>
      <c r="S106" s="47">
        <v>0</v>
      </c>
      <c r="T106" s="46">
        <v>0</v>
      </c>
      <c r="U106" s="47" t="s">
        <v>2607</v>
      </c>
      <c r="V106" s="46">
        <v>3.472222222222987E-3</v>
      </c>
      <c r="W106" s="47">
        <v>0</v>
      </c>
      <c r="X106" s="46">
        <v>0</v>
      </c>
      <c r="Y106" s="47">
        <v>0</v>
      </c>
      <c r="Z106" s="46">
        <v>0</v>
      </c>
      <c r="AA106" s="47" t="s">
        <v>2607</v>
      </c>
      <c r="AB106" s="46">
        <v>5.5555555555559799E-3</v>
      </c>
      <c r="AC106" s="47">
        <v>0</v>
      </c>
      <c r="AD106" s="48">
        <v>0</v>
      </c>
    </row>
    <row r="107" spans="1:30">
      <c r="A107" s="45">
        <v>0</v>
      </c>
      <c r="B107" s="46">
        <v>0</v>
      </c>
      <c r="C107" s="47">
        <v>0</v>
      </c>
      <c r="D107" s="46">
        <v>0</v>
      </c>
      <c r="E107" s="47">
        <v>0</v>
      </c>
      <c r="F107" s="46">
        <v>0</v>
      </c>
      <c r="G107" s="47">
        <v>0</v>
      </c>
      <c r="H107" s="46">
        <v>0</v>
      </c>
      <c r="I107" s="47">
        <v>0</v>
      </c>
      <c r="J107" s="46">
        <v>0</v>
      </c>
      <c r="K107" s="47" t="s">
        <v>2606</v>
      </c>
      <c r="L107" s="46">
        <v>5.5555555555559799E-3</v>
      </c>
      <c r="M107" s="47" t="s">
        <v>2608</v>
      </c>
      <c r="N107" s="46">
        <v>3.4722222222220989E-3</v>
      </c>
      <c r="O107" s="47">
        <v>0</v>
      </c>
      <c r="P107" s="46">
        <v>0</v>
      </c>
      <c r="Q107" s="47" t="s">
        <v>2610</v>
      </c>
      <c r="R107" s="46">
        <v>2.0833333333333037E-2</v>
      </c>
      <c r="S107" s="47">
        <v>0</v>
      </c>
      <c r="T107" s="46">
        <v>0</v>
      </c>
      <c r="U107" s="47" t="s">
        <v>2608</v>
      </c>
      <c r="V107" s="46">
        <v>2.77777777777799E-3</v>
      </c>
      <c r="W107" s="47">
        <v>0</v>
      </c>
      <c r="X107" s="46">
        <v>0</v>
      </c>
      <c r="Y107" s="47">
        <v>0</v>
      </c>
      <c r="Z107" s="46">
        <v>0</v>
      </c>
      <c r="AA107" s="47" t="s">
        <v>2614</v>
      </c>
      <c r="AB107" s="46">
        <v>4.1666666666669849E-3</v>
      </c>
      <c r="AC107" s="47">
        <v>0</v>
      </c>
      <c r="AD107" s="48">
        <v>0</v>
      </c>
    </row>
    <row r="108" spans="1:30">
      <c r="A108" s="45">
        <v>0</v>
      </c>
      <c r="B108" s="46">
        <v>0</v>
      </c>
      <c r="C108" s="47">
        <v>0</v>
      </c>
      <c r="D108" s="46">
        <v>0</v>
      </c>
      <c r="E108" s="47">
        <v>0</v>
      </c>
      <c r="F108" s="46">
        <v>0</v>
      </c>
      <c r="G108" s="47">
        <v>0</v>
      </c>
      <c r="H108" s="46">
        <v>0</v>
      </c>
      <c r="I108" s="47">
        <v>0</v>
      </c>
      <c r="J108" s="46">
        <v>0</v>
      </c>
      <c r="K108" s="47">
        <v>0</v>
      </c>
      <c r="L108" s="46">
        <v>0</v>
      </c>
      <c r="M108" s="47" t="s">
        <v>2607</v>
      </c>
      <c r="N108" s="46">
        <v>3.4722222222220989E-3</v>
      </c>
      <c r="O108" s="47">
        <v>0</v>
      </c>
      <c r="P108" s="46">
        <v>0</v>
      </c>
      <c r="Q108" s="47" t="s">
        <v>2608</v>
      </c>
      <c r="R108" s="46">
        <v>3.472222222222987E-3</v>
      </c>
      <c r="S108" s="47">
        <v>0</v>
      </c>
      <c r="T108" s="46">
        <v>0</v>
      </c>
      <c r="U108" s="47">
        <v>0</v>
      </c>
      <c r="V108" s="46">
        <v>0</v>
      </c>
      <c r="W108" s="47">
        <v>0</v>
      </c>
      <c r="X108" s="46">
        <v>0</v>
      </c>
      <c r="Y108" s="47">
        <v>0</v>
      </c>
      <c r="Z108" s="46">
        <v>0</v>
      </c>
      <c r="AA108" s="47">
        <v>0</v>
      </c>
      <c r="AB108" s="46">
        <v>0</v>
      </c>
      <c r="AC108" s="47">
        <v>0</v>
      </c>
      <c r="AD108" s="48">
        <v>0</v>
      </c>
    </row>
    <row r="109" spans="1:30">
      <c r="A109" s="45">
        <v>0</v>
      </c>
      <c r="B109" s="46">
        <v>0</v>
      </c>
      <c r="C109" s="47">
        <v>0</v>
      </c>
      <c r="D109" s="46">
        <v>0</v>
      </c>
      <c r="E109" s="47">
        <v>0</v>
      </c>
      <c r="F109" s="46">
        <v>0</v>
      </c>
      <c r="G109" s="47">
        <v>0</v>
      </c>
      <c r="H109" s="46">
        <v>0</v>
      </c>
      <c r="I109" s="47">
        <v>0</v>
      </c>
      <c r="J109" s="46">
        <v>0</v>
      </c>
      <c r="K109" s="47">
        <v>0</v>
      </c>
      <c r="L109" s="46">
        <v>0</v>
      </c>
      <c r="M109" s="47" t="s">
        <v>2609</v>
      </c>
      <c r="N109" s="46">
        <v>6.9444444444439757E-3</v>
      </c>
      <c r="O109" s="47">
        <v>0</v>
      </c>
      <c r="P109" s="46">
        <v>0</v>
      </c>
      <c r="Q109" s="47">
        <v>0</v>
      </c>
      <c r="R109" s="46">
        <v>0</v>
      </c>
      <c r="S109" s="47">
        <v>0</v>
      </c>
      <c r="T109" s="46">
        <v>0</v>
      </c>
      <c r="U109" s="47">
        <v>0</v>
      </c>
      <c r="V109" s="46">
        <v>0</v>
      </c>
      <c r="W109" s="47">
        <v>0</v>
      </c>
      <c r="X109" s="46">
        <v>0</v>
      </c>
      <c r="Y109" s="47">
        <v>0</v>
      </c>
      <c r="Z109" s="46">
        <v>0</v>
      </c>
      <c r="AA109" s="47">
        <v>0</v>
      </c>
      <c r="AB109" s="46">
        <v>0</v>
      </c>
      <c r="AC109" s="47">
        <v>0</v>
      </c>
      <c r="AD109" s="48">
        <v>0</v>
      </c>
    </row>
    <row r="110" spans="1:30">
      <c r="A110" s="45">
        <v>0</v>
      </c>
      <c r="B110" s="46">
        <v>0</v>
      </c>
      <c r="C110" s="47">
        <v>0</v>
      </c>
      <c r="D110" s="46">
        <v>0</v>
      </c>
      <c r="E110" s="47">
        <v>0</v>
      </c>
      <c r="F110" s="46">
        <v>0</v>
      </c>
      <c r="G110" s="47">
        <v>0</v>
      </c>
      <c r="H110" s="46">
        <v>0</v>
      </c>
      <c r="I110" s="47">
        <v>0</v>
      </c>
      <c r="J110" s="46">
        <v>0</v>
      </c>
      <c r="K110" s="47">
        <v>0</v>
      </c>
      <c r="L110" s="46">
        <v>0</v>
      </c>
      <c r="M110" s="47">
        <v>0</v>
      </c>
      <c r="N110" s="46">
        <v>0</v>
      </c>
      <c r="O110" s="47">
        <v>0</v>
      </c>
      <c r="P110" s="46">
        <v>0</v>
      </c>
      <c r="Q110" s="47">
        <v>0</v>
      </c>
      <c r="R110" s="46">
        <v>0</v>
      </c>
      <c r="S110" s="47">
        <v>0</v>
      </c>
      <c r="T110" s="46">
        <v>0</v>
      </c>
      <c r="U110" s="47">
        <v>0</v>
      </c>
      <c r="V110" s="46">
        <v>0</v>
      </c>
      <c r="W110" s="47">
        <v>0</v>
      </c>
      <c r="X110" s="46">
        <v>0</v>
      </c>
      <c r="Y110" s="47">
        <v>0</v>
      </c>
      <c r="Z110" s="46">
        <v>0</v>
      </c>
      <c r="AA110" s="47">
        <v>0</v>
      </c>
      <c r="AB110" s="46">
        <v>0</v>
      </c>
      <c r="AC110" s="47">
        <v>0</v>
      </c>
      <c r="AD110" s="48">
        <v>0</v>
      </c>
    </row>
    <row r="111" spans="1:30">
      <c r="A111" s="45">
        <v>0</v>
      </c>
      <c r="B111" s="46">
        <v>0</v>
      </c>
      <c r="C111" s="47">
        <v>0</v>
      </c>
      <c r="D111" s="46">
        <v>0</v>
      </c>
      <c r="E111" s="47">
        <v>0</v>
      </c>
      <c r="F111" s="46">
        <v>0</v>
      </c>
      <c r="G111" s="47">
        <v>0</v>
      </c>
      <c r="H111" s="46">
        <v>0</v>
      </c>
      <c r="I111" s="47">
        <v>0</v>
      </c>
      <c r="J111" s="46">
        <v>0</v>
      </c>
      <c r="K111" s="47">
        <v>0</v>
      </c>
      <c r="L111" s="46">
        <v>0</v>
      </c>
      <c r="M111" s="47">
        <v>0</v>
      </c>
      <c r="N111" s="46">
        <v>0</v>
      </c>
      <c r="O111" s="47">
        <v>0</v>
      </c>
      <c r="P111" s="46">
        <v>0</v>
      </c>
      <c r="Q111" s="47">
        <v>0</v>
      </c>
      <c r="R111" s="46">
        <v>0</v>
      </c>
      <c r="S111" s="47">
        <v>0</v>
      </c>
      <c r="T111" s="46">
        <v>0</v>
      </c>
      <c r="U111" s="47">
        <v>0</v>
      </c>
      <c r="V111" s="46">
        <v>0</v>
      </c>
      <c r="W111" s="47">
        <v>0</v>
      </c>
      <c r="X111" s="46">
        <v>0</v>
      </c>
      <c r="Y111" s="47">
        <v>0</v>
      </c>
      <c r="Z111" s="46">
        <v>0</v>
      </c>
      <c r="AA111" s="47">
        <v>0</v>
      </c>
      <c r="AB111" s="46">
        <v>0</v>
      </c>
      <c r="AC111" s="47">
        <v>0</v>
      </c>
      <c r="AD111" s="48">
        <v>0</v>
      </c>
    </row>
    <row r="112" spans="1:30">
      <c r="A112" s="45">
        <v>0</v>
      </c>
      <c r="B112" s="46">
        <v>0</v>
      </c>
      <c r="C112" s="47">
        <v>0</v>
      </c>
      <c r="D112" s="46">
        <v>0</v>
      </c>
      <c r="E112" s="47">
        <v>0</v>
      </c>
      <c r="F112" s="46">
        <v>0</v>
      </c>
      <c r="G112" s="47">
        <v>0</v>
      </c>
      <c r="H112" s="46">
        <v>0</v>
      </c>
      <c r="I112" s="47">
        <v>0</v>
      </c>
      <c r="J112" s="46">
        <v>0</v>
      </c>
      <c r="K112" s="47">
        <v>0</v>
      </c>
      <c r="L112" s="46">
        <v>0</v>
      </c>
      <c r="M112" s="47">
        <v>0</v>
      </c>
      <c r="N112" s="46">
        <v>0</v>
      </c>
      <c r="O112" s="47">
        <v>0</v>
      </c>
      <c r="P112" s="46">
        <v>0</v>
      </c>
      <c r="Q112" s="47">
        <v>0</v>
      </c>
      <c r="R112" s="46">
        <v>0</v>
      </c>
      <c r="S112" s="47">
        <v>0</v>
      </c>
      <c r="T112" s="46">
        <v>0</v>
      </c>
      <c r="U112" s="47">
        <v>0</v>
      </c>
      <c r="V112" s="46">
        <v>0</v>
      </c>
      <c r="W112" s="47">
        <v>0</v>
      </c>
      <c r="X112" s="46">
        <v>0</v>
      </c>
      <c r="Y112" s="47">
        <v>0</v>
      </c>
      <c r="Z112" s="46">
        <v>0</v>
      </c>
      <c r="AA112" s="47">
        <v>0</v>
      </c>
      <c r="AB112" s="46">
        <v>0</v>
      </c>
      <c r="AC112" s="47">
        <v>0</v>
      </c>
      <c r="AD112" s="48">
        <v>0</v>
      </c>
    </row>
    <row r="113" spans="1:30">
      <c r="A113" s="45">
        <v>0</v>
      </c>
      <c r="B113" s="46">
        <v>0</v>
      </c>
      <c r="C113" s="47">
        <v>0</v>
      </c>
      <c r="D113" s="46">
        <v>0</v>
      </c>
      <c r="E113" s="47">
        <v>0</v>
      </c>
      <c r="F113" s="46">
        <v>0</v>
      </c>
      <c r="G113" s="47">
        <v>0</v>
      </c>
      <c r="H113" s="46">
        <v>0</v>
      </c>
      <c r="I113" s="47">
        <v>0</v>
      </c>
      <c r="J113" s="46">
        <v>0</v>
      </c>
      <c r="K113" s="47">
        <v>0</v>
      </c>
      <c r="L113" s="46">
        <v>0</v>
      </c>
      <c r="M113" s="47">
        <v>0</v>
      </c>
      <c r="N113" s="46">
        <v>0</v>
      </c>
      <c r="O113" s="47">
        <v>0</v>
      </c>
      <c r="P113" s="46">
        <v>0</v>
      </c>
      <c r="Q113" s="47">
        <v>0</v>
      </c>
      <c r="R113" s="46">
        <v>0</v>
      </c>
      <c r="S113" s="47">
        <v>0</v>
      </c>
      <c r="T113" s="46">
        <v>0</v>
      </c>
      <c r="U113" s="47">
        <v>0</v>
      </c>
      <c r="V113" s="46">
        <v>0</v>
      </c>
      <c r="W113" s="47">
        <v>0</v>
      </c>
      <c r="X113" s="46">
        <v>0</v>
      </c>
      <c r="Y113" s="47">
        <v>0</v>
      </c>
      <c r="Z113" s="46">
        <v>0</v>
      </c>
      <c r="AA113" s="47">
        <v>0</v>
      </c>
      <c r="AB113" s="46">
        <v>0</v>
      </c>
      <c r="AC113" s="47">
        <v>0</v>
      </c>
      <c r="AD113" s="48">
        <v>0</v>
      </c>
    </row>
    <row r="114" spans="1:30">
      <c r="A114" s="45">
        <v>0</v>
      </c>
      <c r="B114" s="46">
        <v>0</v>
      </c>
      <c r="C114" s="47">
        <v>0</v>
      </c>
      <c r="D114" s="46">
        <v>0</v>
      </c>
      <c r="E114" s="47">
        <v>0</v>
      </c>
      <c r="F114" s="46">
        <v>0</v>
      </c>
      <c r="G114" s="47">
        <v>0</v>
      </c>
      <c r="H114" s="46">
        <v>0</v>
      </c>
      <c r="I114" s="47">
        <v>0</v>
      </c>
      <c r="J114" s="46">
        <v>0</v>
      </c>
      <c r="K114" s="47">
        <v>0</v>
      </c>
      <c r="L114" s="46">
        <v>0</v>
      </c>
      <c r="M114" s="47">
        <v>0</v>
      </c>
      <c r="N114" s="46">
        <v>0</v>
      </c>
      <c r="O114" s="47">
        <v>0</v>
      </c>
      <c r="P114" s="46">
        <v>0</v>
      </c>
      <c r="Q114" s="47">
        <v>0</v>
      </c>
      <c r="R114" s="46">
        <v>0</v>
      </c>
      <c r="S114" s="47">
        <v>0</v>
      </c>
      <c r="T114" s="46">
        <v>0</v>
      </c>
      <c r="U114" s="47">
        <v>0</v>
      </c>
      <c r="V114" s="46">
        <v>0</v>
      </c>
      <c r="W114" s="47">
        <v>0</v>
      </c>
      <c r="X114" s="46">
        <v>0</v>
      </c>
      <c r="Y114" s="47">
        <v>0</v>
      </c>
      <c r="Z114" s="46">
        <v>0</v>
      </c>
      <c r="AA114" s="47">
        <v>0</v>
      </c>
      <c r="AB114" s="46">
        <v>0</v>
      </c>
      <c r="AC114" s="47">
        <v>0</v>
      </c>
      <c r="AD114" s="48">
        <v>0</v>
      </c>
    </row>
    <row r="115" spans="1:30">
      <c r="A115" s="45">
        <v>0</v>
      </c>
      <c r="B115" s="46">
        <v>0</v>
      </c>
      <c r="C115" s="47">
        <v>0</v>
      </c>
      <c r="D115" s="46">
        <v>0</v>
      </c>
      <c r="E115" s="47">
        <v>0</v>
      </c>
      <c r="F115" s="46">
        <v>0</v>
      </c>
      <c r="G115" s="47">
        <v>0</v>
      </c>
      <c r="H115" s="46">
        <v>0</v>
      </c>
      <c r="I115" s="47">
        <v>0</v>
      </c>
      <c r="J115" s="46">
        <v>0</v>
      </c>
      <c r="K115" s="47">
        <v>0</v>
      </c>
      <c r="L115" s="46">
        <v>0</v>
      </c>
      <c r="M115" s="47">
        <v>0</v>
      </c>
      <c r="N115" s="46">
        <v>0</v>
      </c>
      <c r="O115" s="47">
        <v>0</v>
      </c>
      <c r="P115" s="46">
        <v>0</v>
      </c>
      <c r="Q115" s="47">
        <v>0</v>
      </c>
      <c r="R115" s="46">
        <v>0</v>
      </c>
      <c r="S115" s="47">
        <v>0</v>
      </c>
      <c r="T115" s="46">
        <v>0</v>
      </c>
      <c r="U115" s="47">
        <v>0</v>
      </c>
      <c r="V115" s="46">
        <v>0</v>
      </c>
      <c r="W115" s="47">
        <v>0</v>
      </c>
      <c r="X115" s="46">
        <v>0</v>
      </c>
      <c r="Y115" s="47">
        <v>0</v>
      </c>
      <c r="Z115" s="46">
        <v>0</v>
      </c>
      <c r="AA115" s="47">
        <v>0</v>
      </c>
      <c r="AB115" s="46">
        <v>0</v>
      </c>
      <c r="AC115" s="47">
        <v>0</v>
      </c>
      <c r="AD115" s="48">
        <v>0</v>
      </c>
    </row>
    <row r="116" spans="1:30">
      <c r="A116" s="45">
        <v>0</v>
      </c>
      <c r="B116" s="46">
        <v>0</v>
      </c>
      <c r="C116" s="47">
        <v>0</v>
      </c>
      <c r="D116" s="46">
        <v>0</v>
      </c>
      <c r="E116" s="47">
        <v>0</v>
      </c>
      <c r="F116" s="46">
        <v>0</v>
      </c>
      <c r="G116" s="47">
        <v>0</v>
      </c>
      <c r="H116" s="46">
        <v>0</v>
      </c>
      <c r="I116" s="47">
        <v>0</v>
      </c>
      <c r="J116" s="46">
        <v>0</v>
      </c>
      <c r="K116" s="47">
        <v>0</v>
      </c>
      <c r="L116" s="46">
        <v>0</v>
      </c>
      <c r="M116" s="47">
        <v>0</v>
      </c>
      <c r="N116" s="46">
        <v>0</v>
      </c>
      <c r="O116" s="47">
        <v>0</v>
      </c>
      <c r="P116" s="46">
        <v>0</v>
      </c>
      <c r="Q116" s="47">
        <v>0</v>
      </c>
      <c r="R116" s="46">
        <v>0</v>
      </c>
      <c r="S116" s="47">
        <v>0</v>
      </c>
      <c r="T116" s="46">
        <v>0</v>
      </c>
      <c r="U116" s="47">
        <v>0</v>
      </c>
      <c r="V116" s="46">
        <v>0</v>
      </c>
      <c r="W116" s="47">
        <v>0</v>
      </c>
      <c r="X116" s="46">
        <v>0</v>
      </c>
      <c r="Y116" s="47">
        <v>0</v>
      </c>
      <c r="Z116" s="46">
        <v>0</v>
      </c>
      <c r="AA116" s="47">
        <v>0</v>
      </c>
      <c r="AB116" s="46">
        <v>0</v>
      </c>
      <c r="AC116" s="47">
        <v>0</v>
      </c>
      <c r="AD116" s="48">
        <v>0</v>
      </c>
    </row>
    <row r="117" spans="1:30">
      <c r="A117" s="45">
        <v>0</v>
      </c>
      <c r="B117" s="46">
        <v>0</v>
      </c>
      <c r="C117" s="47">
        <v>0</v>
      </c>
      <c r="D117" s="46">
        <v>0</v>
      </c>
      <c r="E117" s="47">
        <v>0</v>
      </c>
      <c r="F117" s="46">
        <v>0</v>
      </c>
      <c r="G117" s="47">
        <v>0</v>
      </c>
      <c r="H117" s="46">
        <v>0</v>
      </c>
      <c r="I117" s="47">
        <v>0</v>
      </c>
      <c r="J117" s="46">
        <v>0</v>
      </c>
      <c r="K117" s="47">
        <v>0</v>
      </c>
      <c r="L117" s="46">
        <v>0</v>
      </c>
      <c r="M117" s="47">
        <v>0</v>
      </c>
      <c r="N117" s="46">
        <v>0</v>
      </c>
      <c r="O117" s="47">
        <v>0</v>
      </c>
      <c r="P117" s="46">
        <v>0</v>
      </c>
      <c r="Q117" s="47">
        <v>0</v>
      </c>
      <c r="R117" s="46">
        <v>0</v>
      </c>
      <c r="S117" s="47">
        <v>0</v>
      </c>
      <c r="T117" s="46">
        <v>0</v>
      </c>
      <c r="U117" s="47">
        <v>0</v>
      </c>
      <c r="V117" s="46">
        <v>0</v>
      </c>
      <c r="W117" s="47">
        <v>0</v>
      </c>
      <c r="X117" s="46">
        <v>0</v>
      </c>
      <c r="Y117" s="47">
        <v>0</v>
      </c>
      <c r="Z117" s="46">
        <v>0</v>
      </c>
      <c r="AA117" s="47">
        <v>0</v>
      </c>
      <c r="AB117" s="46">
        <v>0</v>
      </c>
      <c r="AC117" s="47">
        <v>0</v>
      </c>
      <c r="AD117" s="48">
        <v>0</v>
      </c>
    </row>
    <row r="118" spans="1:30">
      <c r="A118" s="45">
        <v>0</v>
      </c>
      <c r="B118" s="46">
        <v>0</v>
      </c>
      <c r="C118" s="47">
        <v>0</v>
      </c>
      <c r="D118" s="46">
        <v>0</v>
      </c>
      <c r="E118" s="47">
        <v>0</v>
      </c>
      <c r="F118" s="46">
        <v>0</v>
      </c>
      <c r="G118" s="47">
        <v>0</v>
      </c>
      <c r="H118" s="46">
        <v>0</v>
      </c>
      <c r="I118" s="47">
        <v>0</v>
      </c>
      <c r="J118" s="46">
        <v>0</v>
      </c>
      <c r="K118" s="47">
        <v>0</v>
      </c>
      <c r="L118" s="46">
        <v>0</v>
      </c>
      <c r="M118" s="47">
        <v>0</v>
      </c>
      <c r="N118" s="46">
        <v>0</v>
      </c>
      <c r="O118" s="47">
        <v>0</v>
      </c>
      <c r="P118" s="46">
        <v>0</v>
      </c>
      <c r="Q118" s="47">
        <v>0</v>
      </c>
      <c r="R118" s="46">
        <v>0</v>
      </c>
      <c r="S118" s="47">
        <v>0</v>
      </c>
      <c r="T118" s="46">
        <v>0</v>
      </c>
      <c r="U118" s="47">
        <v>0</v>
      </c>
      <c r="V118" s="46">
        <v>0</v>
      </c>
      <c r="W118" s="47">
        <v>0</v>
      </c>
      <c r="X118" s="46">
        <v>0</v>
      </c>
      <c r="Y118" s="47">
        <v>0</v>
      </c>
      <c r="Z118" s="46">
        <v>0</v>
      </c>
      <c r="AA118" s="47">
        <v>0</v>
      </c>
      <c r="AB118" s="46">
        <v>0</v>
      </c>
      <c r="AC118" s="47">
        <v>0</v>
      </c>
      <c r="AD118" s="48">
        <v>0</v>
      </c>
    </row>
    <row r="119" spans="1:30">
      <c r="A119" s="45">
        <v>0</v>
      </c>
      <c r="B119" s="46">
        <v>0</v>
      </c>
      <c r="C119" s="47">
        <v>0</v>
      </c>
      <c r="D119" s="46">
        <v>0</v>
      </c>
      <c r="E119" s="47">
        <v>0</v>
      </c>
      <c r="F119" s="46">
        <v>0</v>
      </c>
      <c r="G119" s="47">
        <v>0</v>
      </c>
      <c r="H119" s="46">
        <v>0</v>
      </c>
      <c r="I119" s="47">
        <v>0</v>
      </c>
      <c r="J119" s="46">
        <v>0</v>
      </c>
      <c r="K119" s="47">
        <v>0</v>
      </c>
      <c r="L119" s="46">
        <v>0</v>
      </c>
      <c r="M119" s="47">
        <v>0</v>
      </c>
      <c r="N119" s="46">
        <v>0</v>
      </c>
      <c r="O119" s="47">
        <v>0</v>
      </c>
      <c r="P119" s="46">
        <v>0</v>
      </c>
      <c r="Q119" s="47">
        <v>0</v>
      </c>
      <c r="R119" s="46">
        <v>0</v>
      </c>
      <c r="S119" s="47">
        <v>0</v>
      </c>
      <c r="T119" s="46">
        <v>0</v>
      </c>
      <c r="U119" s="47">
        <v>0</v>
      </c>
      <c r="V119" s="46">
        <v>0</v>
      </c>
      <c r="W119" s="47">
        <v>0</v>
      </c>
      <c r="X119" s="46">
        <v>0</v>
      </c>
      <c r="Y119" s="47">
        <v>0</v>
      </c>
      <c r="Z119" s="46">
        <v>0</v>
      </c>
      <c r="AA119" s="47">
        <v>0</v>
      </c>
      <c r="AB119" s="46">
        <v>0</v>
      </c>
      <c r="AC119" s="47">
        <v>0</v>
      </c>
      <c r="AD119" s="48">
        <v>0</v>
      </c>
    </row>
    <row r="120" spans="1:30">
      <c r="A120" s="45">
        <v>0</v>
      </c>
      <c r="B120" s="46">
        <v>0</v>
      </c>
      <c r="C120" s="47">
        <v>0</v>
      </c>
      <c r="D120" s="46">
        <v>0</v>
      </c>
      <c r="E120" s="47">
        <v>0</v>
      </c>
      <c r="F120" s="46">
        <v>0</v>
      </c>
      <c r="G120" s="47">
        <v>0</v>
      </c>
      <c r="H120" s="46">
        <v>0</v>
      </c>
      <c r="I120" s="47">
        <v>0</v>
      </c>
      <c r="J120" s="46">
        <v>0</v>
      </c>
      <c r="K120" s="47">
        <v>0</v>
      </c>
      <c r="L120" s="46">
        <v>0</v>
      </c>
      <c r="M120" s="47">
        <v>0</v>
      </c>
      <c r="N120" s="46">
        <v>0</v>
      </c>
      <c r="O120" s="47">
        <v>0</v>
      </c>
      <c r="P120" s="46">
        <v>0</v>
      </c>
      <c r="Q120" s="47">
        <v>0</v>
      </c>
      <c r="R120" s="46">
        <v>0</v>
      </c>
      <c r="S120" s="47">
        <v>0</v>
      </c>
      <c r="T120" s="46">
        <v>0</v>
      </c>
      <c r="U120" s="47">
        <v>0</v>
      </c>
      <c r="V120" s="46">
        <v>0</v>
      </c>
      <c r="W120" s="47">
        <v>0</v>
      </c>
      <c r="X120" s="46">
        <v>0</v>
      </c>
      <c r="Y120" s="47">
        <v>0</v>
      </c>
      <c r="Z120" s="46">
        <v>0</v>
      </c>
      <c r="AA120" s="47">
        <v>0</v>
      </c>
      <c r="AB120" s="46">
        <v>0</v>
      </c>
      <c r="AC120" s="47">
        <v>0</v>
      </c>
      <c r="AD120" s="48">
        <v>0</v>
      </c>
    </row>
    <row r="121" spans="1:30">
      <c r="A121" s="45">
        <v>0</v>
      </c>
      <c r="B121" s="46">
        <v>0</v>
      </c>
      <c r="C121" s="47">
        <v>0</v>
      </c>
      <c r="D121" s="46">
        <v>0</v>
      </c>
      <c r="E121" s="47">
        <v>0</v>
      </c>
      <c r="F121" s="46">
        <v>0</v>
      </c>
      <c r="G121" s="47">
        <v>0</v>
      </c>
      <c r="H121" s="46">
        <v>0</v>
      </c>
      <c r="I121" s="47">
        <v>0</v>
      </c>
      <c r="J121" s="46">
        <v>0</v>
      </c>
      <c r="K121" s="47">
        <v>0</v>
      </c>
      <c r="L121" s="46">
        <v>0</v>
      </c>
      <c r="M121" s="47">
        <v>0</v>
      </c>
      <c r="N121" s="46">
        <v>0</v>
      </c>
      <c r="O121" s="47">
        <v>0</v>
      </c>
      <c r="P121" s="46">
        <v>0</v>
      </c>
      <c r="Q121" s="47">
        <v>0</v>
      </c>
      <c r="R121" s="46">
        <v>0</v>
      </c>
      <c r="S121" s="47">
        <v>0</v>
      </c>
      <c r="T121" s="46">
        <v>0</v>
      </c>
      <c r="U121" s="47">
        <v>0</v>
      </c>
      <c r="V121" s="46">
        <v>0</v>
      </c>
      <c r="W121" s="47">
        <v>0</v>
      </c>
      <c r="X121" s="46">
        <v>0</v>
      </c>
      <c r="Y121" s="47">
        <v>0</v>
      </c>
      <c r="Z121" s="46">
        <v>0</v>
      </c>
      <c r="AA121" s="47">
        <v>0</v>
      </c>
      <c r="AB121" s="46">
        <v>0</v>
      </c>
      <c r="AC121" s="47">
        <v>0</v>
      </c>
      <c r="AD121" s="48">
        <v>0</v>
      </c>
    </row>
    <row r="122" spans="1:30">
      <c r="A122" s="45">
        <v>0</v>
      </c>
      <c r="B122" s="46">
        <v>0</v>
      </c>
      <c r="C122" s="47">
        <v>0</v>
      </c>
      <c r="D122" s="46">
        <v>0</v>
      </c>
      <c r="E122" s="47">
        <v>0</v>
      </c>
      <c r="F122" s="46">
        <v>0</v>
      </c>
      <c r="G122" s="47">
        <v>0</v>
      </c>
      <c r="H122" s="46">
        <v>0</v>
      </c>
      <c r="I122" s="47">
        <v>0</v>
      </c>
      <c r="J122" s="46">
        <v>0</v>
      </c>
      <c r="K122" s="47">
        <v>0</v>
      </c>
      <c r="L122" s="46">
        <v>0</v>
      </c>
      <c r="M122" s="47">
        <v>0</v>
      </c>
      <c r="N122" s="46">
        <v>0</v>
      </c>
      <c r="O122" s="47">
        <v>0</v>
      </c>
      <c r="P122" s="46">
        <v>0</v>
      </c>
      <c r="Q122" s="47">
        <v>0</v>
      </c>
      <c r="R122" s="46">
        <v>0</v>
      </c>
      <c r="S122" s="47">
        <v>0</v>
      </c>
      <c r="T122" s="46">
        <v>0</v>
      </c>
      <c r="U122" s="47">
        <v>0</v>
      </c>
      <c r="V122" s="46">
        <v>0</v>
      </c>
      <c r="W122" s="47">
        <v>0</v>
      </c>
      <c r="X122" s="46">
        <v>0</v>
      </c>
      <c r="Y122" s="47">
        <v>0</v>
      </c>
      <c r="Z122" s="46">
        <v>0</v>
      </c>
      <c r="AA122" s="47">
        <v>0</v>
      </c>
      <c r="AB122" s="46">
        <v>0</v>
      </c>
      <c r="AC122" s="47">
        <v>0</v>
      </c>
      <c r="AD122" s="48">
        <v>0</v>
      </c>
    </row>
    <row r="123" spans="1:30">
      <c r="A123" s="36">
        <v>0</v>
      </c>
      <c r="B123" s="37">
        <v>0</v>
      </c>
      <c r="C123" s="47">
        <v>0</v>
      </c>
      <c r="D123" s="46">
        <v>0</v>
      </c>
      <c r="E123" s="47">
        <v>0</v>
      </c>
      <c r="F123" s="46">
        <v>0</v>
      </c>
      <c r="G123" s="50">
        <v>0</v>
      </c>
      <c r="H123" s="37">
        <v>0</v>
      </c>
      <c r="I123" s="50">
        <v>0</v>
      </c>
      <c r="J123" s="37">
        <v>0</v>
      </c>
      <c r="K123" s="50">
        <v>0</v>
      </c>
      <c r="L123" s="37">
        <v>0</v>
      </c>
      <c r="M123" s="50">
        <v>0</v>
      </c>
      <c r="N123" s="37">
        <v>0</v>
      </c>
      <c r="O123" s="50">
        <v>0</v>
      </c>
      <c r="P123" s="37">
        <v>0</v>
      </c>
      <c r="Q123" s="50">
        <v>0</v>
      </c>
      <c r="R123" s="37">
        <v>0</v>
      </c>
      <c r="S123" s="50">
        <v>0</v>
      </c>
      <c r="T123" s="37">
        <v>0</v>
      </c>
      <c r="U123" s="50">
        <v>0</v>
      </c>
      <c r="V123" s="37">
        <v>0</v>
      </c>
      <c r="W123" s="50">
        <v>0</v>
      </c>
      <c r="X123" s="37">
        <v>0</v>
      </c>
      <c r="Y123" s="50">
        <v>0</v>
      </c>
      <c r="Z123" s="37">
        <v>0</v>
      </c>
      <c r="AA123" s="50">
        <v>0</v>
      </c>
      <c r="AB123" s="37">
        <v>0</v>
      </c>
      <c r="AC123" s="50">
        <v>0</v>
      </c>
      <c r="AD123" s="40">
        <v>0</v>
      </c>
    </row>
    <row r="124" spans="1:30">
      <c r="A124" s="33">
        <v>16</v>
      </c>
      <c r="B124" s="34"/>
      <c r="C124" s="34">
        <v>17</v>
      </c>
      <c r="D124" s="34"/>
      <c r="E124" s="34">
        <v>18</v>
      </c>
      <c r="F124" s="34"/>
      <c r="G124" s="34">
        <v>19</v>
      </c>
      <c r="H124" s="34"/>
      <c r="I124" s="34">
        <v>20</v>
      </c>
      <c r="J124" s="34"/>
      <c r="K124" s="34">
        <v>21</v>
      </c>
      <c r="L124" s="34"/>
      <c r="M124" s="34">
        <v>22</v>
      </c>
      <c r="N124" s="34"/>
      <c r="O124" s="34">
        <v>23</v>
      </c>
      <c r="P124" s="34"/>
      <c r="Q124" s="34">
        <v>24</v>
      </c>
      <c r="R124" s="34"/>
      <c r="S124" s="34">
        <v>25</v>
      </c>
      <c r="T124" s="34"/>
      <c r="U124" s="34">
        <v>26</v>
      </c>
      <c r="V124" s="34"/>
      <c r="W124" s="34">
        <v>27</v>
      </c>
      <c r="X124" s="34"/>
      <c r="Y124" s="34">
        <v>28</v>
      </c>
      <c r="Z124" s="34"/>
      <c r="AA124" s="34">
        <v>29</v>
      </c>
      <c r="AB124" s="34"/>
      <c r="AC124" s="34">
        <v>30</v>
      </c>
      <c r="AD124" s="35"/>
    </row>
    <row r="125" spans="1:30">
      <c r="A125" s="36" t="s">
        <v>2437</v>
      </c>
      <c r="B125" s="37" t="s">
        <v>2438</v>
      </c>
      <c r="C125" s="38" t="s">
        <v>2437</v>
      </c>
      <c r="D125" s="37" t="s">
        <v>2438</v>
      </c>
      <c r="E125" s="38" t="s">
        <v>2437</v>
      </c>
      <c r="F125" s="37" t="s">
        <v>2438</v>
      </c>
      <c r="G125" s="38" t="s">
        <v>2437</v>
      </c>
      <c r="H125" s="37" t="s">
        <v>2438</v>
      </c>
      <c r="I125" s="38" t="s">
        <v>2437</v>
      </c>
      <c r="J125" s="37" t="s">
        <v>2438</v>
      </c>
      <c r="K125" s="38" t="s">
        <v>2437</v>
      </c>
      <c r="L125" s="37" t="s">
        <v>2438</v>
      </c>
      <c r="M125" s="38" t="s">
        <v>2437</v>
      </c>
      <c r="N125" s="37" t="s">
        <v>2438</v>
      </c>
      <c r="O125" s="38" t="s">
        <v>2437</v>
      </c>
      <c r="P125" s="37" t="s">
        <v>2438</v>
      </c>
      <c r="Q125" s="38" t="s">
        <v>2437</v>
      </c>
      <c r="R125" s="37" t="s">
        <v>2438</v>
      </c>
      <c r="S125" s="38" t="s">
        <v>2437</v>
      </c>
      <c r="T125" s="37" t="s">
        <v>2438</v>
      </c>
      <c r="U125" s="38" t="s">
        <v>2437</v>
      </c>
      <c r="V125" s="37" t="s">
        <v>2438</v>
      </c>
      <c r="W125" s="38" t="s">
        <v>2437</v>
      </c>
      <c r="X125" s="37" t="s">
        <v>2438</v>
      </c>
      <c r="Y125" s="38" t="s">
        <v>2437</v>
      </c>
      <c r="Z125" s="37" t="s">
        <v>2438</v>
      </c>
      <c r="AA125" s="38" t="s">
        <v>2437</v>
      </c>
      <c r="AB125" s="37" t="s">
        <v>2438</v>
      </c>
      <c r="AC125" s="38" t="s">
        <v>2437</v>
      </c>
      <c r="AD125" s="40" t="s">
        <v>2438</v>
      </c>
    </row>
    <row r="126" spans="1:30">
      <c r="A126" s="51" t="s">
        <v>2600</v>
      </c>
      <c r="B126" s="42">
        <v>3.4722222222218074E-3</v>
      </c>
      <c r="C126" s="43" t="s">
        <v>2600</v>
      </c>
      <c r="D126" s="42">
        <v>4.8611111111109828E-3</v>
      </c>
      <c r="E126" s="43" t="s">
        <v>2600</v>
      </c>
      <c r="F126" s="42">
        <v>4.8611111111109967E-3</v>
      </c>
      <c r="G126" s="43" t="s">
        <v>2630</v>
      </c>
      <c r="H126" s="42">
        <v>1.0416666666666671E-2</v>
      </c>
      <c r="I126" s="43" t="s">
        <v>2603</v>
      </c>
      <c r="J126" s="42">
        <v>6.944444444444399E-3</v>
      </c>
      <c r="K126" s="43" t="s">
        <v>2599</v>
      </c>
      <c r="L126" s="42">
        <v>4.8611111111110106E-3</v>
      </c>
      <c r="M126" s="43" t="s">
        <v>2622</v>
      </c>
      <c r="N126" s="42">
        <v>1.3888888888888007E-3</v>
      </c>
      <c r="O126" s="43" t="s">
        <v>2599</v>
      </c>
      <c r="P126" s="42">
        <v>2.0833333333333359E-3</v>
      </c>
      <c r="Q126" s="43" t="s">
        <v>2600</v>
      </c>
      <c r="R126" s="42">
        <v>3.4722222222220156E-3</v>
      </c>
      <c r="S126" s="43" t="s">
        <v>2600</v>
      </c>
      <c r="T126" s="42">
        <v>3.4722222222220017E-3</v>
      </c>
      <c r="U126" s="43" t="s">
        <v>2600</v>
      </c>
      <c r="V126" s="42">
        <v>4.1666666666670127E-3</v>
      </c>
      <c r="W126" s="43" t="s">
        <v>2600</v>
      </c>
      <c r="X126" s="42">
        <v>3.4722222222222029E-3</v>
      </c>
      <c r="Y126" s="43" t="s">
        <v>2600</v>
      </c>
      <c r="Z126" s="42">
        <v>4.8611111111111077E-3</v>
      </c>
      <c r="AA126" s="43" t="s">
        <v>2599</v>
      </c>
      <c r="AB126" s="42">
        <v>1.0416666666666699E-2</v>
      </c>
      <c r="AC126" s="43" t="s">
        <v>2600</v>
      </c>
      <c r="AD126" s="44">
        <v>2.7777777777780038E-3</v>
      </c>
    </row>
    <row r="127" spans="1:30">
      <c r="A127" s="52">
        <v>0</v>
      </c>
      <c r="B127" s="46">
        <v>0</v>
      </c>
      <c r="C127" s="47">
        <v>0</v>
      </c>
      <c r="D127" s="46">
        <v>0</v>
      </c>
      <c r="E127" s="47" t="s">
        <v>2601</v>
      </c>
      <c r="F127" s="46">
        <v>6.9444444444444059E-3</v>
      </c>
      <c r="G127" s="47" t="s">
        <v>2604</v>
      </c>
      <c r="H127" s="46">
        <v>2.1527777777777812E-2</v>
      </c>
      <c r="I127" s="47">
        <v>0</v>
      </c>
      <c r="J127" s="46">
        <v>0</v>
      </c>
      <c r="K127" s="47" t="s">
        <v>2630</v>
      </c>
      <c r="L127" s="46">
        <v>4.1666666666669849E-3</v>
      </c>
      <c r="M127" s="47" t="s">
        <v>2600</v>
      </c>
      <c r="N127" s="46">
        <v>3.4722222222219878E-3</v>
      </c>
      <c r="O127" s="47" t="s">
        <v>2622</v>
      </c>
      <c r="P127" s="46">
        <v>2.7777777777777957E-3</v>
      </c>
      <c r="Q127" s="47">
        <v>0</v>
      </c>
      <c r="R127" s="46">
        <v>0</v>
      </c>
      <c r="S127" s="47">
        <v>0</v>
      </c>
      <c r="T127" s="46">
        <v>0</v>
      </c>
      <c r="U127" s="47" t="s">
        <v>2603</v>
      </c>
      <c r="V127" s="46">
        <v>5.5555555555560354E-3</v>
      </c>
      <c r="W127" s="47">
        <v>0</v>
      </c>
      <c r="X127" s="46">
        <v>0</v>
      </c>
      <c r="Y127" s="47" t="s">
        <v>2600</v>
      </c>
      <c r="Z127" s="46">
        <v>3.4722222222220017E-3</v>
      </c>
      <c r="AA127" s="47" t="s">
        <v>2626</v>
      </c>
      <c r="AB127" s="46">
        <v>1.6666666666666996E-2</v>
      </c>
      <c r="AC127" s="47" t="s">
        <v>2600</v>
      </c>
      <c r="AD127" s="48">
        <v>3.4722222222220156E-3</v>
      </c>
    </row>
    <row r="128" spans="1:30">
      <c r="A128" s="52">
        <v>0</v>
      </c>
      <c r="B128" s="46">
        <v>0</v>
      </c>
      <c r="C128" s="47">
        <v>0</v>
      </c>
      <c r="D128" s="46">
        <v>0</v>
      </c>
      <c r="E128" s="47">
        <v>0</v>
      </c>
      <c r="F128" s="46">
        <v>0</v>
      </c>
      <c r="G128" s="47">
        <v>0</v>
      </c>
      <c r="H128" s="46">
        <v>0</v>
      </c>
      <c r="I128" s="47">
        <v>0</v>
      </c>
      <c r="J128" s="46">
        <v>0</v>
      </c>
      <c r="K128" s="47">
        <v>0</v>
      </c>
      <c r="L128" s="46">
        <v>0</v>
      </c>
      <c r="M128" s="47" t="s">
        <v>2600</v>
      </c>
      <c r="N128" s="46">
        <v>3.4722222222220156E-3</v>
      </c>
      <c r="O128" s="47" t="s">
        <v>2620</v>
      </c>
      <c r="P128" s="46">
        <v>3.472222222222987E-3</v>
      </c>
      <c r="Q128" s="47">
        <v>0</v>
      </c>
      <c r="R128" s="46">
        <v>0</v>
      </c>
      <c r="S128" s="47">
        <v>0</v>
      </c>
      <c r="T128" s="46">
        <v>0</v>
      </c>
      <c r="U128" s="47">
        <v>0</v>
      </c>
      <c r="V128" s="46">
        <v>0</v>
      </c>
      <c r="W128" s="47">
        <v>0</v>
      </c>
      <c r="X128" s="46">
        <v>0</v>
      </c>
      <c r="Y128" s="47" t="s">
        <v>2600</v>
      </c>
      <c r="Z128" s="46">
        <v>3.4722222222219878E-3</v>
      </c>
      <c r="AA128" s="47" t="s">
        <v>2600</v>
      </c>
      <c r="AB128" s="46">
        <v>2.0833333333334092E-3</v>
      </c>
      <c r="AC128" s="47">
        <v>0</v>
      </c>
      <c r="AD128" s="48">
        <v>0</v>
      </c>
    </row>
    <row r="129" spans="1:30">
      <c r="A129" s="52">
        <v>0</v>
      </c>
      <c r="B129" s="46">
        <v>0</v>
      </c>
      <c r="C129" s="47">
        <v>0</v>
      </c>
      <c r="D129" s="46">
        <v>0</v>
      </c>
      <c r="E129" s="47">
        <v>0</v>
      </c>
      <c r="F129" s="46">
        <v>0</v>
      </c>
      <c r="G129" s="47">
        <v>0</v>
      </c>
      <c r="H129" s="46">
        <v>0</v>
      </c>
      <c r="I129" s="47">
        <v>0</v>
      </c>
      <c r="J129" s="46">
        <v>0</v>
      </c>
      <c r="K129" s="47">
        <v>0</v>
      </c>
      <c r="L129" s="46">
        <v>0</v>
      </c>
      <c r="M129" s="47">
        <v>0</v>
      </c>
      <c r="N129" s="46">
        <v>0</v>
      </c>
      <c r="O129" s="47">
        <v>0</v>
      </c>
      <c r="P129" s="46">
        <v>0</v>
      </c>
      <c r="Q129" s="47">
        <v>0</v>
      </c>
      <c r="R129" s="46">
        <v>0</v>
      </c>
      <c r="S129" s="47">
        <v>0</v>
      </c>
      <c r="T129" s="46">
        <v>0</v>
      </c>
      <c r="U129" s="47">
        <v>0</v>
      </c>
      <c r="V129" s="46">
        <v>0</v>
      </c>
      <c r="W129" s="47">
        <v>0</v>
      </c>
      <c r="X129" s="46">
        <v>0</v>
      </c>
      <c r="Y129" s="47" t="s">
        <v>2600</v>
      </c>
      <c r="Z129" s="46">
        <v>3.4722222222219878E-3</v>
      </c>
      <c r="AA129" s="47" t="s">
        <v>2600</v>
      </c>
      <c r="AB129" s="46">
        <v>2.0833333333329929E-3</v>
      </c>
      <c r="AC129" s="47">
        <v>0</v>
      </c>
      <c r="AD129" s="48">
        <v>0</v>
      </c>
    </row>
    <row r="130" spans="1:30">
      <c r="A130" s="52">
        <v>0</v>
      </c>
      <c r="B130" s="46">
        <v>0</v>
      </c>
      <c r="C130" s="47">
        <v>0</v>
      </c>
      <c r="D130" s="46">
        <v>0</v>
      </c>
      <c r="E130" s="47">
        <v>0</v>
      </c>
      <c r="F130" s="46">
        <v>0</v>
      </c>
      <c r="G130" s="47">
        <v>0</v>
      </c>
      <c r="H130" s="46">
        <v>0</v>
      </c>
      <c r="I130" s="47">
        <v>0</v>
      </c>
      <c r="J130" s="46">
        <v>0</v>
      </c>
      <c r="K130" s="47">
        <v>0</v>
      </c>
      <c r="L130" s="46">
        <v>0</v>
      </c>
      <c r="M130" s="47">
        <v>0</v>
      </c>
      <c r="N130" s="46">
        <v>0</v>
      </c>
      <c r="O130" s="47">
        <v>0</v>
      </c>
      <c r="P130" s="46">
        <v>0</v>
      </c>
      <c r="Q130" s="47">
        <v>0</v>
      </c>
      <c r="R130" s="46">
        <v>0</v>
      </c>
      <c r="S130" s="47">
        <v>0</v>
      </c>
      <c r="T130" s="46">
        <v>0</v>
      </c>
      <c r="U130" s="47">
        <v>0</v>
      </c>
      <c r="V130" s="46">
        <v>0</v>
      </c>
      <c r="W130" s="47">
        <v>0</v>
      </c>
      <c r="X130" s="46">
        <v>0</v>
      </c>
      <c r="Y130" s="47" t="s">
        <v>2600</v>
      </c>
      <c r="Z130" s="46">
        <v>4.1666666666659857E-3</v>
      </c>
      <c r="AA130" s="47">
        <v>0</v>
      </c>
      <c r="AB130" s="46">
        <v>0</v>
      </c>
      <c r="AC130" s="47">
        <v>0</v>
      </c>
      <c r="AD130" s="48">
        <v>0</v>
      </c>
    </row>
    <row r="131" spans="1:30">
      <c r="A131" s="52">
        <v>0</v>
      </c>
      <c r="B131" s="46">
        <v>0</v>
      </c>
      <c r="C131" s="47">
        <v>0</v>
      </c>
      <c r="D131" s="46">
        <v>0</v>
      </c>
      <c r="E131" s="47">
        <v>0</v>
      </c>
      <c r="F131" s="46">
        <v>0</v>
      </c>
      <c r="G131" s="47">
        <v>0</v>
      </c>
      <c r="H131" s="46">
        <v>0</v>
      </c>
      <c r="I131" s="47">
        <v>0</v>
      </c>
      <c r="J131" s="46">
        <v>0</v>
      </c>
      <c r="K131" s="47">
        <v>0</v>
      </c>
      <c r="L131" s="46">
        <v>0</v>
      </c>
      <c r="M131" s="47">
        <v>0</v>
      </c>
      <c r="N131" s="46">
        <v>0</v>
      </c>
      <c r="O131" s="47">
        <v>0</v>
      </c>
      <c r="P131" s="46">
        <v>0</v>
      </c>
      <c r="Q131" s="47">
        <v>0</v>
      </c>
      <c r="R131" s="46">
        <v>0</v>
      </c>
      <c r="S131" s="47">
        <v>0</v>
      </c>
      <c r="T131" s="46">
        <v>0</v>
      </c>
      <c r="U131" s="47">
        <v>0</v>
      </c>
      <c r="V131" s="46">
        <v>0</v>
      </c>
      <c r="W131" s="47">
        <v>0</v>
      </c>
      <c r="X131" s="46">
        <v>0</v>
      </c>
      <c r="Y131" s="47">
        <v>0</v>
      </c>
      <c r="Z131" s="46">
        <v>0</v>
      </c>
      <c r="AA131" s="47">
        <v>0</v>
      </c>
      <c r="AB131" s="46">
        <v>0</v>
      </c>
      <c r="AC131" s="47">
        <v>0</v>
      </c>
      <c r="AD131" s="48">
        <v>0</v>
      </c>
    </row>
    <row r="132" spans="1:30">
      <c r="A132" s="52">
        <v>0</v>
      </c>
      <c r="B132" s="46">
        <v>0</v>
      </c>
      <c r="C132" s="47">
        <v>0</v>
      </c>
      <c r="D132" s="46">
        <v>0</v>
      </c>
      <c r="E132" s="47">
        <v>0</v>
      </c>
      <c r="F132" s="46">
        <v>0</v>
      </c>
      <c r="G132" s="47">
        <v>0</v>
      </c>
      <c r="H132" s="46">
        <v>0</v>
      </c>
      <c r="I132" s="47">
        <v>0</v>
      </c>
      <c r="J132" s="46">
        <v>0</v>
      </c>
      <c r="K132" s="47">
        <v>0</v>
      </c>
      <c r="L132" s="46">
        <v>0</v>
      </c>
      <c r="M132" s="47">
        <v>0</v>
      </c>
      <c r="N132" s="46">
        <v>0</v>
      </c>
      <c r="O132" s="47">
        <v>0</v>
      </c>
      <c r="P132" s="46">
        <v>0</v>
      </c>
      <c r="Q132" s="47">
        <v>0</v>
      </c>
      <c r="R132" s="46">
        <v>0</v>
      </c>
      <c r="S132" s="47">
        <v>0</v>
      </c>
      <c r="T132" s="46">
        <v>0</v>
      </c>
      <c r="U132" s="47">
        <v>0</v>
      </c>
      <c r="V132" s="46">
        <v>0</v>
      </c>
      <c r="W132" s="47">
        <v>0</v>
      </c>
      <c r="X132" s="46">
        <v>0</v>
      </c>
      <c r="Y132" s="47">
        <v>0</v>
      </c>
      <c r="Z132" s="46">
        <v>0</v>
      </c>
      <c r="AA132" s="47">
        <v>0</v>
      </c>
      <c r="AB132" s="46">
        <v>0</v>
      </c>
      <c r="AC132" s="47">
        <v>0</v>
      </c>
      <c r="AD132" s="48">
        <v>0</v>
      </c>
    </row>
    <row r="133" spans="1:30">
      <c r="A133" s="52">
        <v>0</v>
      </c>
      <c r="B133" s="46">
        <v>0</v>
      </c>
      <c r="C133" s="47">
        <v>0</v>
      </c>
      <c r="D133" s="46">
        <v>0</v>
      </c>
      <c r="E133" s="47">
        <v>0</v>
      </c>
      <c r="F133" s="46">
        <v>0</v>
      </c>
      <c r="G133" s="47">
        <v>0</v>
      </c>
      <c r="H133" s="46">
        <v>0</v>
      </c>
      <c r="I133" s="47">
        <v>0</v>
      </c>
      <c r="J133" s="46">
        <v>0</v>
      </c>
      <c r="K133" s="47">
        <v>0</v>
      </c>
      <c r="L133" s="46">
        <v>0</v>
      </c>
      <c r="M133" s="47">
        <v>0</v>
      </c>
      <c r="N133" s="46">
        <v>0</v>
      </c>
      <c r="O133" s="47">
        <v>0</v>
      </c>
      <c r="P133" s="46">
        <v>0</v>
      </c>
      <c r="Q133" s="47">
        <v>0</v>
      </c>
      <c r="R133" s="46">
        <v>0</v>
      </c>
      <c r="S133" s="47">
        <v>0</v>
      </c>
      <c r="T133" s="46">
        <v>0</v>
      </c>
      <c r="U133" s="47">
        <v>0</v>
      </c>
      <c r="V133" s="46">
        <v>0</v>
      </c>
      <c r="W133" s="47">
        <v>0</v>
      </c>
      <c r="X133" s="46">
        <v>0</v>
      </c>
      <c r="Y133" s="47">
        <v>0</v>
      </c>
      <c r="Z133" s="46">
        <v>0</v>
      </c>
      <c r="AA133" s="47">
        <v>0</v>
      </c>
      <c r="AB133" s="46">
        <v>0</v>
      </c>
      <c r="AC133" s="47">
        <v>0</v>
      </c>
      <c r="AD133" s="48">
        <v>0</v>
      </c>
    </row>
    <row r="134" spans="1:30">
      <c r="A134" s="52">
        <v>0</v>
      </c>
      <c r="B134" s="46">
        <v>0</v>
      </c>
      <c r="C134" s="47">
        <v>0</v>
      </c>
      <c r="D134" s="46">
        <v>0</v>
      </c>
      <c r="E134" s="47">
        <v>0</v>
      </c>
      <c r="F134" s="46">
        <v>0</v>
      </c>
      <c r="G134" s="47">
        <v>0</v>
      </c>
      <c r="H134" s="46">
        <v>0</v>
      </c>
      <c r="I134" s="47">
        <v>0</v>
      </c>
      <c r="J134" s="46">
        <v>0</v>
      </c>
      <c r="K134" s="47">
        <v>0</v>
      </c>
      <c r="L134" s="46">
        <v>0</v>
      </c>
      <c r="M134" s="47">
        <v>0</v>
      </c>
      <c r="N134" s="46">
        <v>0</v>
      </c>
      <c r="O134" s="47">
        <v>0</v>
      </c>
      <c r="P134" s="46">
        <v>0</v>
      </c>
      <c r="Q134" s="47">
        <v>0</v>
      </c>
      <c r="R134" s="46">
        <v>0</v>
      </c>
      <c r="S134" s="47">
        <v>0</v>
      </c>
      <c r="T134" s="46">
        <v>0</v>
      </c>
      <c r="U134" s="47">
        <v>0</v>
      </c>
      <c r="V134" s="46">
        <v>0</v>
      </c>
      <c r="W134" s="47">
        <v>0</v>
      </c>
      <c r="X134" s="46">
        <v>0</v>
      </c>
      <c r="Y134" s="47">
        <v>0</v>
      </c>
      <c r="Z134" s="46">
        <v>0</v>
      </c>
      <c r="AA134" s="47">
        <v>0</v>
      </c>
      <c r="AB134" s="46">
        <v>0</v>
      </c>
      <c r="AC134" s="47">
        <v>0</v>
      </c>
      <c r="AD134" s="48">
        <v>0</v>
      </c>
    </row>
    <row r="135" spans="1:30">
      <c r="A135" s="52">
        <v>0</v>
      </c>
      <c r="B135" s="46">
        <v>0</v>
      </c>
      <c r="C135" s="47">
        <v>0</v>
      </c>
      <c r="D135" s="46">
        <v>0</v>
      </c>
      <c r="E135" s="47">
        <v>0</v>
      </c>
      <c r="F135" s="46">
        <v>0</v>
      </c>
      <c r="G135" s="47">
        <v>0</v>
      </c>
      <c r="H135" s="46">
        <v>0</v>
      </c>
      <c r="I135" s="47">
        <v>0</v>
      </c>
      <c r="J135" s="46">
        <v>0</v>
      </c>
      <c r="K135" s="47">
        <v>0</v>
      </c>
      <c r="L135" s="46">
        <v>0</v>
      </c>
      <c r="M135" s="47">
        <v>0</v>
      </c>
      <c r="N135" s="46">
        <v>0</v>
      </c>
      <c r="O135" s="47">
        <v>0</v>
      </c>
      <c r="P135" s="46">
        <v>0</v>
      </c>
      <c r="Q135" s="47">
        <v>0</v>
      </c>
      <c r="R135" s="46">
        <v>0</v>
      </c>
      <c r="S135" s="47">
        <v>0</v>
      </c>
      <c r="T135" s="46">
        <v>0</v>
      </c>
      <c r="U135" s="47">
        <v>0</v>
      </c>
      <c r="V135" s="46">
        <v>0</v>
      </c>
      <c r="W135" s="47">
        <v>0</v>
      </c>
      <c r="X135" s="46">
        <v>0</v>
      </c>
      <c r="Y135" s="47">
        <v>0</v>
      </c>
      <c r="Z135" s="46">
        <v>0</v>
      </c>
      <c r="AA135" s="47">
        <v>0</v>
      </c>
      <c r="AB135" s="46">
        <v>0</v>
      </c>
      <c r="AC135" s="47">
        <v>0</v>
      </c>
      <c r="AD135" s="48">
        <v>0</v>
      </c>
    </row>
    <row r="136" spans="1:30">
      <c r="A136" s="52">
        <v>0</v>
      </c>
      <c r="B136" s="46">
        <v>0</v>
      </c>
      <c r="C136" s="47">
        <v>0</v>
      </c>
      <c r="D136" s="46">
        <v>0</v>
      </c>
      <c r="E136" s="47">
        <v>0</v>
      </c>
      <c r="F136" s="46">
        <v>0</v>
      </c>
      <c r="G136" s="47">
        <v>0</v>
      </c>
      <c r="H136" s="46">
        <v>0</v>
      </c>
      <c r="I136" s="47">
        <v>0</v>
      </c>
      <c r="J136" s="46">
        <v>0</v>
      </c>
      <c r="K136" s="47">
        <v>0</v>
      </c>
      <c r="L136" s="46">
        <v>0</v>
      </c>
      <c r="M136" s="47">
        <v>0</v>
      </c>
      <c r="N136" s="46">
        <v>0</v>
      </c>
      <c r="O136" s="47">
        <v>0</v>
      </c>
      <c r="P136" s="46">
        <v>0</v>
      </c>
      <c r="Q136" s="47">
        <v>0</v>
      </c>
      <c r="R136" s="46">
        <v>0</v>
      </c>
      <c r="S136" s="47">
        <v>0</v>
      </c>
      <c r="T136" s="46">
        <v>0</v>
      </c>
      <c r="U136" s="47">
        <v>0</v>
      </c>
      <c r="V136" s="46">
        <v>0</v>
      </c>
      <c r="W136" s="47">
        <v>0</v>
      </c>
      <c r="X136" s="46">
        <v>0</v>
      </c>
      <c r="Y136" s="47">
        <v>0</v>
      </c>
      <c r="Z136" s="46">
        <v>0</v>
      </c>
      <c r="AA136" s="47">
        <v>0</v>
      </c>
      <c r="AB136" s="46">
        <v>0</v>
      </c>
      <c r="AC136" s="47">
        <v>0</v>
      </c>
      <c r="AD136" s="48">
        <v>0</v>
      </c>
    </row>
    <row r="137" spans="1:30">
      <c r="A137" s="52">
        <v>0</v>
      </c>
      <c r="B137" s="46">
        <v>0</v>
      </c>
      <c r="C137" s="47">
        <v>0</v>
      </c>
      <c r="D137" s="46">
        <v>0</v>
      </c>
      <c r="E137" s="47">
        <v>0</v>
      </c>
      <c r="F137" s="46">
        <v>0</v>
      </c>
      <c r="G137" s="47">
        <v>0</v>
      </c>
      <c r="H137" s="46">
        <v>0</v>
      </c>
      <c r="I137" s="47">
        <v>0</v>
      </c>
      <c r="J137" s="46">
        <v>0</v>
      </c>
      <c r="K137" s="47">
        <v>0</v>
      </c>
      <c r="L137" s="46">
        <v>0</v>
      </c>
      <c r="M137" s="47">
        <v>0</v>
      </c>
      <c r="N137" s="46">
        <v>0</v>
      </c>
      <c r="O137" s="47">
        <v>0</v>
      </c>
      <c r="P137" s="46">
        <v>0</v>
      </c>
      <c r="Q137" s="47">
        <v>0</v>
      </c>
      <c r="R137" s="46">
        <v>0</v>
      </c>
      <c r="S137" s="47">
        <v>0</v>
      </c>
      <c r="T137" s="46">
        <v>0</v>
      </c>
      <c r="U137" s="47">
        <v>0</v>
      </c>
      <c r="V137" s="46">
        <v>0</v>
      </c>
      <c r="W137" s="47">
        <v>0</v>
      </c>
      <c r="X137" s="46">
        <v>0</v>
      </c>
      <c r="Y137" s="47">
        <v>0</v>
      </c>
      <c r="Z137" s="46">
        <v>0</v>
      </c>
      <c r="AA137" s="47">
        <v>0</v>
      </c>
      <c r="AB137" s="46">
        <v>0</v>
      </c>
      <c r="AC137" s="47">
        <v>0</v>
      </c>
      <c r="AD137" s="48">
        <v>0</v>
      </c>
    </row>
    <row r="138" spans="1:30">
      <c r="A138" s="52">
        <v>0</v>
      </c>
      <c r="B138" s="46">
        <v>0</v>
      </c>
      <c r="C138" s="47">
        <v>0</v>
      </c>
      <c r="D138" s="46">
        <v>0</v>
      </c>
      <c r="E138" s="47">
        <v>0</v>
      </c>
      <c r="F138" s="46">
        <v>0</v>
      </c>
      <c r="G138" s="47">
        <v>0</v>
      </c>
      <c r="H138" s="46">
        <v>0</v>
      </c>
      <c r="I138" s="47">
        <v>0</v>
      </c>
      <c r="J138" s="46">
        <v>0</v>
      </c>
      <c r="K138" s="47">
        <v>0</v>
      </c>
      <c r="L138" s="46">
        <v>0</v>
      </c>
      <c r="M138" s="47">
        <v>0</v>
      </c>
      <c r="N138" s="46">
        <v>0</v>
      </c>
      <c r="O138" s="47">
        <v>0</v>
      </c>
      <c r="P138" s="46">
        <v>0</v>
      </c>
      <c r="Q138" s="47">
        <v>0</v>
      </c>
      <c r="R138" s="46">
        <v>0</v>
      </c>
      <c r="S138" s="47">
        <v>0</v>
      </c>
      <c r="T138" s="46">
        <v>0</v>
      </c>
      <c r="U138" s="47">
        <v>0</v>
      </c>
      <c r="V138" s="46">
        <v>0</v>
      </c>
      <c r="W138" s="47">
        <v>0</v>
      </c>
      <c r="X138" s="46">
        <v>0</v>
      </c>
      <c r="Y138" s="47">
        <v>0</v>
      </c>
      <c r="Z138" s="46">
        <v>0</v>
      </c>
      <c r="AA138" s="47">
        <v>0</v>
      </c>
      <c r="AB138" s="46">
        <v>0</v>
      </c>
      <c r="AC138" s="47">
        <v>0</v>
      </c>
      <c r="AD138" s="48">
        <v>0</v>
      </c>
    </row>
    <row r="139" spans="1:30">
      <c r="A139" s="52">
        <v>0</v>
      </c>
      <c r="B139" s="46">
        <v>0</v>
      </c>
      <c r="C139" s="47">
        <v>0</v>
      </c>
      <c r="D139" s="46">
        <v>0</v>
      </c>
      <c r="E139" s="47">
        <v>0</v>
      </c>
      <c r="F139" s="46">
        <v>0</v>
      </c>
      <c r="G139" s="47">
        <v>0</v>
      </c>
      <c r="H139" s="46">
        <v>0</v>
      </c>
      <c r="I139" s="47">
        <v>0</v>
      </c>
      <c r="J139" s="46">
        <v>0</v>
      </c>
      <c r="K139" s="47">
        <v>0</v>
      </c>
      <c r="L139" s="46">
        <v>0</v>
      </c>
      <c r="M139" s="47">
        <v>0</v>
      </c>
      <c r="N139" s="46">
        <v>0</v>
      </c>
      <c r="O139" s="47">
        <v>0</v>
      </c>
      <c r="P139" s="46">
        <v>0</v>
      </c>
      <c r="Q139" s="47">
        <v>0</v>
      </c>
      <c r="R139" s="46">
        <v>0</v>
      </c>
      <c r="S139" s="47">
        <v>0</v>
      </c>
      <c r="T139" s="46">
        <v>0</v>
      </c>
      <c r="U139" s="47">
        <v>0</v>
      </c>
      <c r="V139" s="46">
        <v>0</v>
      </c>
      <c r="W139" s="47">
        <v>0</v>
      </c>
      <c r="X139" s="46">
        <v>0</v>
      </c>
      <c r="Y139" s="47">
        <v>0</v>
      </c>
      <c r="Z139" s="46">
        <v>0</v>
      </c>
      <c r="AA139" s="47">
        <v>0</v>
      </c>
      <c r="AB139" s="46">
        <v>0</v>
      </c>
      <c r="AC139" s="47">
        <v>0</v>
      </c>
      <c r="AD139" s="48">
        <v>0</v>
      </c>
    </row>
    <row r="140" spans="1:30">
      <c r="A140" s="52">
        <v>0</v>
      </c>
      <c r="B140" s="46">
        <v>0</v>
      </c>
      <c r="C140" s="47">
        <v>0</v>
      </c>
      <c r="D140" s="46">
        <v>0</v>
      </c>
      <c r="E140" s="47">
        <v>0</v>
      </c>
      <c r="F140" s="46">
        <v>0</v>
      </c>
      <c r="G140" s="47">
        <v>0</v>
      </c>
      <c r="H140" s="46">
        <v>0</v>
      </c>
      <c r="I140" s="47">
        <v>0</v>
      </c>
      <c r="J140" s="46">
        <v>0</v>
      </c>
      <c r="K140" s="47">
        <v>0</v>
      </c>
      <c r="L140" s="46">
        <v>0</v>
      </c>
      <c r="M140" s="47">
        <v>0</v>
      </c>
      <c r="N140" s="46">
        <v>0</v>
      </c>
      <c r="O140" s="47">
        <v>0</v>
      </c>
      <c r="P140" s="46">
        <v>0</v>
      </c>
      <c r="Q140" s="47">
        <v>0</v>
      </c>
      <c r="R140" s="46">
        <v>0</v>
      </c>
      <c r="S140" s="47">
        <v>0</v>
      </c>
      <c r="T140" s="46">
        <v>0</v>
      </c>
      <c r="U140" s="47">
        <v>0</v>
      </c>
      <c r="V140" s="46">
        <v>0</v>
      </c>
      <c r="W140" s="47">
        <v>0</v>
      </c>
      <c r="X140" s="46">
        <v>0</v>
      </c>
      <c r="Y140" s="47">
        <v>0</v>
      </c>
      <c r="Z140" s="46">
        <v>0</v>
      </c>
      <c r="AA140" s="47">
        <v>0</v>
      </c>
      <c r="AB140" s="46">
        <v>0</v>
      </c>
      <c r="AC140" s="47">
        <v>0</v>
      </c>
      <c r="AD140" s="48">
        <v>0</v>
      </c>
    </row>
    <row r="141" spans="1:30">
      <c r="A141" s="52">
        <v>0</v>
      </c>
      <c r="B141" s="46">
        <v>0</v>
      </c>
      <c r="C141" s="47">
        <v>0</v>
      </c>
      <c r="D141" s="46">
        <v>0</v>
      </c>
      <c r="E141" s="47">
        <v>0</v>
      </c>
      <c r="F141" s="46">
        <v>0</v>
      </c>
      <c r="G141" s="47">
        <v>0</v>
      </c>
      <c r="H141" s="46">
        <v>0</v>
      </c>
      <c r="I141" s="47">
        <v>0</v>
      </c>
      <c r="J141" s="46">
        <v>0</v>
      </c>
      <c r="K141" s="47">
        <v>0</v>
      </c>
      <c r="L141" s="46">
        <v>0</v>
      </c>
      <c r="M141" s="47">
        <v>0</v>
      </c>
      <c r="N141" s="46">
        <v>0</v>
      </c>
      <c r="O141" s="47">
        <v>0</v>
      </c>
      <c r="P141" s="46">
        <v>0</v>
      </c>
      <c r="Q141" s="47">
        <v>0</v>
      </c>
      <c r="R141" s="46">
        <v>0</v>
      </c>
      <c r="S141" s="47">
        <v>0</v>
      </c>
      <c r="T141" s="46">
        <v>0</v>
      </c>
      <c r="U141" s="47">
        <v>0</v>
      </c>
      <c r="V141" s="46">
        <v>0</v>
      </c>
      <c r="W141" s="47">
        <v>0</v>
      </c>
      <c r="X141" s="46">
        <v>0</v>
      </c>
      <c r="Y141" s="47">
        <v>0</v>
      </c>
      <c r="Z141" s="46">
        <v>0</v>
      </c>
      <c r="AA141" s="47">
        <v>0</v>
      </c>
      <c r="AB141" s="46">
        <v>0</v>
      </c>
      <c r="AC141" s="47">
        <v>0</v>
      </c>
      <c r="AD141" s="48">
        <v>0</v>
      </c>
    </row>
    <row r="142" spans="1:30">
      <c r="A142" s="52">
        <v>0</v>
      </c>
      <c r="B142" s="46">
        <v>0</v>
      </c>
      <c r="C142" s="47">
        <v>0</v>
      </c>
      <c r="D142" s="46">
        <v>0</v>
      </c>
      <c r="E142" s="47">
        <v>0</v>
      </c>
      <c r="F142" s="46">
        <v>0</v>
      </c>
      <c r="G142" s="47">
        <v>0</v>
      </c>
      <c r="H142" s="46">
        <v>0</v>
      </c>
      <c r="I142" s="47">
        <v>0</v>
      </c>
      <c r="J142" s="46">
        <v>0</v>
      </c>
      <c r="K142" s="47">
        <v>0</v>
      </c>
      <c r="L142" s="46">
        <v>0</v>
      </c>
      <c r="M142" s="47">
        <v>0</v>
      </c>
      <c r="N142" s="46">
        <v>0</v>
      </c>
      <c r="O142" s="47">
        <v>0</v>
      </c>
      <c r="P142" s="46">
        <v>0</v>
      </c>
      <c r="Q142" s="47">
        <v>0</v>
      </c>
      <c r="R142" s="46">
        <v>0</v>
      </c>
      <c r="S142" s="47">
        <v>0</v>
      </c>
      <c r="T142" s="46">
        <v>0</v>
      </c>
      <c r="U142" s="47">
        <v>0</v>
      </c>
      <c r="V142" s="46">
        <v>0</v>
      </c>
      <c r="W142" s="47">
        <v>0</v>
      </c>
      <c r="X142" s="46">
        <v>0</v>
      </c>
      <c r="Y142" s="47">
        <v>0</v>
      </c>
      <c r="Z142" s="46">
        <v>0</v>
      </c>
      <c r="AA142" s="47">
        <v>0</v>
      </c>
      <c r="AB142" s="46">
        <v>0</v>
      </c>
      <c r="AC142" s="47">
        <v>0</v>
      </c>
      <c r="AD142" s="48">
        <v>0</v>
      </c>
    </row>
    <row r="143" spans="1:30">
      <c r="A143" s="52">
        <v>0</v>
      </c>
      <c r="B143" s="46">
        <v>0</v>
      </c>
      <c r="C143" s="47">
        <v>0</v>
      </c>
      <c r="D143" s="46">
        <v>0</v>
      </c>
      <c r="E143" s="47">
        <v>0</v>
      </c>
      <c r="F143" s="46">
        <v>0</v>
      </c>
      <c r="G143" s="47">
        <v>0</v>
      </c>
      <c r="H143" s="46">
        <v>0</v>
      </c>
      <c r="I143" s="47">
        <v>0</v>
      </c>
      <c r="J143" s="46">
        <v>0</v>
      </c>
      <c r="K143" s="47">
        <v>0</v>
      </c>
      <c r="L143" s="46">
        <v>0</v>
      </c>
      <c r="M143" s="47">
        <v>0</v>
      </c>
      <c r="N143" s="46">
        <v>0</v>
      </c>
      <c r="O143" s="47">
        <v>0</v>
      </c>
      <c r="P143" s="46">
        <v>0</v>
      </c>
      <c r="Q143" s="47">
        <v>0</v>
      </c>
      <c r="R143" s="46">
        <v>0</v>
      </c>
      <c r="S143" s="47">
        <v>0</v>
      </c>
      <c r="T143" s="46">
        <v>0</v>
      </c>
      <c r="U143" s="47">
        <v>0</v>
      </c>
      <c r="V143" s="46">
        <v>0</v>
      </c>
      <c r="W143" s="47">
        <v>0</v>
      </c>
      <c r="X143" s="46">
        <v>0</v>
      </c>
      <c r="Y143" s="47">
        <v>0</v>
      </c>
      <c r="Z143" s="46">
        <v>0</v>
      </c>
      <c r="AA143" s="47">
        <v>0</v>
      </c>
      <c r="AB143" s="46">
        <v>0</v>
      </c>
      <c r="AC143" s="47">
        <v>0</v>
      </c>
      <c r="AD143" s="48">
        <v>0</v>
      </c>
    </row>
    <row r="144" spans="1:30">
      <c r="A144" s="52">
        <v>0</v>
      </c>
      <c r="B144" s="46">
        <v>0</v>
      </c>
      <c r="C144" s="47">
        <v>0</v>
      </c>
      <c r="D144" s="46">
        <v>0</v>
      </c>
      <c r="E144" s="47">
        <v>0</v>
      </c>
      <c r="F144" s="46">
        <v>0</v>
      </c>
      <c r="G144" s="47">
        <v>0</v>
      </c>
      <c r="H144" s="46">
        <v>0</v>
      </c>
      <c r="I144" s="47">
        <v>0</v>
      </c>
      <c r="J144" s="46">
        <v>0</v>
      </c>
      <c r="K144" s="47">
        <v>0</v>
      </c>
      <c r="L144" s="46">
        <v>0</v>
      </c>
      <c r="M144" s="47">
        <v>0</v>
      </c>
      <c r="N144" s="46">
        <v>0</v>
      </c>
      <c r="O144" s="47">
        <v>0</v>
      </c>
      <c r="P144" s="46">
        <v>0</v>
      </c>
      <c r="Q144" s="47">
        <v>0</v>
      </c>
      <c r="R144" s="46">
        <v>0</v>
      </c>
      <c r="S144" s="47">
        <v>0</v>
      </c>
      <c r="T144" s="46">
        <v>0</v>
      </c>
      <c r="U144" s="47">
        <v>0</v>
      </c>
      <c r="V144" s="46">
        <v>0</v>
      </c>
      <c r="W144" s="47">
        <v>0</v>
      </c>
      <c r="X144" s="46">
        <v>0</v>
      </c>
      <c r="Y144" s="47">
        <v>0</v>
      </c>
      <c r="Z144" s="46">
        <v>0</v>
      </c>
      <c r="AA144" s="47">
        <v>0</v>
      </c>
      <c r="AB144" s="46">
        <v>0</v>
      </c>
      <c r="AC144" s="47">
        <v>0</v>
      </c>
      <c r="AD144" s="48">
        <v>0</v>
      </c>
    </row>
    <row r="145" spans="1:30">
      <c r="A145" s="52">
        <v>0</v>
      </c>
      <c r="B145" s="46">
        <v>0</v>
      </c>
      <c r="C145" s="47">
        <v>0</v>
      </c>
      <c r="D145" s="46">
        <v>0</v>
      </c>
      <c r="E145" s="47">
        <v>0</v>
      </c>
      <c r="F145" s="46">
        <v>0</v>
      </c>
      <c r="G145" s="47">
        <v>0</v>
      </c>
      <c r="H145" s="46">
        <v>0</v>
      </c>
      <c r="I145" s="47">
        <v>0</v>
      </c>
      <c r="J145" s="46">
        <v>0</v>
      </c>
      <c r="K145" s="47">
        <v>0</v>
      </c>
      <c r="L145" s="46">
        <v>0</v>
      </c>
      <c r="M145" s="47">
        <v>0</v>
      </c>
      <c r="N145" s="46">
        <v>0</v>
      </c>
      <c r="O145" s="47">
        <v>0</v>
      </c>
      <c r="P145" s="46">
        <v>0</v>
      </c>
      <c r="Q145" s="47">
        <v>0</v>
      </c>
      <c r="R145" s="46">
        <v>0</v>
      </c>
      <c r="S145" s="47">
        <v>0</v>
      </c>
      <c r="T145" s="46">
        <v>0</v>
      </c>
      <c r="U145" s="47">
        <v>0</v>
      </c>
      <c r="V145" s="46">
        <v>0</v>
      </c>
      <c r="W145" s="47">
        <v>0</v>
      </c>
      <c r="X145" s="46">
        <v>0</v>
      </c>
      <c r="Y145" s="47">
        <v>0</v>
      </c>
      <c r="Z145" s="46">
        <v>0</v>
      </c>
      <c r="AA145" s="47">
        <v>0</v>
      </c>
      <c r="AB145" s="46">
        <v>0</v>
      </c>
      <c r="AC145" s="47">
        <v>0</v>
      </c>
      <c r="AD145" s="48">
        <v>0</v>
      </c>
    </row>
    <row r="146" spans="1:30">
      <c r="A146" s="52" t="s">
        <v>2608</v>
      </c>
      <c r="B146" s="46">
        <v>3.472222222222196E-3</v>
      </c>
      <c r="C146" s="47" t="s">
        <v>2633</v>
      </c>
      <c r="D146" s="46">
        <v>1.18055555555555E-2</v>
      </c>
      <c r="E146" s="47" t="s">
        <v>2607</v>
      </c>
      <c r="F146" s="46">
        <v>4.861111111111116E-2</v>
      </c>
      <c r="G146" s="47" t="s">
        <v>2607</v>
      </c>
      <c r="H146" s="46">
        <v>8.3333333333333315E-3</v>
      </c>
      <c r="I146" s="47" t="s">
        <v>2631</v>
      </c>
      <c r="J146" s="46">
        <v>6.9444444444448084E-3</v>
      </c>
      <c r="K146" s="47" t="s">
        <v>2608</v>
      </c>
      <c r="L146" s="46">
        <v>3.472222222222196E-3</v>
      </c>
      <c r="M146" s="47" t="s">
        <v>2608</v>
      </c>
      <c r="N146" s="46">
        <v>3.4722222222219878E-3</v>
      </c>
      <c r="O146" s="47" t="s">
        <v>2608</v>
      </c>
      <c r="P146" s="46">
        <v>3.472222222222196E-3</v>
      </c>
      <c r="Q146" s="47" t="s">
        <v>2608</v>
      </c>
      <c r="R146" s="46">
        <v>3.4722222222223001E-3</v>
      </c>
      <c r="S146" s="47" t="s">
        <v>2608</v>
      </c>
      <c r="T146" s="46">
        <v>3.4722222222223001E-3</v>
      </c>
      <c r="U146" s="47" t="s">
        <v>2608</v>
      </c>
      <c r="V146" s="46">
        <v>4.1666666666670404E-3</v>
      </c>
      <c r="W146" s="47" t="s">
        <v>2613</v>
      </c>
      <c r="X146" s="46">
        <v>2.0833333333329929E-3</v>
      </c>
      <c r="Y146" s="47" t="s">
        <v>2608</v>
      </c>
      <c r="Z146" s="46">
        <v>2.0833333333333121E-3</v>
      </c>
      <c r="AA146" s="47" t="s">
        <v>2608</v>
      </c>
      <c r="AB146" s="46">
        <v>3.4722222222219878E-3</v>
      </c>
      <c r="AC146" s="47" t="s">
        <v>2608</v>
      </c>
      <c r="AD146" s="48">
        <v>2.7777777777778026E-3</v>
      </c>
    </row>
    <row r="147" spans="1:30">
      <c r="A147" s="52" t="s">
        <v>2608</v>
      </c>
      <c r="B147" s="46">
        <v>4.1666666666670127E-3</v>
      </c>
      <c r="C147" s="47" t="s">
        <v>2607</v>
      </c>
      <c r="D147" s="46">
        <v>3.4722222222222029E-3</v>
      </c>
      <c r="E147" s="47" t="s">
        <v>2610</v>
      </c>
      <c r="F147" s="46">
        <v>9.9999999999999561E-2</v>
      </c>
      <c r="G147" s="47" t="s">
        <v>2608</v>
      </c>
      <c r="H147" s="46">
        <v>4.1666666666666796E-3</v>
      </c>
      <c r="I147" s="47">
        <v>0</v>
      </c>
      <c r="J147" s="46">
        <v>0</v>
      </c>
      <c r="K147" s="47" t="s">
        <v>2608</v>
      </c>
      <c r="L147" s="46">
        <v>3.4722222222219878E-3</v>
      </c>
      <c r="M147" s="47">
        <v>0</v>
      </c>
      <c r="N147" s="46">
        <v>0</v>
      </c>
      <c r="O147" s="47" t="s">
        <v>2606</v>
      </c>
      <c r="P147" s="46">
        <v>6.9444444444439896E-3</v>
      </c>
      <c r="Q147" s="47">
        <v>0</v>
      </c>
      <c r="R147" s="46">
        <v>0</v>
      </c>
      <c r="S147" s="47" t="s">
        <v>2606</v>
      </c>
      <c r="T147" s="46">
        <v>4.1666666666669849E-3</v>
      </c>
      <c r="U147" s="47">
        <v>0</v>
      </c>
      <c r="V147" s="46">
        <v>0</v>
      </c>
      <c r="W147" s="47" t="s">
        <v>2608</v>
      </c>
      <c r="X147" s="46">
        <v>2.7777777777769908E-3</v>
      </c>
      <c r="Y147" s="47" t="s">
        <v>2608</v>
      </c>
      <c r="Z147" s="46">
        <v>2.77777777777799E-3</v>
      </c>
      <c r="AA147" s="47">
        <v>0</v>
      </c>
      <c r="AB147" s="46">
        <v>0</v>
      </c>
      <c r="AC147" s="47" t="s">
        <v>2617</v>
      </c>
      <c r="AD147" s="48">
        <v>2.0833333333333308E-2</v>
      </c>
    </row>
    <row r="148" spans="1:30">
      <c r="A148" s="52">
        <v>0</v>
      </c>
      <c r="B148" s="46">
        <v>0</v>
      </c>
      <c r="C148" s="47">
        <v>0</v>
      </c>
      <c r="D148" s="46">
        <v>0</v>
      </c>
      <c r="E148" s="47" t="s">
        <v>2633</v>
      </c>
      <c r="F148" s="46">
        <v>3.4722222222220156E-3</v>
      </c>
      <c r="G148" s="47">
        <v>0</v>
      </c>
      <c r="H148" s="46">
        <v>0</v>
      </c>
      <c r="I148" s="47">
        <v>0</v>
      </c>
      <c r="J148" s="46">
        <v>0</v>
      </c>
      <c r="K148" s="47">
        <v>0</v>
      </c>
      <c r="L148" s="46">
        <v>0</v>
      </c>
      <c r="M148" s="47">
        <v>0</v>
      </c>
      <c r="N148" s="46">
        <v>0</v>
      </c>
      <c r="O148" s="47">
        <v>0</v>
      </c>
      <c r="P148" s="46">
        <v>0</v>
      </c>
      <c r="Q148" s="47">
        <v>0</v>
      </c>
      <c r="R148" s="46">
        <v>0</v>
      </c>
      <c r="S148" s="47">
        <v>0</v>
      </c>
      <c r="T148" s="46">
        <v>0</v>
      </c>
      <c r="U148" s="47">
        <v>0</v>
      </c>
      <c r="V148" s="46">
        <v>0</v>
      </c>
      <c r="W148" s="47">
        <v>0</v>
      </c>
      <c r="X148" s="46">
        <v>0</v>
      </c>
      <c r="Y148" s="47" t="s">
        <v>2633</v>
      </c>
      <c r="Z148" s="46">
        <v>6.5277777777778018E-2</v>
      </c>
      <c r="AA148" s="47">
        <v>0</v>
      </c>
      <c r="AB148" s="46">
        <v>0</v>
      </c>
      <c r="AC148" s="47" t="s">
        <v>2608</v>
      </c>
      <c r="AD148" s="48">
        <v>3.472222222222987E-3</v>
      </c>
    </row>
    <row r="149" spans="1:30">
      <c r="A149" s="52">
        <v>0</v>
      </c>
      <c r="B149" s="46">
        <v>0</v>
      </c>
      <c r="C149" s="47">
        <v>0</v>
      </c>
      <c r="D149" s="46">
        <v>0</v>
      </c>
      <c r="E149" s="47">
        <v>0</v>
      </c>
      <c r="F149" s="46">
        <v>0</v>
      </c>
      <c r="G149" s="47">
        <v>0</v>
      </c>
      <c r="H149" s="46">
        <v>0</v>
      </c>
      <c r="I149" s="47">
        <v>0</v>
      </c>
      <c r="J149" s="46">
        <v>0</v>
      </c>
      <c r="K149" s="47">
        <v>0</v>
      </c>
      <c r="L149" s="46">
        <v>0</v>
      </c>
      <c r="M149" s="47">
        <v>0</v>
      </c>
      <c r="N149" s="46">
        <v>0</v>
      </c>
      <c r="O149" s="47">
        <v>0</v>
      </c>
      <c r="P149" s="46">
        <v>0</v>
      </c>
      <c r="Q149" s="47">
        <v>0</v>
      </c>
      <c r="R149" s="46">
        <v>0</v>
      </c>
      <c r="S149" s="47">
        <v>0</v>
      </c>
      <c r="T149" s="46">
        <v>0</v>
      </c>
      <c r="U149" s="47">
        <v>0</v>
      </c>
      <c r="V149" s="46">
        <v>0</v>
      </c>
      <c r="W149" s="47">
        <v>0</v>
      </c>
      <c r="X149" s="46">
        <v>0</v>
      </c>
      <c r="Y149" s="47">
        <v>0</v>
      </c>
      <c r="Z149" s="46">
        <v>0</v>
      </c>
      <c r="AA149" s="47">
        <v>0</v>
      </c>
      <c r="AB149" s="46">
        <v>0</v>
      </c>
      <c r="AC149" s="47">
        <v>0</v>
      </c>
      <c r="AD149" s="48">
        <v>0</v>
      </c>
    </row>
    <row r="150" spans="1:30">
      <c r="A150" s="52">
        <v>0</v>
      </c>
      <c r="B150" s="46">
        <v>0</v>
      </c>
      <c r="C150" s="47">
        <v>0</v>
      </c>
      <c r="D150" s="46">
        <v>0</v>
      </c>
      <c r="E150" s="47">
        <v>0</v>
      </c>
      <c r="F150" s="46">
        <v>0</v>
      </c>
      <c r="G150" s="47">
        <v>0</v>
      </c>
      <c r="H150" s="46">
        <v>0</v>
      </c>
      <c r="I150" s="47">
        <v>0</v>
      </c>
      <c r="J150" s="46">
        <v>0</v>
      </c>
      <c r="K150" s="47">
        <v>0</v>
      </c>
      <c r="L150" s="46">
        <v>0</v>
      </c>
      <c r="M150" s="47">
        <v>0</v>
      </c>
      <c r="N150" s="46">
        <v>0</v>
      </c>
      <c r="O150" s="47">
        <v>0</v>
      </c>
      <c r="P150" s="46">
        <v>0</v>
      </c>
      <c r="Q150" s="47">
        <v>0</v>
      </c>
      <c r="R150" s="46">
        <v>0</v>
      </c>
      <c r="S150" s="47">
        <v>0</v>
      </c>
      <c r="T150" s="46">
        <v>0</v>
      </c>
      <c r="U150" s="47">
        <v>0</v>
      </c>
      <c r="V150" s="46">
        <v>0</v>
      </c>
      <c r="W150" s="47">
        <v>0</v>
      </c>
      <c r="X150" s="46">
        <v>0</v>
      </c>
      <c r="Y150" s="47">
        <v>0</v>
      </c>
      <c r="Z150" s="46">
        <v>0</v>
      </c>
      <c r="AA150" s="47">
        <v>0</v>
      </c>
      <c r="AB150" s="46">
        <v>0</v>
      </c>
      <c r="AC150" s="47">
        <v>0</v>
      </c>
      <c r="AD150" s="48">
        <v>0</v>
      </c>
    </row>
    <row r="151" spans="1:30">
      <c r="A151" s="52">
        <v>0</v>
      </c>
      <c r="B151" s="46">
        <v>0</v>
      </c>
      <c r="C151" s="47">
        <v>0</v>
      </c>
      <c r="D151" s="46">
        <v>0</v>
      </c>
      <c r="E151" s="47">
        <v>0</v>
      </c>
      <c r="F151" s="46">
        <v>0</v>
      </c>
      <c r="G151" s="47">
        <v>0</v>
      </c>
      <c r="H151" s="46">
        <v>0</v>
      </c>
      <c r="I151" s="47">
        <v>0</v>
      </c>
      <c r="J151" s="46">
        <v>0</v>
      </c>
      <c r="K151" s="47">
        <v>0</v>
      </c>
      <c r="L151" s="46">
        <v>0</v>
      </c>
      <c r="M151" s="47">
        <v>0</v>
      </c>
      <c r="N151" s="46">
        <v>0</v>
      </c>
      <c r="O151" s="47">
        <v>0</v>
      </c>
      <c r="P151" s="46">
        <v>0</v>
      </c>
      <c r="Q151" s="47">
        <v>0</v>
      </c>
      <c r="R151" s="46">
        <v>0</v>
      </c>
      <c r="S151" s="47">
        <v>0</v>
      </c>
      <c r="T151" s="46">
        <v>0</v>
      </c>
      <c r="U151" s="47">
        <v>0</v>
      </c>
      <c r="V151" s="46">
        <v>0</v>
      </c>
      <c r="W151" s="47">
        <v>0</v>
      </c>
      <c r="X151" s="46">
        <v>0</v>
      </c>
      <c r="Y151" s="47">
        <v>0</v>
      </c>
      <c r="Z151" s="46">
        <v>0</v>
      </c>
      <c r="AA151" s="47">
        <v>0</v>
      </c>
      <c r="AB151" s="46">
        <v>0</v>
      </c>
      <c r="AC151" s="47">
        <v>0</v>
      </c>
      <c r="AD151" s="48">
        <v>0</v>
      </c>
    </row>
    <row r="152" spans="1:30">
      <c r="A152" s="52">
        <v>0</v>
      </c>
      <c r="B152" s="46">
        <v>0</v>
      </c>
      <c r="C152" s="47">
        <v>0</v>
      </c>
      <c r="D152" s="46">
        <v>0</v>
      </c>
      <c r="E152" s="47">
        <v>0</v>
      </c>
      <c r="F152" s="46">
        <v>0</v>
      </c>
      <c r="G152" s="47">
        <v>0</v>
      </c>
      <c r="H152" s="46">
        <v>0</v>
      </c>
      <c r="I152" s="47">
        <v>0</v>
      </c>
      <c r="J152" s="46">
        <v>0</v>
      </c>
      <c r="K152" s="47">
        <v>0</v>
      </c>
      <c r="L152" s="46">
        <v>0</v>
      </c>
      <c r="M152" s="47">
        <v>0</v>
      </c>
      <c r="N152" s="46">
        <v>0</v>
      </c>
      <c r="O152" s="47">
        <v>0</v>
      </c>
      <c r="P152" s="46">
        <v>0</v>
      </c>
      <c r="Q152" s="47">
        <v>0</v>
      </c>
      <c r="R152" s="46">
        <v>0</v>
      </c>
      <c r="S152" s="47">
        <v>0</v>
      </c>
      <c r="T152" s="46">
        <v>0</v>
      </c>
      <c r="U152" s="47">
        <v>0</v>
      </c>
      <c r="V152" s="46">
        <v>0</v>
      </c>
      <c r="W152" s="47">
        <v>0</v>
      </c>
      <c r="X152" s="46">
        <v>0</v>
      </c>
      <c r="Y152" s="47">
        <v>0</v>
      </c>
      <c r="Z152" s="46">
        <v>0</v>
      </c>
      <c r="AA152" s="47">
        <v>0</v>
      </c>
      <c r="AB152" s="46">
        <v>0</v>
      </c>
      <c r="AC152" s="47">
        <v>0</v>
      </c>
      <c r="AD152" s="48">
        <v>0</v>
      </c>
    </row>
    <row r="153" spans="1:30">
      <c r="A153" s="52">
        <v>0</v>
      </c>
      <c r="B153" s="46">
        <v>0</v>
      </c>
      <c r="C153" s="47">
        <v>0</v>
      </c>
      <c r="D153" s="46">
        <v>0</v>
      </c>
      <c r="E153" s="47">
        <v>0</v>
      </c>
      <c r="F153" s="46">
        <v>0</v>
      </c>
      <c r="G153" s="47">
        <v>0</v>
      </c>
      <c r="H153" s="46">
        <v>0</v>
      </c>
      <c r="I153" s="47">
        <v>0</v>
      </c>
      <c r="J153" s="46">
        <v>0</v>
      </c>
      <c r="K153" s="47">
        <v>0</v>
      </c>
      <c r="L153" s="46">
        <v>0</v>
      </c>
      <c r="M153" s="47">
        <v>0</v>
      </c>
      <c r="N153" s="46">
        <v>0</v>
      </c>
      <c r="O153" s="47">
        <v>0</v>
      </c>
      <c r="P153" s="46">
        <v>0</v>
      </c>
      <c r="Q153" s="47">
        <v>0</v>
      </c>
      <c r="R153" s="46">
        <v>0</v>
      </c>
      <c r="S153" s="47">
        <v>0</v>
      </c>
      <c r="T153" s="46">
        <v>0</v>
      </c>
      <c r="U153" s="47">
        <v>0</v>
      </c>
      <c r="V153" s="46">
        <v>0</v>
      </c>
      <c r="W153" s="47">
        <v>0</v>
      </c>
      <c r="X153" s="46">
        <v>0</v>
      </c>
      <c r="Y153" s="47">
        <v>0</v>
      </c>
      <c r="Z153" s="46">
        <v>0</v>
      </c>
      <c r="AA153" s="47">
        <v>0</v>
      </c>
      <c r="AB153" s="46">
        <v>0</v>
      </c>
      <c r="AC153" s="47">
        <v>0</v>
      </c>
      <c r="AD153" s="48">
        <v>0</v>
      </c>
    </row>
    <row r="154" spans="1:30">
      <c r="A154" s="52">
        <v>0</v>
      </c>
      <c r="B154" s="46">
        <v>0</v>
      </c>
      <c r="C154" s="47">
        <v>0</v>
      </c>
      <c r="D154" s="46">
        <v>0</v>
      </c>
      <c r="E154" s="47">
        <v>0</v>
      </c>
      <c r="F154" s="46">
        <v>0</v>
      </c>
      <c r="G154" s="47">
        <v>0</v>
      </c>
      <c r="H154" s="46">
        <v>0</v>
      </c>
      <c r="I154" s="47">
        <v>0</v>
      </c>
      <c r="J154" s="46">
        <v>0</v>
      </c>
      <c r="K154" s="47">
        <v>0</v>
      </c>
      <c r="L154" s="46">
        <v>0</v>
      </c>
      <c r="M154" s="47">
        <v>0</v>
      </c>
      <c r="N154" s="46">
        <v>0</v>
      </c>
      <c r="O154" s="47">
        <v>0</v>
      </c>
      <c r="P154" s="46">
        <v>0</v>
      </c>
      <c r="Q154" s="47">
        <v>0</v>
      </c>
      <c r="R154" s="46">
        <v>0</v>
      </c>
      <c r="S154" s="47">
        <v>0</v>
      </c>
      <c r="T154" s="46">
        <v>0</v>
      </c>
      <c r="U154" s="47">
        <v>0</v>
      </c>
      <c r="V154" s="46">
        <v>0</v>
      </c>
      <c r="W154" s="47">
        <v>0</v>
      </c>
      <c r="X154" s="46">
        <v>0</v>
      </c>
      <c r="Y154" s="47">
        <v>0</v>
      </c>
      <c r="Z154" s="46">
        <v>0</v>
      </c>
      <c r="AA154" s="47">
        <v>0</v>
      </c>
      <c r="AB154" s="46">
        <v>0</v>
      </c>
      <c r="AC154" s="47">
        <v>0</v>
      </c>
      <c r="AD154" s="48">
        <v>0</v>
      </c>
    </row>
    <row r="155" spans="1:30">
      <c r="A155" s="52">
        <v>0</v>
      </c>
      <c r="B155" s="46">
        <v>0</v>
      </c>
      <c r="C155" s="47">
        <v>0</v>
      </c>
      <c r="D155" s="46">
        <v>0</v>
      </c>
      <c r="E155" s="47">
        <v>0</v>
      </c>
      <c r="F155" s="46">
        <v>0</v>
      </c>
      <c r="G155" s="47">
        <v>0</v>
      </c>
      <c r="H155" s="46">
        <v>0</v>
      </c>
      <c r="I155" s="47">
        <v>0</v>
      </c>
      <c r="J155" s="46">
        <v>0</v>
      </c>
      <c r="K155" s="47">
        <v>0</v>
      </c>
      <c r="L155" s="46">
        <v>0</v>
      </c>
      <c r="M155" s="47">
        <v>0</v>
      </c>
      <c r="N155" s="46">
        <v>0</v>
      </c>
      <c r="O155" s="47">
        <v>0</v>
      </c>
      <c r="P155" s="46">
        <v>0</v>
      </c>
      <c r="Q155" s="47">
        <v>0</v>
      </c>
      <c r="R155" s="46">
        <v>0</v>
      </c>
      <c r="S155" s="47">
        <v>0</v>
      </c>
      <c r="T155" s="46">
        <v>0</v>
      </c>
      <c r="U155" s="47">
        <v>0</v>
      </c>
      <c r="V155" s="46">
        <v>0</v>
      </c>
      <c r="W155" s="47">
        <v>0</v>
      </c>
      <c r="X155" s="46">
        <v>0</v>
      </c>
      <c r="Y155" s="47">
        <v>0</v>
      </c>
      <c r="Z155" s="46">
        <v>0</v>
      </c>
      <c r="AA155" s="47">
        <v>0</v>
      </c>
      <c r="AB155" s="46">
        <v>0</v>
      </c>
      <c r="AC155" s="47">
        <v>0</v>
      </c>
      <c r="AD155" s="48">
        <v>0</v>
      </c>
    </row>
    <row r="156" spans="1:30">
      <c r="A156" s="52">
        <v>0</v>
      </c>
      <c r="B156" s="46">
        <v>0</v>
      </c>
      <c r="C156" s="47">
        <v>0</v>
      </c>
      <c r="D156" s="46">
        <v>0</v>
      </c>
      <c r="E156" s="47">
        <v>0</v>
      </c>
      <c r="F156" s="46">
        <v>0</v>
      </c>
      <c r="G156" s="47">
        <v>0</v>
      </c>
      <c r="H156" s="46">
        <v>0</v>
      </c>
      <c r="I156" s="47">
        <v>0</v>
      </c>
      <c r="J156" s="46">
        <v>0</v>
      </c>
      <c r="K156" s="47">
        <v>0</v>
      </c>
      <c r="L156" s="46">
        <v>0</v>
      </c>
      <c r="M156" s="47">
        <v>0</v>
      </c>
      <c r="N156" s="46">
        <v>0</v>
      </c>
      <c r="O156" s="47">
        <v>0</v>
      </c>
      <c r="P156" s="46">
        <v>0</v>
      </c>
      <c r="Q156" s="47">
        <v>0</v>
      </c>
      <c r="R156" s="46">
        <v>0</v>
      </c>
      <c r="S156" s="47">
        <v>0</v>
      </c>
      <c r="T156" s="46">
        <v>0</v>
      </c>
      <c r="U156" s="47">
        <v>0</v>
      </c>
      <c r="V156" s="46">
        <v>0</v>
      </c>
      <c r="W156" s="47">
        <v>0</v>
      </c>
      <c r="X156" s="46">
        <v>0</v>
      </c>
      <c r="Y156" s="47">
        <v>0</v>
      </c>
      <c r="Z156" s="46">
        <v>0</v>
      </c>
      <c r="AA156" s="47">
        <v>0</v>
      </c>
      <c r="AB156" s="46">
        <v>0</v>
      </c>
      <c r="AC156" s="47">
        <v>0</v>
      </c>
      <c r="AD156" s="48">
        <v>0</v>
      </c>
    </row>
    <row r="157" spans="1:30">
      <c r="A157" s="52">
        <v>0</v>
      </c>
      <c r="B157" s="46">
        <v>0</v>
      </c>
      <c r="C157" s="47">
        <v>0</v>
      </c>
      <c r="D157" s="46">
        <v>0</v>
      </c>
      <c r="E157" s="47">
        <v>0</v>
      </c>
      <c r="F157" s="46">
        <v>0</v>
      </c>
      <c r="G157" s="47">
        <v>0</v>
      </c>
      <c r="H157" s="46">
        <v>0</v>
      </c>
      <c r="I157" s="47">
        <v>0</v>
      </c>
      <c r="J157" s="46">
        <v>0</v>
      </c>
      <c r="K157" s="47">
        <v>0</v>
      </c>
      <c r="L157" s="46">
        <v>0</v>
      </c>
      <c r="M157" s="47">
        <v>0</v>
      </c>
      <c r="N157" s="46">
        <v>0</v>
      </c>
      <c r="O157" s="47">
        <v>0</v>
      </c>
      <c r="P157" s="46">
        <v>0</v>
      </c>
      <c r="Q157" s="47">
        <v>0</v>
      </c>
      <c r="R157" s="46">
        <v>0</v>
      </c>
      <c r="S157" s="47">
        <v>0</v>
      </c>
      <c r="T157" s="46">
        <v>0</v>
      </c>
      <c r="U157" s="47">
        <v>0</v>
      </c>
      <c r="V157" s="46">
        <v>0</v>
      </c>
      <c r="W157" s="47">
        <v>0</v>
      </c>
      <c r="X157" s="46">
        <v>0</v>
      </c>
      <c r="Y157" s="47">
        <v>0</v>
      </c>
      <c r="Z157" s="46">
        <v>0</v>
      </c>
      <c r="AA157" s="47">
        <v>0</v>
      </c>
      <c r="AB157" s="46">
        <v>0</v>
      </c>
      <c r="AC157" s="47">
        <v>0</v>
      </c>
      <c r="AD157" s="48">
        <v>0</v>
      </c>
    </row>
    <row r="158" spans="1:30">
      <c r="A158" s="52">
        <v>0</v>
      </c>
      <c r="B158" s="46">
        <v>0</v>
      </c>
      <c r="C158" s="47">
        <v>0</v>
      </c>
      <c r="D158" s="46">
        <v>0</v>
      </c>
      <c r="E158" s="47">
        <v>0</v>
      </c>
      <c r="F158" s="46">
        <v>0</v>
      </c>
      <c r="G158" s="47">
        <v>0</v>
      </c>
      <c r="H158" s="46">
        <v>0</v>
      </c>
      <c r="I158" s="47">
        <v>0</v>
      </c>
      <c r="J158" s="46">
        <v>0</v>
      </c>
      <c r="K158" s="47">
        <v>0</v>
      </c>
      <c r="L158" s="46">
        <v>0</v>
      </c>
      <c r="M158" s="47">
        <v>0</v>
      </c>
      <c r="N158" s="46">
        <v>0</v>
      </c>
      <c r="O158" s="47">
        <v>0</v>
      </c>
      <c r="P158" s="46">
        <v>0</v>
      </c>
      <c r="Q158" s="47">
        <v>0</v>
      </c>
      <c r="R158" s="46">
        <v>0</v>
      </c>
      <c r="S158" s="47">
        <v>0</v>
      </c>
      <c r="T158" s="46">
        <v>0</v>
      </c>
      <c r="U158" s="47">
        <v>0</v>
      </c>
      <c r="V158" s="46">
        <v>0</v>
      </c>
      <c r="W158" s="47">
        <v>0</v>
      </c>
      <c r="X158" s="46">
        <v>0</v>
      </c>
      <c r="Y158" s="47">
        <v>0</v>
      </c>
      <c r="Z158" s="46">
        <v>0</v>
      </c>
      <c r="AA158" s="47">
        <v>0</v>
      </c>
      <c r="AB158" s="46">
        <v>0</v>
      </c>
      <c r="AC158" s="47">
        <v>0</v>
      </c>
      <c r="AD158" s="48">
        <v>0</v>
      </c>
    </row>
    <row r="159" spans="1:30">
      <c r="A159" s="52">
        <v>0</v>
      </c>
      <c r="B159" s="46">
        <v>0</v>
      </c>
      <c r="C159" s="47">
        <v>0</v>
      </c>
      <c r="D159" s="46">
        <v>0</v>
      </c>
      <c r="E159" s="47">
        <v>0</v>
      </c>
      <c r="F159" s="46">
        <v>0</v>
      </c>
      <c r="G159" s="47">
        <v>0</v>
      </c>
      <c r="H159" s="46">
        <v>0</v>
      </c>
      <c r="I159" s="47">
        <v>0</v>
      </c>
      <c r="J159" s="46">
        <v>0</v>
      </c>
      <c r="K159" s="47">
        <v>0</v>
      </c>
      <c r="L159" s="46">
        <v>0</v>
      </c>
      <c r="M159" s="47">
        <v>0</v>
      </c>
      <c r="N159" s="46">
        <v>0</v>
      </c>
      <c r="O159" s="47">
        <v>0</v>
      </c>
      <c r="P159" s="46">
        <v>0</v>
      </c>
      <c r="Q159" s="47">
        <v>0</v>
      </c>
      <c r="R159" s="46">
        <v>0</v>
      </c>
      <c r="S159" s="47">
        <v>0</v>
      </c>
      <c r="T159" s="46">
        <v>0</v>
      </c>
      <c r="U159" s="47">
        <v>0</v>
      </c>
      <c r="V159" s="46">
        <v>0</v>
      </c>
      <c r="W159" s="47">
        <v>0</v>
      </c>
      <c r="X159" s="46">
        <v>0</v>
      </c>
      <c r="Y159" s="47">
        <v>0</v>
      </c>
      <c r="Z159" s="46">
        <v>0</v>
      </c>
      <c r="AA159" s="47">
        <v>0</v>
      </c>
      <c r="AB159" s="46">
        <v>0</v>
      </c>
      <c r="AC159" s="47">
        <v>0</v>
      </c>
      <c r="AD159" s="48">
        <v>0</v>
      </c>
    </row>
    <row r="160" spans="1:30">
      <c r="A160" s="52">
        <v>0</v>
      </c>
      <c r="B160" s="46">
        <v>0</v>
      </c>
      <c r="C160" s="47">
        <v>0</v>
      </c>
      <c r="D160" s="46">
        <v>0</v>
      </c>
      <c r="E160" s="47">
        <v>0</v>
      </c>
      <c r="F160" s="46">
        <v>0</v>
      </c>
      <c r="G160" s="47">
        <v>0</v>
      </c>
      <c r="H160" s="46">
        <v>0</v>
      </c>
      <c r="I160" s="47">
        <v>0</v>
      </c>
      <c r="J160" s="46">
        <v>0</v>
      </c>
      <c r="K160" s="47">
        <v>0</v>
      </c>
      <c r="L160" s="46">
        <v>0</v>
      </c>
      <c r="M160" s="47">
        <v>0</v>
      </c>
      <c r="N160" s="46">
        <v>0</v>
      </c>
      <c r="O160" s="47">
        <v>0</v>
      </c>
      <c r="P160" s="46">
        <v>0</v>
      </c>
      <c r="Q160" s="47">
        <v>0</v>
      </c>
      <c r="R160" s="46">
        <v>0</v>
      </c>
      <c r="S160" s="47">
        <v>0</v>
      </c>
      <c r="T160" s="46">
        <v>0</v>
      </c>
      <c r="U160" s="47">
        <v>0</v>
      </c>
      <c r="V160" s="46">
        <v>0</v>
      </c>
      <c r="W160" s="47">
        <v>0</v>
      </c>
      <c r="X160" s="46">
        <v>0</v>
      </c>
      <c r="Y160" s="47">
        <v>0</v>
      </c>
      <c r="Z160" s="46">
        <v>0</v>
      </c>
      <c r="AA160" s="47">
        <v>0</v>
      </c>
      <c r="AB160" s="46">
        <v>0</v>
      </c>
      <c r="AC160" s="47">
        <v>0</v>
      </c>
      <c r="AD160" s="48">
        <v>0</v>
      </c>
    </row>
    <row r="161" spans="1:30">
      <c r="A161" s="52">
        <v>0</v>
      </c>
      <c r="B161" s="46">
        <v>0</v>
      </c>
      <c r="C161" s="47">
        <v>0</v>
      </c>
      <c r="D161" s="46">
        <v>0</v>
      </c>
      <c r="E161" s="47">
        <v>0</v>
      </c>
      <c r="F161" s="46">
        <v>0</v>
      </c>
      <c r="G161" s="47">
        <v>0</v>
      </c>
      <c r="H161" s="46">
        <v>0</v>
      </c>
      <c r="I161" s="47">
        <v>0</v>
      </c>
      <c r="J161" s="46">
        <v>0</v>
      </c>
      <c r="K161" s="47">
        <v>0</v>
      </c>
      <c r="L161" s="46">
        <v>0</v>
      </c>
      <c r="M161" s="47">
        <v>0</v>
      </c>
      <c r="N161" s="46">
        <v>0</v>
      </c>
      <c r="O161" s="47">
        <v>0</v>
      </c>
      <c r="P161" s="46">
        <v>0</v>
      </c>
      <c r="Q161" s="47">
        <v>0</v>
      </c>
      <c r="R161" s="46">
        <v>0</v>
      </c>
      <c r="S161" s="47">
        <v>0</v>
      </c>
      <c r="T161" s="46">
        <v>0</v>
      </c>
      <c r="U161" s="47">
        <v>0</v>
      </c>
      <c r="V161" s="46">
        <v>0</v>
      </c>
      <c r="W161" s="47">
        <v>0</v>
      </c>
      <c r="X161" s="46">
        <v>0</v>
      </c>
      <c r="Y161" s="47">
        <v>0</v>
      </c>
      <c r="Z161" s="46">
        <v>0</v>
      </c>
      <c r="AA161" s="47">
        <v>0</v>
      </c>
      <c r="AB161" s="46">
        <v>0</v>
      </c>
      <c r="AC161" s="47">
        <v>0</v>
      </c>
      <c r="AD161" s="48">
        <v>0</v>
      </c>
    </row>
    <row r="162" spans="1:30">
      <c r="A162" s="52">
        <v>0</v>
      </c>
      <c r="B162" s="46">
        <v>0</v>
      </c>
      <c r="C162" s="47">
        <v>0</v>
      </c>
      <c r="D162" s="46">
        <v>0</v>
      </c>
      <c r="E162" s="47">
        <v>0</v>
      </c>
      <c r="F162" s="46">
        <v>0</v>
      </c>
      <c r="G162" s="47">
        <v>0</v>
      </c>
      <c r="H162" s="46">
        <v>0</v>
      </c>
      <c r="I162" s="47">
        <v>0</v>
      </c>
      <c r="J162" s="46">
        <v>0</v>
      </c>
      <c r="K162" s="47">
        <v>0</v>
      </c>
      <c r="L162" s="46">
        <v>0</v>
      </c>
      <c r="M162" s="47">
        <v>0</v>
      </c>
      <c r="N162" s="46">
        <v>0</v>
      </c>
      <c r="O162" s="47">
        <v>0</v>
      </c>
      <c r="P162" s="46">
        <v>0</v>
      </c>
      <c r="Q162" s="47">
        <v>0</v>
      </c>
      <c r="R162" s="46">
        <v>0</v>
      </c>
      <c r="S162" s="47">
        <v>0</v>
      </c>
      <c r="T162" s="46">
        <v>0</v>
      </c>
      <c r="U162" s="47">
        <v>0</v>
      </c>
      <c r="V162" s="46">
        <v>0</v>
      </c>
      <c r="W162" s="47">
        <v>0</v>
      </c>
      <c r="X162" s="46">
        <v>0</v>
      </c>
      <c r="Y162" s="47">
        <v>0</v>
      </c>
      <c r="Z162" s="46">
        <v>0</v>
      </c>
      <c r="AA162" s="47">
        <v>0</v>
      </c>
      <c r="AB162" s="46">
        <v>0</v>
      </c>
      <c r="AC162" s="47">
        <v>0</v>
      </c>
      <c r="AD162" s="48">
        <v>0</v>
      </c>
    </row>
    <row r="163" spans="1:30">
      <c r="A163" s="52">
        <v>0</v>
      </c>
      <c r="B163" s="46">
        <v>0</v>
      </c>
      <c r="C163" s="47">
        <v>0</v>
      </c>
      <c r="D163" s="46">
        <v>0</v>
      </c>
      <c r="E163" s="47">
        <v>0</v>
      </c>
      <c r="F163" s="46">
        <v>0</v>
      </c>
      <c r="G163" s="47">
        <v>0</v>
      </c>
      <c r="H163" s="46">
        <v>0</v>
      </c>
      <c r="I163" s="47">
        <v>0</v>
      </c>
      <c r="J163" s="46">
        <v>0</v>
      </c>
      <c r="K163" s="47">
        <v>0</v>
      </c>
      <c r="L163" s="46">
        <v>0</v>
      </c>
      <c r="M163" s="47">
        <v>0</v>
      </c>
      <c r="N163" s="46">
        <v>0</v>
      </c>
      <c r="O163" s="47">
        <v>0</v>
      </c>
      <c r="P163" s="46">
        <v>0</v>
      </c>
      <c r="Q163" s="47">
        <v>0</v>
      </c>
      <c r="R163" s="46">
        <v>0</v>
      </c>
      <c r="S163" s="47">
        <v>0</v>
      </c>
      <c r="T163" s="46">
        <v>0</v>
      </c>
      <c r="U163" s="47">
        <v>0</v>
      </c>
      <c r="V163" s="46">
        <v>0</v>
      </c>
      <c r="W163" s="47">
        <v>0</v>
      </c>
      <c r="X163" s="46">
        <v>0</v>
      </c>
      <c r="Y163" s="47">
        <v>0</v>
      </c>
      <c r="Z163" s="46">
        <v>0</v>
      </c>
      <c r="AA163" s="47">
        <v>0</v>
      </c>
      <c r="AB163" s="46">
        <v>0</v>
      </c>
      <c r="AC163" s="47">
        <v>0</v>
      </c>
      <c r="AD163" s="48">
        <v>0</v>
      </c>
    </row>
    <row r="164" spans="1:30">
      <c r="A164" s="52">
        <v>0</v>
      </c>
      <c r="B164" s="46">
        <v>0</v>
      </c>
      <c r="C164" s="47">
        <v>0</v>
      </c>
      <c r="D164" s="46">
        <v>0</v>
      </c>
      <c r="E164" s="47">
        <v>0</v>
      </c>
      <c r="F164" s="46">
        <v>0</v>
      </c>
      <c r="G164" s="47">
        <v>0</v>
      </c>
      <c r="H164" s="46">
        <v>0</v>
      </c>
      <c r="I164" s="47">
        <v>0</v>
      </c>
      <c r="J164" s="46">
        <v>0</v>
      </c>
      <c r="K164" s="47">
        <v>0</v>
      </c>
      <c r="L164" s="46">
        <v>0</v>
      </c>
      <c r="M164" s="47">
        <v>0</v>
      </c>
      <c r="N164" s="46">
        <v>0</v>
      </c>
      <c r="O164" s="47">
        <v>0</v>
      </c>
      <c r="P164" s="46">
        <v>0</v>
      </c>
      <c r="Q164" s="47">
        <v>0</v>
      </c>
      <c r="R164" s="46">
        <v>0</v>
      </c>
      <c r="S164" s="47">
        <v>0</v>
      </c>
      <c r="T164" s="46">
        <v>0</v>
      </c>
      <c r="U164" s="47">
        <v>0</v>
      </c>
      <c r="V164" s="46">
        <v>0</v>
      </c>
      <c r="W164" s="47">
        <v>0</v>
      </c>
      <c r="X164" s="46">
        <v>0</v>
      </c>
      <c r="Y164" s="47">
        <v>0</v>
      </c>
      <c r="Z164" s="46">
        <v>0</v>
      </c>
      <c r="AA164" s="47">
        <v>0</v>
      </c>
      <c r="AB164" s="46">
        <v>0</v>
      </c>
      <c r="AC164" s="47">
        <v>0</v>
      </c>
      <c r="AD164" s="48">
        <v>0</v>
      </c>
    </row>
    <row r="165" spans="1:30">
      <c r="A165" s="52">
        <v>0</v>
      </c>
      <c r="B165" s="46">
        <v>0</v>
      </c>
      <c r="C165" s="47">
        <v>0</v>
      </c>
      <c r="D165" s="46">
        <v>0</v>
      </c>
      <c r="E165" s="47">
        <v>0</v>
      </c>
      <c r="F165" s="46">
        <v>0</v>
      </c>
      <c r="G165" s="47">
        <v>0</v>
      </c>
      <c r="H165" s="46">
        <v>0</v>
      </c>
      <c r="I165" s="47">
        <v>0</v>
      </c>
      <c r="J165" s="46">
        <v>0</v>
      </c>
      <c r="K165" s="47">
        <v>0</v>
      </c>
      <c r="L165" s="46">
        <v>0</v>
      </c>
      <c r="M165" s="47">
        <v>0</v>
      </c>
      <c r="N165" s="46">
        <v>0</v>
      </c>
      <c r="O165" s="47">
        <v>0</v>
      </c>
      <c r="P165" s="46">
        <v>0</v>
      </c>
      <c r="Q165" s="47">
        <v>0</v>
      </c>
      <c r="R165" s="46">
        <v>0</v>
      </c>
      <c r="S165" s="47">
        <v>0</v>
      </c>
      <c r="T165" s="46">
        <v>0</v>
      </c>
      <c r="U165" s="47">
        <v>0</v>
      </c>
      <c r="V165" s="46">
        <v>0</v>
      </c>
      <c r="W165" s="47">
        <v>0</v>
      </c>
      <c r="X165" s="46">
        <v>0</v>
      </c>
      <c r="Y165" s="47">
        <v>0</v>
      </c>
      <c r="Z165" s="46">
        <v>0</v>
      </c>
      <c r="AA165" s="47">
        <v>0</v>
      </c>
      <c r="AB165" s="46">
        <v>0</v>
      </c>
      <c r="AC165" s="47">
        <v>0</v>
      </c>
      <c r="AD165" s="48">
        <v>0</v>
      </c>
    </row>
    <row r="166" spans="1:30">
      <c r="A166" s="52" t="s">
        <v>2600</v>
      </c>
      <c r="B166" s="46">
        <v>2.77777777777799E-3</v>
      </c>
      <c r="C166" s="47" t="s">
        <v>2630</v>
      </c>
      <c r="D166" s="46">
        <v>4.1666666666670404E-3</v>
      </c>
      <c r="E166" s="47" t="s">
        <v>2599</v>
      </c>
      <c r="F166" s="46">
        <v>3.4722222222219878E-3</v>
      </c>
      <c r="G166" s="47" t="s">
        <v>2622</v>
      </c>
      <c r="H166" s="46">
        <v>1.5972222222222998E-2</v>
      </c>
      <c r="I166" s="47" t="s">
        <v>2600</v>
      </c>
      <c r="J166" s="46">
        <v>2.77777777777799E-3</v>
      </c>
      <c r="K166" s="47" t="s">
        <v>2600</v>
      </c>
      <c r="L166" s="46">
        <v>1.3194444444444009E-2</v>
      </c>
      <c r="M166" s="47" t="s">
        <v>2622</v>
      </c>
      <c r="N166" s="46">
        <v>1.3888888888888007E-3</v>
      </c>
      <c r="O166" s="47" t="s">
        <v>2600</v>
      </c>
      <c r="P166" s="46">
        <v>3.4722222222219878E-3</v>
      </c>
      <c r="Q166" s="47" t="s">
        <v>2600</v>
      </c>
      <c r="R166" s="46">
        <v>3.4722222222219878E-3</v>
      </c>
      <c r="S166" s="47" t="s">
        <v>2600</v>
      </c>
      <c r="T166" s="46">
        <v>2.0833333333329929E-3</v>
      </c>
      <c r="U166" s="47" t="s">
        <v>2604</v>
      </c>
      <c r="V166" s="46">
        <v>3.4722222222219878E-3</v>
      </c>
      <c r="W166" s="47" t="s">
        <v>2600</v>
      </c>
      <c r="X166" s="46">
        <v>6.9444444444439757E-3</v>
      </c>
      <c r="Y166" s="47" t="s">
        <v>2600</v>
      </c>
      <c r="Z166" s="46">
        <v>1.3888888888889006E-2</v>
      </c>
      <c r="AA166" s="47" t="s">
        <v>2630</v>
      </c>
      <c r="AB166" s="46">
        <v>6.9444444444439757E-3</v>
      </c>
      <c r="AC166" s="47" t="s">
        <v>2600</v>
      </c>
      <c r="AD166" s="48">
        <v>3.472222222222987E-3</v>
      </c>
    </row>
    <row r="167" spans="1:30">
      <c r="A167" s="52" t="s">
        <v>2601</v>
      </c>
      <c r="B167" s="46">
        <v>3.4722222222222987E-2</v>
      </c>
      <c r="C167" s="47" t="s">
        <v>2630</v>
      </c>
      <c r="D167" s="46">
        <v>2.77777777777799E-3</v>
      </c>
      <c r="E167" s="47" t="s">
        <v>2600</v>
      </c>
      <c r="F167" s="46">
        <v>5.069444444444493E-2</v>
      </c>
      <c r="G167" s="47" t="s">
        <v>2622</v>
      </c>
      <c r="H167" s="46">
        <v>3.4722222222230426E-3</v>
      </c>
      <c r="I167" s="47" t="s">
        <v>2600</v>
      </c>
      <c r="J167" s="46">
        <v>3.4722222222219878E-3</v>
      </c>
      <c r="K167" s="47" t="s">
        <v>2601</v>
      </c>
      <c r="L167" s="46">
        <v>5.8333333333333015E-2</v>
      </c>
      <c r="M167" s="47" t="s">
        <v>2600</v>
      </c>
      <c r="N167" s="46">
        <v>3.4722222222219878E-3</v>
      </c>
      <c r="O167" s="47" t="s">
        <v>2604</v>
      </c>
      <c r="P167" s="46">
        <v>9.7222222222220211E-3</v>
      </c>
      <c r="Q167" s="47" t="s">
        <v>2600</v>
      </c>
      <c r="R167" s="46">
        <v>3.4722222222219878E-3</v>
      </c>
      <c r="S167" s="47" t="s">
        <v>2600</v>
      </c>
      <c r="T167" s="46">
        <v>3.472222222222987E-3</v>
      </c>
      <c r="U167" s="47">
        <v>0</v>
      </c>
      <c r="V167" s="46">
        <v>0</v>
      </c>
      <c r="W167" s="47" t="s">
        <v>2600</v>
      </c>
      <c r="X167" s="46">
        <v>6.9444444444439757E-3</v>
      </c>
      <c r="Y167" s="47" t="s">
        <v>2600</v>
      </c>
      <c r="Z167" s="46">
        <v>5.5555555555560354E-3</v>
      </c>
      <c r="AA167" s="47">
        <v>0</v>
      </c>
      <c r="AB167" s="46">
        <v>0</v>
      </c>
      <c r="AC167" s="47" t="s">
        <v>2623</v>
      </c>
      <c r="AD167" s="48">
        <v>6.9444444444449749E-3</v>
      </c>
    </row>
    <row r="168" spans="1:30">
      <c r="A168" s="52">
        <v>0</v>
      </c>
      <c r="B168" s="46">
        <v>0</v>
      </c>
      <c r="C168" s="47" t="s">
        <v>2599</v>
      </c>
      <c r="D168" s="46">
        <v>2.291666666666603E-2</v>
      </c>
      <c r="E168" s="47">
        <v>0</v>
      </c>
      <c r="F168" s="46">
        <v>0</v>
      </c>
      <c r="G168" s="47">
        <v>0</v>
      </c>
      <c r="H168" s="46">
        <v>0</v>
      </c>
      <c r="I168" s="47" t="s">
        <v>2603</v>
      </c>
      <c r="J168" s="46">
        <v>2.77777777777799E-3</v>
      </c>
      <c r="K168" s="47" t="s">
        <v>2600</v>
      </c>
      <c r="L168" s="46">
        <v>3.4722222222220989E-3</v>
      </c>
      <c r="M168" s="47" t="s">
        <v>2600</v>
      </c>
      <c r="N168" s="46">
        <v>3.4722222222220156E-3</v>
      </c>
      <c r="O168" s="47" t="s">
        <v>2601</v>
      </c>
      <c r="P168" s="46">
        <v>1.3888888888889006E-2</v>
      </c>
      <c r="Q168" s="47">
        <v>0</v>
      </c>
      <c r="R168" s="46">
        <v>0</v>
      </c>
      <c r="S168" s="47" t="s">
        <v>2600</v>
      </c>
      <c r="T168" s="46">
        <v>3.472222222222987E-3</v>
      </c>
      <c r="U168" s="47">
        <v>0</v>
      </c>
      <c r="V168" s="46">
        <v>0</v>
      </c>
      <c r="W168" s="47">
        <v>0</v>
      </c>
      <c r="X168" s="46">
        <v>0</v>
      </c>
      <c r="Y168" s="47" t="s">
        <v>2600</v>
      </c>
      <c r="Z168" s="46">
        <v>4.1666666666669849E-3</v>
      </c>
      <c r="AA168" s="47">
        <v>0</v>
      </c>
      <c r="AB168" s="46">
        <v>0</v>
      </c>
      <c r="AC168" s="47">
        <v>0</v>
      </c>
      <c r="AD168" s="48">
        <v>0</v>
      </c>
    </row>
    <row r="169" spans="1:30">
      <c r="A169" s="52">
        <v>0</v>
      </c>
      <c r="B169" s="46">
        <v>0</v>
      </c>
      <c r="C169" s="47" t="s">
        <v>2624</v>
      </c>
      <c r="D169" s="46">
        <v>2.0833333333339921E-3</v>
      </c>
      <c r="E169" s="47">
        <v>0</v>
      </c>
      <c r="F169" s="46">
        <v>0</v>
      </c>
      <c r="G169" s="47">
        <v>0</v>
      </c>
      <c r="H169" s="46">
        <v>0</v>
      </c>
      <c r="I169" s="47" t="s">
        <v>2601</v>
      </c>
      <c r="J169" s="46">
        <v>3.4722222222222987E-2</v>
      </c>
      <c r="K169" s="47" t="s">
        <v>2601</v>
      </c>
      <c r="L169" s="46">
        <v>2.2916666666666918E-2</v>
      </c>
      <c r="M169" s="47">
        <v>0</v>
      </c>
      <c r="N169" s="46">
        <v>0</v>
      </c>
      <c r="O169" s="47" t="s">
        <v>2623</v>
      </c>
      <c r="P169" s="46">
        <v>6.9444444444439757E-3</v>
      </c>
      <c r="Q169" s="47">
        <v>0</v>
      </c>
      <c r="R169" s="46">
        <v>0</v>
      </c>
      <c r="S169" s="47">
        <v>0</v>
      </c>
      <c r="T169" s="46">
        <v>0</v>
      </c>
      <c r="U169" s="47">
        <v>0</v>
      </c>
      <c r="V169" s="46">
        <v>0</v>
      </c>
      <c r="W169" s="47">
        <v>0</v>
      </c>
      <c r="X169" s="46">
        <v>0</v>
      </c>
      <c r="Y169" s="47" t="s">
        <v>2626</v>
      </c>
      <c r="Z169" s="46">
        <v>1.3888888888888951E-2</v>
      </c>
      <c r="AA169" s="47">
        <v>0</v>
      </c>
      <c r="AB169" s="46">
        <v>0</v>
      </c>
      <c r="AC169" s="47">
        <v>0</v>
      </c>
      <c r="AD169" s="48">
        <v>0</v>
      </c>
    </row>
    <row r="170" spans="1:30">
      <c r="A170" s="52">
        <v>0</v>
      </c>
      <c r="B170" s="46">
        <v>0</v>
      </c>
      <c r="C170" s="47" t="s">
        <v>2602</v>
      </c>
      <c r="D170" s="46">
        <v>3.8888888888887974E-2</v>
      </c>
      <c r="E170" s="47">
        <v>0</v>
      </c>
      <c r="F170" s="46">
        <v>0</v>
      </c>
      <c r="G170" s="47">
        <v>0</v>
      </c>
      <c r="H170" s="46">
        <v>0</v>
      </c>
      <c r="I170" s="47">
        <v>0</v>
      </c>
      <c r="J170" s="46">
        <v>0</v>
      </c>
      <c r="K170" s="47">
        <v>0</v>
      </c>
      <c r="L170" s="46">
        <v>0</v>
      </c>
      <c r="M170" s="47">
        <v>0</v>
      </c>
      <c r="N170" s="46">
        <v>0</v>
      </c>
      <c r="O170" s="47">
        <v>0</v>
      </c>
      <c r="P170" s="46">
        <v>0</v>
      </c>
      <c r="Q170" s="47">
        <v>0</v>
      </c>
      <c r="R170" s="46">
        <v>0</v>
      </c>
      <c r="S170" s="47">
        <v>0</v>
      </c>
      <c r="T170" s="46">
        <v>0</v>
      </c>
      <c r="U170" s="47">
        <v>0</v>
      </c>
      <c r="V170" s="46">
        <v>0</v>
      </c>
      <c r="W170" s="47">
        <v>0</v>
      </c>
      <c r="X170" s="46">
        <v>0</v>
      </c>
      <c r="Y170" s="47">
        <v>0</v>
      </c>
      <c r="Z170" s="46">
        <v>0</v>
      </c>
      <c r="AA170" s="47">
        <v>0</v>
      </c>
      <c r="AB170" s="46">
        <v>0</v>
      </c>
      <c r="AC170" s="47">
        <v>0</v>
      </c>
      <c r="AD170" s="48">
        <v>0</v>
      </c>
    </row>
    <row r="171" spans="1:30">
      <c r="A171" s="52">
        <v>0</v>
      </c>
      <c r="B171" s="46">
        <v>0</v>
      </c>
      <c r="C171" s="47">
        <v>0</v>
      </c>
      <c r="D171" s="46">
        <v>0</v>
      </c>
      <c r="E171" s="47">
        <v>0</v>
      </c>
      <c r="F171" s="46">
        <v>0</v>
      </c>
      <c r="G171" s="47">
        <v>0</v>
      </c>
      <c r="H171" s="46">
        <v>0</v>
      </c>
      <c r="I171" s="47">
        <v>0</v>
      </c>
      <c r="J171" s="46">
        <v>0</v>
      </c>
      <c r="K171" s="47">
        <v>0</v>
      </c>
      <c r="L171" s="46">
        <v>0</v>
      </c>
      <c r="M171" s="47">
        <v>0</v>
      </c>
      <c r="N171" s="46">
        <v>0</v>
      </c>
      <c r="O171" s="47">
        <v>0</v>
      </c>
      <c r="P171" s="46">
        <v>0</v>
      </c>
      <c r="Q171" s="47">
        <v>0</v>
      </c>
      <c r="R171" s="46">
        <v>0</v>
      </c>
      <c r="S171" s="47">
        <v>0</v>
      </c>
      <c r="T171" s="46">
        <v>0</v>
      </c>
      <c r="U171" s="47">
        <v>0</v>
      </c>
      <c r="V171" s="46">
        <v>0</v>
      </c>
      <c r="W171" s="47">
        <v>0</v>
      </c>
      <c r="X171" s="46">
        <v>0</v>
      </c>
      <c r="Y171" s="47">
        <v>0</v>
      </c>
      <c r="Z171" s="46">
        <v>0</v>
      </c>
      <c r="AA171" s="47">
        <v>0</v>
      </c>
      <c r="AB171" s="46">
        <v>0</v>
      </c>
      <c r="AC171" s="47">
        <v>0</v>
      </c>
      <c r="AD171" s="48">
        <v>0</v>
      </c>
    </row>
    <row r="172" spans="1:30">
      <c r="A172" s="52">
        <v>0</v>
      </c>
      <c r="B172" s="46">
        <v>0</v>
      </c>
      <c r="C172" s="47">
        <v>0</v>
      </c>
      <c r="D172" s="46">
        <v>0</v>
      </c>
      <c r="E172" s="47">
        <v>0</v>
      </c>
      <c r="F172" s="46">
        <v>0</v>
      </c>
      <c r="G172" s="47">
        <v>0</v>
      </c>
      <c r="H172" s="46">
        <v>0</v>
      </c>
      <c r="I172" s="47">
        <v>0</v>
      </c>
      <c r="J172" s="46">
        <v>0</v>
      </c>
      <c r="K172" s="47">
        <v>0</v>
      </c>
      <c r="L172" s="46">
        <v>0</v>
      </c>
      <c r="M172" s="47">
        <v>0</v>
      </c>
      <c r="N172" s="46">
        <v>0</v>
      </c>
      <c r="O172" s="47">
        <v>0</v>
      </c>
      <c r="P172" s="46">
        <v>0</v>
      </c>
      <c r="Q172" s="47">
        <v>0</v>
      </c>
      <c r="R172" s="46">
        <v>0</v>
      </c>
      <c r="S172" s="47">
        <v>0</v>
      </c>
      <c r="T172" s="46">
        <v>0</v>
      </c>
      <c r="U172" s="47">
        <v>0</v>
      </c>
      <c r="V172" s="46">
        <v>0</v>
      </c>
      <c r="W172" s="47">
        <v>0</v>
      </c>
      <c r="X172" s="46">
        <v>0</v>
      </c>
      <c r="Y172" s="47">
        <v>0</v>
      </c>
      <c r="Z172" s="46">
        <v>0</v>
      </c>
      <c r="AA172" s="47">
        <v>0</v>
      </c>
      <c r="AB172" s="46">
        <v>0</v>
      </c>
      <c r="AC172" s="47">
        <v>0</v>
      </c>
      <c r="AD172" s="48">
        <v>0</v>
      </c>
    </row>
    <row r="173" spans="1:30">
      <c r="A173" s="52">
        <v>0</v>
      </c>
      <c r="B173" s="46">
        <v>0</v>
      </c>
      <c r="C173" s="47">
        <v>0</v>
      </c>
      <c r="D173" s="46">
        <v>0</v>
      </c>
      <c r="E173" s="47">
        <v>0</v>
      </c>
      <c r="F173" s="46">
        <v>0</v>
      </c>
      <c r="G173" s="47">
        <v>0</v>
      </c>
      <c r="H173" s="46">
        <v>0</v>
      </c>
      <c r="I173" s="47">
        <v>0</v>
      </c>
      <c r="J173" s="46">
        <v>0</v>
      </c>
      <c r="K173" s="47">
        <v>0</v>
      </c>
      <c r="L173" s="46">
        <v>0</v>
      </c>
      <c r="M173" s="47">
        <v>0</v>
      </c>
      <c r="N173" s="46">
        <v>0</v>
      </c>
      <c r="O173" s="47">
        <v>0</v>
      </c>
      <c r="P173" s="46">
        <v>0</v>
      </c>
      <c r="Q173" s="47">
        <v>0</v>
      </c>
      <c r="R173" s="46">
        <v>0</v>
      </c>
      <c r="S173" s="47">
        <v>0</v>
      </c>
      <c r="T173" s="46">
        <v>0</v>
      </c>
      <c r="U173" s="47">
        <v>0</v>
      </c>
      <c r="V173" s="46">
        <v>0</v>
      </c>
      <c r="W173" s="47">
        <v>0</v>
      </c>
      <c r="X173" s="46">
        <v>0</v>
      </c>
      <c r="Y173" s="47">
        <v>0</v>
      </c>
      <c r="Z173" s="46">
        <v>0</v>
      </c>
      <c r="AA173" s="47">
        <v>0</v>
      </c>
      <c r="AB173" s="46">
        <v>0</v>
      </c>
      <c r="AC173" s="47">
        <v>0</v>
      </c>
      <c r="AD173" s="48">
        <v>0</v>
      </c>
    </row>
    <row r="174" spans="1:30">
      <c r="A174" s="52">
        <v>0</v>
      </c>
      <c r="B174" s="46">
        <v>0</v>
      </c>
      <c r="C174" s="47">
        <v>0</v>
      </c>
      <c r="D174" s="46">
        <v>0</v>
      </c>
      <c r="E174" s="47">
        <v>0</v>
      </c>
      <c r="F174" s="46">
        <v>0</v>
      </c>
      <c r="G174" s="47">
        <v>0</v>
      </c>
      <c r="H174" s="46">
        <v>0</v>
      </c>
      <c r="I174" s="47">
        <v>0</v>
      </c>
      <c r="J174" s="46">
        <v>0</v>
      </c>
      <c r="K174" s="47">
        <v>0</v>
      </c>
      <c r="L174" s="46">
        <v>0</v>
      </c>
      <c r="M174" s="47">
        <v>0</v>
      </c>
      <c r="N174" s="46">
        <v>0</v>
      </c>
      <c r="O174" s="47">
        <v>0</v>
      </c>
      <c r="P174" s="46">
        <v>0</v>
      </c>
      <c r="Q174" s="47">
        <v>0</v>
      </c>
      <c r="R174" s="46">
        <v>0</v>
      </c>
      <c r="S174" s="47">
        <v>0</v>
      </c>
      <c r="T174" s="46">
        <v>0</v>
      </c>
      <c r="U174" s="47">
        <v>0</v>
      </c>
      <c r="V174" s="46">
        <v>0</v>
      </c>
      <c r="W174" s="47">
        <v>0</v>
      </c>
      <c r="X174" s="46">
        <v>0</v>
      </c>
      <c r="Y174" s="47">
        <v>0</v>
      </c>
      <c r="Z174" s="46">
        <v>0</v>
      </c>
      <c r="AA174" s="47">
        <v>0</v>
      </c>
      <c r="AB174" s="46">
        <v>0</v>
      </c>
      <c r="AC174" s="47">
        <v>0</v>
      </c>
      <c r="AD174" s="48">
        <v>0</v>
      </c>
    </row>
    <row r="175" spans="1:30">
      <c r="A175" s="52">
        <v>0</v>
      </c>
      <c r="B175" s="46">
        <v>0</v>
      </c>
      <c r="C175" s="47">
        <v>0</v>
      </c>
      <c r="D175" s="46">
        <v>0</v>
      </c>
      <c r="E175" s="47">
        <v>0</v>
      </c>
      <c r="F175" s="46">
        <v>0</v>
      </c>
      <c r="G175" s="47">
        <v>0</v>
      </c>
      <c r="H175" s="46">
        <v>0</v>
      </c>
      <c r="I175" s="47">
        <v>0</v>
      </c>
      <c r="J175" s="46">
        <v>0</v>
      </c>
      <c r="K175" s="47">
        <v>0</v>
      </c>
      <c r="L175" s="46">
        <v>0</v>
      </c>
      <c r="M175" s="47">
        <v>0</v>
      </c>
      <c r="N175" s="46">
        <v>0</v>
      </c>
      <c r="O175" s="47">
        <v>0</v>
      </c>
      <c r="P175" s="46">
        <v>0</v>
      </c>
      <c r="Q175" s="47">
        <v>0</v>
      </c>
      <c r="R175" s="46">
        <v>0</v>
      </c>
      <c r="S175" s="47">
        <v>0</v>
      </c>
      <c r="T175" s="46">
        <v>0</v>
      </c>
      <c r="U175" s="47">
        <v>0</v>
      </c>
      <c r="V175" s="46">
        <v>0</v>
      </c>
      <c r="W175" s="47">
        <v>0</v>
      </c>
      <c r="X175" s="46">
        <v>0</v>
      </c>
      <c r="Y175" s="47">
        <v>0</v>
      </c>
      <c r="Z175" s="46">
        <v>0</v>
      </c>
      <c r="AA175" s="47">
        <v>0</v>
      </c>
      <c r="AB175" s="46">
        <v>0</v>
      </c>
      <c r="AC175" s="47">
        <v>0</v>
      </c>
      <c r="AD175" s="48">
        <v>0</v>
      </c>
    </row>
    <row r="176" spans="1:30">
      <c r="A176" s="52">
        <v>0</v>
      </c>
      <c r="B176" s="46">
        <v>0</v>
      </c>
      <c r="C176" s="47">
        <v>0</v>
      </c>
      <c r="D176" s="46">
        <v>0</v>
      </c>
      <c r="E176" s="47">
        <v>0</v>
      </c>
      <c r="F176" s="46">
        <v>0</v>
      </c>
      <c r="G176" s="47">
        <v>0</v>
      </c>
      <c r="H176" s="46">
        <v>0</v>
      </c>
      <c r="I176" s="47">
        <v>0</v>
      </c>
      <c r="J176" s="46">
        <v>0</v>
      </c>
      <c r="K176" s="47">
        <v>0</v>
      </c>
      <c r="L176" s="46">
        <v>0</v>
      </c>
      <c r="M176" s="47">
        <v>0</v>
      </c>
      <c r="N176" s="46">
        <v>0</v>
      </c>
      <c r="O176" s="47">
        <v>0</v>
      </c>
      <c r="P176" s="46">
        <v>0</v>
      </c>
      <c r="Q176" s="47">
        <v>0</v>
      </c>
      <c r="R176" s="46">
        <v>0</v>
      </c>
      <c r="S176" s="47">
        <v>0</v>
      </c>
      <c r="T176" s="46">
        <v>0</v>
      </c>
      <c r="U176" s="47">
        <v>0</v>
      </c>
      <c r="V176" s="46">
        <v>0</v>
      </c>
      <c r="W176" s="47">
        <v>0</v>
      </c>
      <c r="X176" s="46">
        <v>0</v>
      </c>
      <c r="Y176" s="47">
        <v>0</v>
      </c>
      <c r="Z176" s="46">
        <v>0</v>
      </c>
      <c r="AA176" s="47">
        <v>0</v>
      </c>
      <c r="AB176" s="46">
        <v>0</v>
      </c>
      <c r="AC176" s="47">
        <v>0</v>
      </c>
      <c r="AD176" s="48">
        <v>0</v>
      </c>
    </row>
    <row r="177" spans="1:30">
      <c r="A177" s="52">
        <v>0</v>
      </c>
      <c r="B177" s="46">
        <v>0</v>
      </c>
      <c r="C177" s="47">
        <v>0</v>
      </c>
      <c r="D177" s="46">
        <v>0</v>
      </c>
      <c r="E177" s="47">
        <v>0</v>
      </c>
      <c r="F177" s="46">
        <v>0</v>
      </c>
      <c r="G177" s="47">
        <v>0</v>
      </c>
      <c r="H177" s="46">
        <v>0</v>
      </c>
      <c r="I177" s="47">
        <v>0</v>
      </c>
      <c r="J177" s="46">
        <v>0</v>
      </c>
      <c r="K177" s="47">
        <v>0</v>
      </c>
      <c r="L177" s="46">
        <v>0</v>
      </c>
      <c r="M177" s="47">
        <v>0</v>
      </c>
      <c r="N177" s="46">
        <v>0</v>
      </c>
      <c r="O177" s="47">
        <v>0</v>
      </c>
      <c r="P177" s="46">
        <v>0</v>
      </c>
      <c r="Q177" s="47">
        <v>0</v>
      </c>
      <c r="R177" s="46">
        <v>0</v>
      </c>
      <c r="S177" s="47">
        <v>0</v>
      </c>
      <c r="T177" s="46">
        <v>0</v>
      </c>
      <c r="U177" s="47">
        <v>0</v>
      </c>
      <c r="V177" s="46">
        <v>0</v>
      </c>
      <c r="W177" s="47">
        <v>0</v>
      </c>
      <c r="X177" s="46">
        <v>0</v>
      </c>
      <c r="Y177" s="47">
        <v>0</v>
      </c>
      <c r="Z177" s="46">
        <v>0</v>
      </c>
      <c r="AA177" s="47">
        <v>0</v>
      </c>
      <c r="AB177" s="46">
        <v>0</v>
      </c>
      <c r="AC177" s="47">
        <v>0</v>
      </c>
      <c r="AD177" s="48">
        <v>0</v>
      </c>
    </row>
    <row r="178" spans="1:30">
      <c r="A178" s="52">
        <v>0</v>
      </c>
      <c r="B178" s="46">
        <v>0</v>
      </c>
      <c r="C178" s="47">
        <v>0</v>
      </c>
      <c r="D178" s="46">
        <v>0</v>
      </c>
      <c r="E178" s="47">
        <v>0</v>
      </c>
      <c r="F178" s="46">
        <v>0</v>
      </c>
      <c r="G178" s="47">
        <v>0</v>
      </c>
      <c r="H178" s="46">
        <v>0</v>
      </c>
      <c r="I178" s="47">
        <v>0</v>
      </c>
      <c r="J178" s="46">
        <v>0</v>
      </c>
      <c r="K178" s="47">
        <v>0</v>
      </c>
      <c r="L178" s="46">
        <v>0</v>
      </c>
      <c r="M178" s="47">
        <v>0</v>
      </c>
      <c r="N178" s="46">
        <v>0</v>
      </c>
      <c r="O178" s="47">
        <v>0</v>
      </c>
      <c r="P178" s="46">
        <v>0</v>
      </c>
      <c r="Q178" s="47">
        <v>0</v>
      </c>
      <c r="R178" s="46">
        <v>0</v>
      </c>
      <c r="S178" s="47">
        <v>0</v>
      </c>
      <c r="T178" s="46">
        <v>0</v>
      </c>
      <c r="U178" s="47">
        <v>0</v>
      </c>
      <c r="V178" s="46">
        <v>0</v>
      </c>
      <c r="W178" s="47">
        <v>0</v>
      </c>
      <c r="X178" s="46">
        <v>0</v>
      </c>
      <c r="Y178" s="47">
        <v>0</v>
      </c>
      <c r="Z178" s="46">
        <v>0</v>
      </c>
      <c r="AA178" s="47">
        <v>0</v>
      </c>
      <c r="AB178" s="46">
        <v>0</v>
      </c>
      <c r="AC178" s="47">
        <v>0</v>
      </c>
      <c r="AD178" s="48">
        <v>0</v>
      </c>
    </row>
    <row r="179" spans="1:30">
      <c r="A179" s="52">
        <v>0</v>
      </c>
      <c r="B179" s="46">
        <v>0</v>
      </c>
      <c r="C179" s="47">
        <v>0</v>
      </c>
      <c r="D179" s="46">
        <v>0</v>
      </c>
      <c r="E179" s="47">
        <v>0</v>
      </c>
      <c r="F179" s="46">
        <v>0</v>
      </c>
      <c r="G179" s="47">
        <v>0</v>
      </c>
      <c r="H179" s="46">
        <v>0</v>
      </c>
      <c r="I179" s="47">
        <v>0</v>
      </c>
      <c r="J179" s="46">
        <v>0</v>
      </c>
      <c r="K179" s="47">
        <v>0</v>
      </c>
      <c r="L179" s="46">
        <v>0</v>
      </c>
      <c r="M179" s="47">
        <v>0</v>
      </c>
      <c r="N179" s="46">
        <v>0</v>
      </c>
      <c r="O179" s="47">
        <v>0</v>
      </c>
      <c r="P179" s="46">
        <v>0</v>
      </c>
      <c r="Q179" s="47">
        <v>0</v>
      </c>
      <c r="R179" s="46">
        <v>0</v>
      </c>
      <c r="S179" s="47">
        <v>0</v>
      </c>
      <c r="T179" s="46">
        <v>0</v>
      </c>
      <c r="U179" s="47">
        <v>0</v>
      </c>
      <c r="V179" s="46">
        <v>0</v>
      </c>
      <c r="W179" s="47">
        <v>0</v>
      </c>
      <c r="X179" s="46">
        <v>0</v>
      </c>
      <c r="Y179" s="47">
        <v>0</v>
      </c>
      <c r="Z179" s="46">
        <v>0</v>
      </c>
      <c r="AA179" s="47">
        <v>0</v>
      </c>
      <c r="AB179" s="46">
        <v>0</v>
      </c>
      <c r="AC179" s="47">
        <v>0</v>
      </c>
      <c r="AD179" s="48">
        <v>0</v>
      </c>
    </row>
    <row r="180" spans="1:30">
      <c r="A180" s="52">
        <v>0</v>
      </c>
      <c r="B180" s="46">
        <v>0</v>
      </c>
      <c r="C180" s="47">
        <v>0</v>
      </c>
      <c r="D180" s="46">
        <v>0</v>
      </c>
      <c r="E180" s="47">
        <v>0</v>
      </c>
      <c r="F180" s="46">
        <v>0</v>
      </c>
      <c r="G180" s="47">
        <v>0</v>
      </c>
      <c r="H180" s="46">
        <v>0</v>
      </c>
      <c r="I180" s="47">
        <v>0</v>
      </c>
      <c r="J180" s="46">
        <v>0</v>
      </c>
      <c r="K180" s="47">
        <v>0</v>
      </c>
      <c r="L180" s="46">
        <v>0</v>
      </c>
      <c r="M180" s="47">
        <v>0</v>
      </c>
      <c r="N180" s="46">
        <v>0</v>
      </c>
      <c r="O180" s="47">
        <v>0</v>
      </c>
      <c r="P180" s="46">
        <v>0</v>
      </c>
      <c r="Q180" s="47">
        <v>0</v>
      </c>
      <c r="R180" s="46">
        <v>0</v>
      </c>
      <c r="S180" s="47">
        <v>0</v>
      </c>
      <c r="T180" s="46">
        <v>0</v>
      </c>
      <c r="U180" s="47">
        <v>0</v>
      </c>
      <c r="V180" s="46">
        <v>0</v>
      </c>
      <c r="W180" s="47">
        <v>0</v>
      </c>
      <c r="X180" s="46">
        <v>0</v>
      </c>
      <c r="Y180" s="47">
        <v>0</v>
      </c>
      <c r="Z180" s="46">
        <v>0</v>
      </c>
      <c r="AA180" s="47">
        <v>0</v>
      </c>
      <c r="AB180" s="46">
        <v>0</v>
      </c>
      <c r="AC180" s="47">
        <v>0</v>
      </c>
      <c r="AD180" s="48">
        <v>0</v>
      </c>
    </row>
    <row r="181" spans="1:30">
      <c r="A181" s="52">
        <v>0</v>
      </c>
      <c r="B181" s="46">
        <v>0</v>
      </c>
      <c r="C181" s="47">
        <v>0</v>
      </c>
      <c r="D181" s="46">
        <v>0</v>
      </c>
      <c r="E181" s="47">
        <v>0</v>
      </c>
      <c r="F181" s="46">
        <v>0</v>
      </c>
      <c r="G181" s="47">
        <v>0</v>
      </c>
      <c r="H181" s="46">
        <v>0</v>
      </c>
      <c r="I181" s="47">
        <v>0</v>
      </c>
      <c r="J181" s="46">
        <v>0</v>
      </c>
      <c r="K181" s="47">
        <v>0</v>
      </c>
      <c r="L181" s="46">
        <v>0</v>
      </c>
      <c r="M181" s="47">
        <v>0</v>
      </c>
      <c r="N181" s="46">
        <v>0</v>
      </c>
      <c r="O181" s="47">
        <v>0</v>
      </c>
      <c r="P181" s="46">
        <v>0</v>
      </c>
      <c r="Q181" s="47">
        <v>0</v>
      </c>
      <c r="R181" s="46">
        <v>0</v>
      </c>
      <c r="S181" s="47">
        <v>0</v>
      </c>
      <c r="T181" s="46">
        <v>0</v>
      </c>
      <c r="U181" s="47">
        <v>0</v>
      </c>
      <c r="V181" s="46">
        <v>0</v>
      </c>
      <c r="W181" s="47">
        <v>0</v>
      </c>
      <c r="X181" s="46">
        <v>0</v>
      </c>
      <c r="Y181" s="47">
        <v>0</v>
      </c>
      <c r="Z181" s="46">
        <v>0</v>
      </c>
      <c r="AA181" s="47">
        <v>0</v>
      </c>
      <c r="AB181" s="46">
        <v>0</v>
      </c>
      <c r="AC181" s="47">
        <v>0</v>
      </c>
      <c r="AD181" s="48">
        <v>0</v>
      </c>
    </row>
    <row r="182" spans="1:30">
      <c r="A182" s="52">
        <v>0</v>
      </c>
      <c r="B182" s="46">
        <v>0</v>
      </c>
      <c r="C182" s="47">
        <v>0</v>
      </c>
      <c r="D182" s="46">
        <v>0</v>
      </c>
      <c r="E182" s="47">
        <v>0</v>
      </c>
      <c r="F182" s="46">
        <v>0</v>
      </c>
      <c r="G182" s="47">
        <v>0</v>
      </c>
      <c r="H182" s="46">
        <v>0</v>
      </c>
      <c r="I182" s="47">
        <v>0</v>
      </c>
      <c r="J182" s="46">
        <v>0</v>
      </c>
      <c r="K182" s="47">
        <v>0</v>
      </c>
      <c r="L182" s="46">
        <v>0</v>
      </c>
      <c r="M182" s="47">
        <v>0</v>
      </c>
      <c r="N182" s="46">
        <v>0</v>
      </c>
      <c r="O182" s="47">
        <v>0</v>
      </c>
      <c r="P182" s="46">
        <v>0</v>
      </c>
      <c r="Q182" s="47">
        <v>0</v>
      </c>
      <c r="R182" s="46">
        <v>0</v>
      </c>
      <c r="S182" s="47">
        <v>0</v>
      </c>
      <c r="T182" s="46">
        <v>0</v>
      </c>
      <c r="U182" s="47">
        <v>0</v>
      </c>
      <c r="V182" s="46">
        <v>0</v>
      </c>
      <c r="W182" s="47">
        <v>0</v>
      </c>
      <c r="X182" s="46">
        <v>0</v>
      </c>
      <c r="Y182" s="47">
        <v>0</v>
      </c>
      <c r="Z182" s="46">
        <v>0</v>
      </c>
      <c r="AA182" s="47">
        <v>0</v>
      </c>
      <c r="AB182" s="46">
        <v>0</v>
      </c>
      <c r="AC182" s="47">
        <v>0</v>
      </c>
      <c r="AD182" s="48">
        <v>0</v>
      </c>
    </row>
    <row r="183" spans="1:30">
      <c r="A183" s="52">
        <v>0</v>
      </c>
      <c r="B183" s="46">
        <v>0</v>
      </c>
      <c r="C183" s="47">
        <v>0</v>
      </c>
      <c r="D183" s="46">
        <v>0</v>
      </c>
      <c r="E183" s="47">
        <v>0</v>
      </c>
      <c r="F183" s="46">
        <v>0</v>
      </c>
      <c r="G183" s="47">
        <v>0</v>
      </c>
      <c r="H183" s="46">
        <v>0</v>
      </c>
      <c r="I183" s="47">
        <v>0</v>
      </c>
      <c r="J183" s="46">
        <v>0</v>
      </c>
      <c r="K183" s="47">
        <v>0</v>
      </c>
      <c r="L183" s="46">
        <v>0</v>
      </c>
      <c r="M183" s="47">
        <v>0</v>
      </c>
      <c r="N183" s="46">
        <v>0</v>
      </c>
      <c r="O183" s="47">
        <v>0</v>
      </c>
      <c r="P183" s="46">
        <v>0</v>
      </c>
      <c r="Q183" s="47">
        <v>0</v>
      </c>
      <c r="R183" s="46">
        <v>0</v>
      </c>
      <c r="S183" s="47">
        <v>0</v>
      </c>
      <c r="T183" s="46">
        <v>0</v>
      </c>
      <c r="U183" s="47">
        <v>0</v>
      </c>
      <c r="V183" s="46">
        <v>0</v>
      </c>
      <c r="W183" s="47">
        <v>0</v>
      </c>
      <c r="X183" s="46">
        <v>0</v>
      </c>
      <c r="Y183" s="47">
        <v>0</v>
      </c>
      <c r="Z183" s="46">
        <v>0</v>
      </c>
      <c r="AA183" s="47">
        <v>0</v>
      </c>
      <c r="AB183" s="46">
        <v>0</v>
      </c>
      <c r="AC183" s="47">
        <v>0</v>
      </c>
      <c r="AD183" s="48">
        <v>0</v>
      </c>
    </row>
    <row r="184" spans="1:30">
      <c r="A184" s="52">
        <v>0</v>
      </c>
      <c r="B184" s="46">
        <v>0</v>
      </c>
      <c r="C184" s="47">
        <v>0</v>
      </c>
      <c r="D184" s="46">
        <v>0</v>
      </c>
      <c r="E184" s="47">
        <v>0</v>
      </c>
      <c r="F184" s="46">
        <v>0</v>
      </c>
      <c r="G184" s="47">
        <v>0</v>
      </c>
      <c r="H184" s="46">
        <v>0</v>
      </c>
      <c r="I184" s="47">
        <v>0</v>
      </c>
      <c r="J184" s="46">
        <v>0</v>
      </c>
      <c r="K184" s="47">
        <v>0</v>
      </c>
      <c r="L184" s="46">
        <v>0</v>
      </c>
      <c r="M184" s="47">
        <v>0</v>
      </c>
      <c r="N184" s="46">
        <v>0</v>
      </c>
      <c r="O184" s="47">
        <v>0</v>
      </c>
      <c r="P184" s="46">
        <v>0</v>
      </c>
      <c r="Q184" s="47">
        <v>0</v>
      </c>
      <c r="R184" s="46">
        <v>0</v>
      </c>
      <c r="S184" s="47">
        <v>0</v>
      </c>
      <c r="T184" s="46">
        <v>0</v>
      </c>
      <c r="U184" s="47">
        <v>0</v>
      </c>
      <c r="V184" s="46">
        <v>0</v>
      </c>
      <c r="W184" s="47">
        <v>0</v>
      </c>
      <c r="X184" s="46">
        <v>0</v>
      </c>
      <c r="Y184" s="47">
        <v>0</v>
      </c>
      <c r="Z184" s="46">
        <v>0</v>
      </c>
      <c r="AA184" s="47">
        <v>0</v>
      </c>
      <c r="AB184" s="46">
        <v>0</v>
      </c>
      <c r="AC184" s="47">
        <v>0</v>
      </c>
      <c r="AD184" s="48">
        <v>0</v>
      </c>
    </row>
    <row r="185" spans="1:30">
      <c r="A185" s="52">
        <v>0</v>
      </c>
      <c r="B185" s="46">
        <v>0</v>
      </c>
      <c r="C185" s="47">
        <v>0</v>
      </c>
      <c r="D185" s="46">
        <v>0</v>
      </c>
      <c r="E185" s="47">
        <v>0</v>
      </c>
      <c r="F185" s="46">
        <v>0</v>
      </c>
      <c r="G185" s="47">
        <v>0</v>
      </c>
      <c r="H185" s="46">
        <v>0</v>
      </c>
      <c r="I185" s="47">
        <v>0</v>
      </c>
      <c r="J185" s="46">
        <v>0</v>
      </c>
      <c r="K185" s="47">
        <v>0</v>
      </c>
      <c r="L185" s="46">
        <v>0</v>
      </c>
      <c r="M185" s="47">
        <v>0</v>
      </c>
      <c r="N185" s="46">
        <v>0</v>
      </c>
      <c r="O185" s="47">
        <v>0</v>
      </c>
      <c r="P185" s="46">
        <v>0</v>
      </c>
      <c r="Q185" s="47">
        <v>0</v>
      </c>
      <c r="R185" s="46">
        <v>0</v>
      </c>
      <c r="S185" s="47">
        <v>0</v>
      </c>
      <c r="T185" s="46">
        <v>0</v>
      </c>
      <c r="U185" s="47">
        <v>0</v>
      </c>
      <c r="V185" s="46">
        <v>0</v>
      </c>
      <c r="W185" s="47">
        <v>0</v>
      </c>
      <c r="X185" s="46">
        <v>0</v>
      </c>
      <c r="Y185" s="47">
        <v>0</v>
      </c>
      <c r="Z185" s="46">
        <v>0</v>
      </c>
      <c r="AA185" s="47">
        <v>0</v>
      </c>
      <c r="AB185" s="46">
        <v>0</v>
      </c>
      <c r="AC185" s="47">
        <v>0</v>
      </c>
      <c r="AD185" s="48">
        <v>0</v>
      </c>
    </row>
    <row r="186" spans="1:30">
      <c r="A186" s="52" t="s">
        <v>2608</v>
      </c>
      <c r="B186" s="46">
        <v>3.4722222222219878E-3</v>
      </c>
      <c r="C186" s="47" t="s">
        <v>2608</v>
      </c>
      <c r="D186" s="46">
        <v>3.472222222222987E-3</v>
      </c>
      <c r="E186" s="47" t="s">
        <v>2608</v>
      </c>
      <c r="F186" s="46">
        <v>3.4722222222230426E-3</v>
      </c>
      <c r="G186" s="47" t="s">
        <v>2612</v>
      </c>
      <c r="H186" s="46">
        <v>1.0416666666665964E-2</v>
      </c>
      <c r="I186" s="47" t="s">
        <v>2608</v>
      </c>
      <c r="J186" s="46">
        <v>3.4722222222219878E-3</v>
      </c>
      <c r="K186" s="47" t="s">
        <v>2608</v>
      </c>
      <c r="L186" s="46">
        <v>2.0833333333329929E-3</v>
      </c>
      <c r="M186" s="47" t="s">
        <v>2608</v>
      </c>
      <c r="N186" s="46">
        <v>3.4722222222219878E-3</v>
      </c>
      <c r="O186" s="47" t="s">
        <v>2608</v>
      </c>
      <c r="P186" s="46">
        <v>2.77777777777799E-3</v>
      </c>
      <c r="Q186" s="47" t="s">
        <v>2633</v>
      </c>
      <c r="R186" s="46">
        <v>3.4722222222230426E-3</v>
      </c>
      <c r="S186" s="47" t="s">
        <v>2608</v>
      </c>
      <c r="T186" s="46">
        <v>3.4722222222219878E-3</v>
      </c>
      <c r="U186" s="47" t="s">
        <v>2613</v>
      </c>
      <c r="V186" s="46">
        <v>2.0833333333329929E-3</v>
      </c>
      <c r="W186" s="47" t="s">
        <v>2608</v>
      </c>
      <c r="X186" s="46">
        <v>4.8611111111109828E-3</v>
      </c>
      <c r="Y186" s="47" t="s">
        <v>2634</v>
      </c>
      <c r="Z186" s="46">
        <v>4.8611111111110383E-3</v>
      </c>
      <c r="AA186" s="47" t="s">
        <v>2606</v>
      </c>
      <c r="AB186" s="46">
        <v>4.1666666666659857E-3</v>
      </c>
      <c r="AC186" s="47" t="s">
        <v>2608</v>
      </c>
      <c r="AD186" s="48">
        <v>6.9444444444450304E-3</v>
      </c>
    </row>
    <row r="187" spans="1:30">
      <c r="A187" s="52" t="s">
        <v>2613</v>
      </c>
      <c r="B187" s="46">
        <v>3.472222222222987E-3</v>
      </c>
      <c r="C187" s="47" t="s">
        <v>2608</v>
      </c>
      <c r="D187" s="46">
        <v>3.4722222222219878E-3</v>
      </c>
      <c r="E187" s="47" t="s">
        <v>2608</v>
      </c>
      <c r="F187" s="46">
        <v>3.4722222222219878E-3</v>
      </c>
      <c r="G187" s="47" t="s">
        <v>2608</v>
      </c>
      <c r="H187" s="46">
        <v>3.4722222222219878E-3</v>
      </c>
      <c r="I187" s="47" t="s">
        <v>2608</v>
      </c>
      <c r="J187" s="46">
        <v>3.4722222222220989E-3</v>
      </c>
      <c r="K187" s="47" t="s">
        <v>2607</v>
      </c>
      <c r="L187" s="46">
        <v>2.77777777777799E-3</v>
      </c>
      <c r="M187" s="47">
        <v>0</v>
      </c>
      <c r="N187" s="46">
        <v>0</v>
      </c>
      <c r="O187" s="47" t="s">
        <v>2611</v>
      </c>
      <c r="P187" s="46">
        <v>2.77777777777799E-3</v>
      </c>
      <c r="Q187" s="47" t="s">
        <v>2607</v>
      </c>
      <c r="R187" s="46">
        <v>2.0833333333332982E-2</v>
      </c>
      <c r="S187" s="47" t="s">
        <v>2608</v>
      </c>
      <c r="T187" s="46">
        <v>3.4722222222219878E-3</v>
      </c>
      <c r="U187" s="47" t="s">
        <v>2608</v>
      </c>
      <c r="V187" s="46">
        <v>3.4722222222219878E-3</v>
      </c>
      <c r="W187" s="47" t="s">
        <v>2608</v>
      </c>
      <c r="X187" s="46">
        <v>4.8611111111110383E-3</v>
      </c>
      <c r="Y187" s="47" t="s">
        <v>2608</v>
      </c>
      <c r="Z187" s="46">
        <v>3.472222222222987E-3</v>
      </c>
      <c r="AA187" s="47" t="s">
        <v>2608</v>
      </c>
      <c r="AB187" s="46">
        <v>2.7777777777769908E-3</v>
      </c>
      <c r="AC187" s="47" t="s">
        <v>2627</v>
      </c>
      <c r="AD187" s="48">
        <v>6.9444444444439757E-3</v>
      </c>
    </row>
    <row r="188" spans="1:30">
      <c r="A188" s="52">
        <v>0</v>
      </c>
      <c r="B188" s="46">
        <v>0</v>
      </c>
      <c r="C188" s="47" t="s">
        <v>2608</v>
      </c>
      <c r="D188" s="46">
        <v>3.4722222222219878E-3</v>
      </c>
      <c r="E188" s="47" t="s">
        <v>2633</v>
      </c>
      <c r="F188" s="46">
        <v>1.7361111111111049E-2</v>
      </c>
      <c r="G188" s="47" t="s">
        <v>2607</v>
      </c>
      <c r="H188" s="46">
        <v>5.5555555555555913E-2</v>
      </c>
      <c r="I188" s="47" t="s">
        <v>2606</v>
      </c>
      <c r="J188" s="46">
        <v>4.8611111111109828E-3</v>
      </c>
      <c r="K188" s="47" t="s">
        <v>2608</v>
      </c>
      <c r="L188" s="46">
        <v>2.0833333333339921E-3</v>
      </c>
      <c r="M188" s="47">
        <v>0</v>
      </c>
      <c r="N188" s="46">
        <v>0</v>
      </c>
      <c r="O188" s="47" t="s">
        <v>2608</v>
      </c>
      <c r="P188" s="46">
        <v>2.0833333333329929E-3</v>
      </c>
      <c r="Q188" s="47">
        <v>0</v>
      </c>
      <c r="R188" s="46">
        <v>0</v>
      </c>
      <c r="S188" s="47" t="s">
        <v>2608</v>
      </c>
      <c r="T188" s="46">
        <v>3.4722222222219878E-3</v>
      </c>
      <c r="U188" s="47">
        <v>0</v>
      </c>
      <c r="V188" s="46">
        <v>0</v>
      </c>
      <c r="W188" s="47">
        <v>0</v>
      </c>
      <c r="X188" s="46">
        <v>0</v>
      </c>
      <c r="Y188" s="47" t="s">
        <v>2608</v>
      </c>
      <c r="Z188" s="46">
        <v>3.4722222222219878E-3</v>
      </c>
      <c r="AA188" s="47">
        <v>0</v>
      </c>
      <c r="AB188" s="46">
        <v>0</v>
      </c>
      <c r="AC188" s="47">
        <v>0</v>
      </c>
      <c r="AD188" s="48">
        <v>0</v>
      </c>
    </row>
    <row r="189" spans="1:30">
      <c r="A189" s="52">
        <v>0</v>
      </c>
      <c r="B189" s="46">
        <v>0</v>
      </c>
      <c r="C189" s="47">
        <v>0</v>
      </c>
      <c r="D189" s="46">
        <v>0</v>
      </c>
      <c r="E189" s="47">
        <v>0</v>
      </c>
      <c r="F189" s="46">
        <v>0</v>
      </c>
      <c r="G189" s="47">
        <v>0</v>
      </c>
      <c r="H189" s="46">
        <v>0</v>
      </c>
      <c r="I189" s="47">
        <v>0</v>
      </c>
      <c r="J189" s="46">
        <v>0</v>
      </c>
      <c r="K189" s="47">
        <v>0</v>
      </c>
      <c r="L189" s="46">
        <v>0</v>
      </c>
      <c r="M189" s="47">
        <v>0</v>
      </c>
      <c r="N189" s="46">
        <v>0</v>
      </c>
      <c r="O189" s="47">
        <v>0</v>
      </c>
      <c r="P189" s="46">
        <v>0</v>
      </c>
      <c r="Q189" s="47">
        <v>0</v>
      </c>
      <c r="R189" s="46">
        <v>0</v>
      </c>
      <c r="S189" s="47">
        <v>0</v>
      </c>
      <c r="T189" s="46">
        <v>0</v>
      </c>
      <c r="U189" s="47">
        <v>0</v>
      </c>
      <c r="V189" s="46">
        <v>0</v>
      </c>
      <c r="W189" s="47">
        <v>0</v>
      </c>
      <c r="X189" s="46">
        <v>0</v>
      </c>
      <c r="Y189" s="47">
        <v>0</v>
      </c>
      <c r="Z189" s="46">
        <v>0</v>
      </c>
      <c r="AA189" s="47">
        <v>0</v>
      </c>
      <c r="AB189" s="46">
        <v>0</v>
      </c>
      <c r="AC189" s="47">
        <v>0</v>
      </c>
      <c r="AD189" s="48">
        <v>0</v>
      </c>
    </row>
    <row r="190" spans="1:30">
      <c r="A190" s="52">
        <v>0</v>
      </c>
      <c r="B190" s="46">
        <v>0</v>
      </c>
      <c r="C190" s="47">
        <v>0</v>
      </c>
      <c r="D190" s="46">
        <v>0</v>
      </c>
      <c r="E190" s="47">
        <v>0</v>
      </c>
      <c r="F190" s="46">
        <v>0</v>
      </c>
      <c r="G190" s="47">
        <v>0</v>
      </c>
      <c r="H190" s="46">
        <v>0</v>
      </c>
      <c r="I190" s="47">
        <v>0</v>
      </c>
      <c r="J190" s="46">
        <v>0</v>
      </c>
      <c r="K190" s="47">
        <v>0</v>
      </c>
      <c r="L190" s="46">
        <v>0</v>
      </c>
      <c r="M190" s="47">
        <v>0</v>
      </c>
      <c r="N190" s="46">
        <v>0</v>
      </c>
      <c r="O190" s="47">
        <v>0</v>
      </c>
      <c r="P190" s="46">
        <v>0</v>
      </c>
      <c r="Q190" s="47">
        <v>0</v>
      </c>
      <c r="R190" s="46">
        <v>0</v>
      </c>
      <c r="S190" s="47">
        <v>0</v>
      </c>
      <c r="T190" s="46">
        <v>0</v>
      </c>
      <c r="U190" s="47">
        <v>0</v>
      </c>
      <c r="V190" s="46">
        <v>0</v>
      </c>
      <c r="W190" s="47">
        <v>0</v>
      </c>
      <c r="X190" s="46">
        <v>0</v>
      </c>
      <c r="Y190" s="47">
        <v>0</v>
      </c>
      <c r="Z190" s="46">
        <v>0</v>
      </c>
      <c r="AA190" s="47">
        <v>0</v>
      </c>
      <c r="AB190" s="46">
        <v>0</v>
      </c>
      <c r="AC190" s="47">
        <v>0</v>
      </c>
      <c r="AD190" s="48">
        <v>0</v>
      </c>
    </row>
    <row r="191" spans="1:30">
      <c r="A191" s="52">
        <v>0</v>
      </c>
      <c r="B191" s="46">
        <v>0</v>
      </c>
      <c r="C191" s="47">
        <v>0</v>
      </c>
      <c r="D191" s="46">
        <v>0</v>
      </c>
      <c r="E191" s="47">
        <v>0</v>
      </c>
      <c r="F191" s="46">
        <v>0</v>
      </c>
      <c r="G191" s="47">
        <v>0</v>
      </c>
      <c r="H191" s="46">
        <v>0</v>
      </c>
      <c r="I191" s="47">
        <v>0</v>
      </c>
      <c r="J191" s="46">
        <v>0</v>
      </c>
      <c r="K191" s="47">
        <v>0</v>
      </c>
      <c r="L191" s="46">
        <v>0</v>
      </c>
      <c r="M191" s="47">
        <v>0</v>
      </c>
      <c r="N191" s="46">
        <v>0</v>
      </c>
      <c r="O191" s="47">
        <v>0</v>
      </c>
      <c r="P191" s="46">
        <v>0</v>
      </c>
      <c r="Q191" s="47">
        <v>0</v>
      </c>
      <c r="R191" s="46">
        <v>0</v>
      </c>
      <c r="S191" s="47">
        <v>0</v>
      </c>
      <c r="T191" s="46">
        <v>0</v>
      </c>
      <c r="U191" s="47">
        <v>0</v>
      </c>
      <c r="V191" s="46">
        <v>0</v>
      </c>
      <c r="W191" s="47">
        <v>0</v>
      </c>
      <c r="X191" s="46">
        <v>0</v>
      </c>
      <c r="Y191" s="47">
        <v>0</v>
      </c>
      <c r="Z191" s="46">
        <v>0</v>
      </c>
      <c r="AA191" s="47">
        <v>0</v>
      </c>
      <c r="AB191" s="46">
        <v>0</v>
      </c>
      <c r="AC191" s="47">
        <v>0</v>
      </c>
      <c r="AD191" s="48">
        <v>0</v>
      </c>
    </row>
    <row r="192" spans="1:30">
      <c r="A192" s="52">
        <v>0</v>
      </c>
      <c r="B192" s="46">
        <v>0</v>
      </c>
      <c r="C192" s="47">
        <v>0</v>
      </c>
      <c r="D192" s="46">
        <v>0</v>
      </c>
      <c r="E192" s="47">
        <v>0</v>
      </c>
      <c r="F192" s="46">
        <v>0</v>
      </c>
      <c r="G192" s="47">
        <v>0</v>
      </c>
      <c r="H192" s="46">
        <v>0</v>
      </c>
      <c r="I192" s="47">
        <v>0</v>
      </c>
      <c r="J192" s="46">
        <v>0</v>
      </c>
      <c r="K192" s="47">
        <v>0</v>
      </c>
      <c r="L192" s="46">
        <v>0</v>
      </c>
      <c r="M192" s="47">
        <v>0</v>
      </c>
      <c r="N192" s="46">
        <v>0</v>
      </c>
      <c r="O192" s="47">
        <v>0</v>
      </c>
      <c r="P192" s="46">
        <v>0</v>
      </c>
      <c r="Q192" s="47">
        <v>0</v>
      </c>
      <c r="R192" s="46">
        <v>0</v>
      </c>
      <c r="S192" s="47">
        <v>0</v>
      </c>
      <c r="T192" s="46">
        <v>0</v>
      </c>
      <c r="U192" s="47">
        <v>0</v>
      </c>
      <c r="V192" s="46">
        <v>0</v>
      </c>
      <c r="W192" s="47">
        <v>0</v>
      </c>
      <c r="X192" s="46">
        <v>0</v>
      </c>
      <c r="Y192" s="47">
        <v>0</v>
      </c>
      <c r="Z192" s="46">
        <v>0</v>
      </c>
      <c r="AA192" s="47">
        <v>0</v>
      </c>
      <c r="AB192" s="46">
        <v>0</v>
      </c>
      <c r="AC192" s="47">
        <v>0</v>
      </c>
      <c r="AD192" s="48">
        <v>0</v>
      </c>
    </row>
    <row r="193" spans="1:30">
      <c r="A193" s="52">
        <v>0</v>
      </c>
      <c r="B193" s="46">
        <v>0</v>
      </c>
      <c r="C193" s="47">
        <v>0</v>
      </c>
      <c r="D193" s="46">
        <v>0</v>
      </c>
      <c r="E193" s="47">
        <v>0</v>
      </c>
      <c r="F193" s="46">
        <v>0</v>
      </c>
      <c r="G193" s="47">
        <v>0</v>
      </c>
      <c r="H193" s="46">
        <v>0</v>
      </c>
      <c r="I193" s="47">
        <v>0</v>
      </c>
      <c r="J193" s="46">
        <v>0</v>
      </c>
      <c r="K193" s="47">
        <v>0</v>
      </c>
      <c r="L193" s="46">
        <v>0</v>
      </c>
      <c r="M193" s="47">
        <v>0</v>
      </c>
      <c r="N193" s="46">
        <v>0</v>
      </c>
      <c r="O193" s="47">
        <v>0</v>
      </c>
      <c r="P193" s="46">
        <v>0</v>
      </c>
      <c r="Q193" s="47">
        <v>0</v>
      </c>
      <c r="R193" s="46">
        <v>0</v>
      </c>
      <c r="S193" s="47">
        <v>0</v>
      </c>
      <c r="T193" s="46">
        <v>0</v>
      </c>
      <c r="U193" s="47">
        <v>0</v>
      </c>
      <c r="V193" s="46">
        <v>0</v>
      </c>
      <c r="W193" s="47">
        <v>0</v>
      </c>
      <c r="X193" s="46">
        <v>0</v>
      </c>
      <c r="Y193" s="47">
        <v>0</v>
      </c>
      <c r="Z193" s="46">
        <v>0</v>
      </c>
      <c r="AA193" s="47">
        <v>0</v>
      </c>
      <c r="AB193" s="46">
        <v>0</v>
      </c>
      <c r="AC193" s="47">
        <v>0</v>
      </c>
      <c r="AD193" s="48">
        <v>0</v>
      </c>
    </row>
    <row r="194" spans="1:30">
      <c r="A194" s="52">
        <v>0</v>
      </c>
      <c r="B194" s="46">
        <v>0</v>
      </c>
      <c r="C194" s="47">
        <v>0</v>
      </c>
      <c r="D194" s="46">
        <v>0</v>
      </c>
      <c r="E194" s="47">
        <v>0</v>
      </c>
      <c r="F194" s="46">
        <v>0</v>
      </c>
      <c r="G194" s="47">
        <v>0</v>
      </c>
      <c r="H194" s="46">
        <v>0</v>
      </c>
      <c r="I194" s="47">
        <v>0</v>
      </c>
      <c r="J194" s="46">
        <v>0</v>
      </c>
      <c r="K194" s="47">
        <v>0</v>
      </c>
      <c r="L194" s="46">
        <v>0</v>
      </c>
      <c r="M194" s="47">
        <v>0</v>
      </c>
      <c r="N194" s="46">
        <v>0</v>
      </c>
      <c r="O194" s="47">
        <v>0</v>
      </c>
      <c r="P194" s="46">
        <v>0</v>
      </c>
      <c r="Q194" s="47">
        <v>0</v>
      </c>
      <c r="R194" s="46">
        <v>0</v>
      </c>
      <c r="S194" s="47">
        <v>0</v>
      </c>
      <c r="T194" s="46">
        <v>0</v>
      </c>
      <c r="U194" s="47">
        <v>0</v>
      </c>
      <c r="V194" s="46">
        <v>0</v>
      </c>
      <c r="W194" s="47">
        <v>0</v>
      </c>
      <c r="X194" s="46">
        <v>0</v>
      </c>
      <c r="Y194" s="47">
        <v>0</v>
      </c>
      <c r="Z194" s="46">
        <v>0</v>
      </c>
      <c r="AA194" s="47">
        <v>0</v>
      </c>
      <c r="AB194" s="46">
        <v>0</v>
      </c>
      <c r="AC194" s="47">
        <v>0</v>
      </c>
      <c r="AD194" s="48">
        <v>0</v>
      </c>
    </row>
    <row r="195" spans="1:30">
      <c r="A195" s="52">
        <v>0</v>
      </c>
      <c r="B195" s="46">
        <v>0</v>
      </c>
      <c r="C195" s="47">
        <v>0</v>
      </c>
      <c r="D195" s="46">
        <v>0</v>
      </c>
      <c r="E195" s="47">
        <v>0</v>
      </c>
      <c r="F195" s="46">
        <v>0</v>
      </c>
      <c r="G195" s="47">
        <v>0</v>
      </c>
      <c r="H195" s="46">
        <v>0</v>
      </c>
      <c r="I195" s="47">
        <v>0</v>
      </c>
      <c r="J195" s="46">
        <v>0</v>
      </c>
      <c r="K195" s="47">
        <v>0</v>
      </c>
      <c r="L195" s="46">
        <v>0</v>
      </c>
      <c r="M195" s="47">
        <v>0</v>
      </c>
      <c r="N195" s="46">
        <v>0</v>
      </c>
      <c r="O195" s="47">
        <v>0</v>
      </c>
      <c r="P195" s="46">
        <v>0</v>
      </c>
      <c r="Q195" s="47">
        <v>0</v>
      </c>
      <c r="R195" s="46">
        <v>0</v>
      </c>
      <c r="S195" s="47">
        <v>0</v>
      </c>
      <c r="T195" s="46">
        <v>0</v>
      </c>
      <c r="U195" s="47">
        <v>0</v>
      </c>
      <c r="V195" s="46">
        <v>0</v>
      </c>
      <c r="W195" s="47">
        <v>0</v>
      </c>
      <c r="X195" s="46">
        <v>0</v>
      </c>
      <c r="Y195" s="47">
        <v>0</v>
      </c>
      <c r="Z195" s="46">
        <v>0</v>
      </c>
      <c r="AA195" s="47">
        <v>0</v>
      </c>
      <c r="AB195" s="46">
        <v>0</v>
      </c>
      <c r="AC195" s="47">
        <v>0</v>
      </c>
      <c r="AD195" s="48">
        <v>0</v>
      </c>
    </row>
    <row r="196" spans="1:30">
      <c r="A196" s="52">
        <v>0</v>
      </c>
      <c r="B196" s="46">
        <v>0</v>
      </c>
      <c r="C196" s="47">
        <v>0</v>
      </c>
      <c r="D196" s="46">
        <v>0</v>
      </c>
      <c r="E196" s="47">
        <v>0</v>
      </c>
      <c r="F196" s="46">
        <v>0</v>
      </c>
      <c r="G196" s="47">
        <v>0</v>
      </c>
      <c r="H196" s="46">
        <v>0</v>
      </c>
      <c r="I196" s="47">
        <v>0</v>
      </c>
      <c r="J196" s="46">
        <v>0</v>
      </c>
      <c r="K196" s="47">
        <v>0</v>
      </c>
      <c r="L196" s="46">
        <v>0</v>
      </c>
      <c r="M196" s="47">
        <v>0</v>
      </c>
      <c r="N196" s="46">
        <v>0</v>
      </c>
      <c r="O196" s="47">
        <v>0</v>
      </c>
      <c r="P196" s="46">
        <v>0</v>
      </c>
      <c r="Q196" s="47">
        <v>0</v>
      </c>
      <c r="R196" s="46">
        <v>0</v>
      </c>
      <c r="S196" s="47">
        <v>0</v>
      </c>
      <c r="T196" s="46">
        <v>0</v>
      </c>
      <c r="U196" s="47">
        <v>0</v>
      </c>
      <c r="V196" s="46">
        <v>0</v>
      </c>
      <c r="W196" s="47">
        <v>0</v>
      </c>
      <c r="X196" s="46">
        <v>0</v>
      </c>
      <c r="Y196" s="47">
        <v>0</v>
      </c>
      <c r="Z196" s="46">
        <v>0</v>
      </c>
      <c r="AA196" s="47">
        <v>0</v>
      </c>
      <c r="AB196" s="46">
        <v>0</v>
      </c>
      <c r="AC196" s="47">
        <v>0</v>
      </c>
      <c r="AD196" s="48">
        <v>0</v>
      </c>
    </row>
    <row r="197" spans="1:30">
      <c r="A197" s="52">
        <v>0</v>
      </c>
      <c r="B197" s="46">
        <v>0</v>
      </c>
      <c r="C197" s="47">
        <v>0</v>
      </c>
      <c r="D197" s="46">
        <v>0</v>
      </c>
      <c r="E197" s="47">
        <v>0</v>
      </c>
      <c r="F197" s="46">
        <v>0</v>
      </c>
      <c r="G197" s="47">
        <v>0</v>
      </c>
      <c r="H197" s="46">
        <v>0</v>
      </c>
      <c r="I197" s="47">
        <v>0</v>
      </c>
      <c r="J197" s="46">
        <v>0</v>
      </c>
      <c r="K197" s="47">
        <v>0</v>
      </c>
      <c r="L197" s="46">
        <v>0</v>
      </c>
      <c r="M197" s="47">
        <v>0</v>
      </c>
      <c r="N197" s="46">
        <v>0</v>
      </c>
      <c r="O197" s="47">
        <v>0</v>
      </c>
      <c r="P197" s="46">
        <v>0</v>
      </c>
      <c r="Q197" s="47">
        <v>0</v>
      </c>
      <c r="R197" s="46">
        <v>0</v>
      </c>
      <c r="S197" s="47">
        <v>0</v>
      </c>
      <c r="T197" s="46">
        <v>0</v>
      </c>
      <c r="U197" s="47">
        <v>0</v>
      </c>
      <c r="V197" s="46">
        <v>0</v>
      </c>
      <c r="W197" s="47">
        <v>0</v>
      </c>
      <c r="X197" s="46">
        <v>0</v>
      </c>
      <c r="Y197" s="47">
        <v>0</v>
      </c>
      <c r="Z197" s="46">
        <v>0</v>
      </c>
      <c r="AA197" s="47">
        <v>0</v>
      </c>
      <c r="AB197" s="46">
        <v>0</v>
      </c>
      <c r="AC197" s="47">
        <v>0</v>
      </c>
      <c r="AD197" s="48">
        <v>0</v>
      </c>
    </row>
    <row r="198" spans="1:30">
      <c r="A198" s="52">
        <v>0</v>
      </c>
      <c r="B198" s="46">
        <v>0</v>
      </c>
      <c r="C198" s="47">
        <v>0</v>
      </c>
      <c r="D198" s="46">
        <v>0</v>
      </c>
      <c r="E198" s="47">
        <v>0</v>
      </c>
      <c r="F198" s="46">
        <v>0</v>
      </c>
      <c r="G198" s="47">
        <v>0</v>
      </c>
      <c r="H198" s="46">
        <v>0</v>
      </c>
      <c r="I198" s="47">
        <v>0</v>
      </c>
      <c r="J198" s="46">
        <v>0</v>
      </c>
      <c r="K198" s="47">
        <v>0</v>
      </c>
      <c r="L198" s="46">
        <v>0</v>
      </c>
      <c r="M198" s="47">
        <v>0</v>
      </c>
      <c r="N198" s="46">
        <v>0</v>
      </c>
      <c r="O198" s="47">
        <v>0</v>
      </c>
      <c r="P198" s="46">
        <v>0</v>
      </c>
      <c r="Q198" s="47">
        <v>0</v>
      </c>
      <c r="R198" s="46">
        <v>0</v>
      </c>
      <c r="S198" s="47">
        <v>0</v>
      </c>
      <c r="T198" s="46">
        <v>0</v>
      </c>
      <c r="U198" s="47">
        <v>0</v>
      </c>
      <c r="V198" s="46">
        <v>0</v>
      </c>
      <c r="W198" s="47">
        <v>0</v>
      </c>
      <c r="X198" s="46">
        <v>0</v>
      </c>
      <c r="Y198" s="47">
        <v>0</v>
      </c>
      <c r="Z198" s="46">
        <v>0</v>
      </c>
      <c r="AA198" s="47">
        <v>0</v>
      </c>
      <c r="AB198" s="46">
        <v>0</v>
      </c>
      <c r="AC198" s="47">
        <v>0</v>
      </c>
      <c r="AD198" s="48">
        <v>0</v>
      </c>
    </row>
    <row r="199" spans="1:30">
      <c r="A199" s="52">
        <v>0</v>
      </c>
      <c r="B199" s="46">
        <v>0</v>
      </c>
      <c r="C199" s="47">
        <v>0</v>
      </c>
      <c r="D199" s="46">
        <v>0</v>
      </c>
      <c r="E199" s="47">
        <v>0</v>
      </c>
      <c r="F199" s="46">
        <v>0</v>
      </c>
      <c r="G199" s="47">
        <v>0</v>
      </c>
      <c r="H199" s="46">
        <v>0</v>
      </c>
      <c r="I199" s="47">
        <v>0</v>
      </c>
      <c r="J199" s="46">
        <v>0</v>
      </c>
      <c r="K199" s="47">
        <v>0</v>
      </c>
      <c r="L199" s="46">
        <v>0</v>
      </c>
      <c r="M199" s="47">
        <v>0</v>
      </c>
      <c r="N199" s="46">
        <v>0</v>
      </c>
      <c r="O199" s="47">
        <v>0</v>
      </c>
      <c r="P199" s="46">
        <v>0</v>
      </c>
      <c r="Q199" s="47">
        <v>0</v>
      </c>
      <c r="R199" s="46">
        <v>0</v>
      </c>
      <c r="S199" s="47">
        <v>0</v>
      </c>
      <c r="T199" s="46">
        <v>0</v>
      </c>
      <c r="U199" s="47">
        <v>0</v>
      </c>
      <c r="V199" s="46">
        <v>0</v>
      </c>
      <c r="W199" s="47">
        <v>0</v>
      </c>
      <c r="X199" s="46">
        <v>0</v>
      </c>
      <c r="Y199" s="47">
        <v>0</v>
      </c>
      <c r="Z199" s="46">
        <v>0</v>
      </c>
      <c r="AA199" s="47">
        <v>0</v>
      </c>
      <c r="AB199" s="46">
        <v>0</v>
      </c>
      <c r="AC199" s="47">
        <v>0</v>
      </c>
      <c r="AD199" s="48">
        <v>0</v>
      </c>
    </row>
    <row r="200" spans="1:30">
      <c r="A200" s="52">
        <v>0</v>
      </c>
      <c r="B200" s="46">
        <v>0</v>
      </c>
      <c r="C200" s="47">
        <v>0</v>
      </c>
      <c r="D200" s="46">
        <v>0</v>
      </c>
      <c r="E200" s="47">
        <v>0</v>
      </c>
      <c r="F200" s="46">
        <v>0</v>
      </c>
      <c r="G200" s="47">
        <v>0</v>
      </c>
      <c r="H200" s="46">
        <v>0</v>
      </c>
      <c r="I200" s="47">
        <v>0</v>
      </c>
      <c r="J200" s="46">
        <v>0</v>
      </c>
      <c r="K200" s="47">
        <v>0</v>
      </c>
      <c r="L200" s="46">
        <v>0</v>
      </c>
      <c r="M200" s="47">
        <v>0</v>
      </c>
      <c r="N200" s="46">
        <v>0</v>
      </c>
      <c r="O200" s="47">
        <v>0</v>
      </c>
      <c r="P200" s="46">
        <v>0</v>
      </c>
      <c r="Q200" s="47">
        <v>0</v>
      </c>
      <c r="R200" s="46">
        <v>0</v>
      </c>
      <c r="S200" s="47">
        <v>0</v>
      </c>
      <c r="T200" s="46">
        <v>0</v>
      </c>
      <c r="U200" s="47">
        <v>0</v>
      </c>
      <c r="V200" s="46">
        <v>0</v>
      </c>
      <c r="W200" s="47">
        <v>0</v>
      </c>
      <c r="X200" s="46">
        <v>0</v>
      </c>
      <c r="Y200" s="47">
        <v>0</v>
      </c>
      <c r="Z200" s="46">
        <v>0</v>
      </c>
      <c r="AA200" s="47">
        <v>0</v>
      </c>
      <c r="AB200" s="46">
        <v>0</v>
      </c>
      <c r="AC200" s="47">
        <v>0</v>
      </c>
      <c r="AD200" s="48">
        <v>0</v>
      </c>
    </row>
    <row r="201" spans="1:30">
      <c r="A201" s="52">
        <v>0</v>
      </c>
      <c r="B201" s="46">
        <v>0</v>
      </c>
      <c r="C201" s="47">
        <v>0</v>
      </c>
      <c r="D201" s="46">
        <v>0</v>
      </c>
      <c r="E201" s="47">
        <v>0</v>
      </c>
      <c r="F201" s="46">
        <v>0</v>
      </c>
      <c r="G201" s="47">
        <v>0</v>
      </c>
      <c r="H201" s="46">
        <v>0</v>
      </c>
      <c r="I201" s="47">
        <v>0</v>
      </c>
      <c r="J201" s="46">
        <v>0</v>
      </c>
      <c r="K201" s="47">
        <v>0</v>
      </c>
      <c r="L201" s="46">
        <v>0</v>
      </c>
      <c r="M201" s="47">
        <v>0</v>
      </c>
      <c r="N201" s="46">
        <v>0</v>
      </c>
      <c r="O201" s="47">
        <v>0</v>
      </c>
      <c r="P201" s="46">
        <v>0</v>
      </c>
      <c r="Q201" s="47">
        <v>0</v>
      </c>
      <c r="R201" s="46">
        <v>0</v>
      </c>
      <c r="S201" s="47">
        <v>0</v>
      </c>
      <c r="T201" s="46">
        <v>0</v>
      </c>
      <c r="U201" s="47">
        <v>0</v>
      </c>
      <c r="V201" s="46">
        <v>0</v>
      </c>
      <c r="W201" s="47">
        <v>0</v>
      </c>
      <c r="X201" s="46">
        <v>0</v>
      </c>
      <c r="Y201" s="47">
        <v>0</v>
      </c>
      <c r="Z201" s="46">
        <v>0</v>
      </c>
      <c r="AA201" s="47">
        <v>0</v>
      </c>
      <c r="AB201" s="46">
        <v>0</v>
      </c>
      <c r="AC201" s="47">
        <v>0</v>
      </c>
      <c r="AD201" s="48">
        <v>0</v>
      </c>
    </row>
    <row r="202" spans="1:30">
      <c r="A202" s="52">
        <v>0</v>
      </c>
      <c r="B202" s="46">
        <v>0</v>
      </c>
      <c r="C202" s="47">
        <v>0</v>
      </c>
      <c r="D202" s="46">
        <v>0</v>
      </c>
      <c r="E202" s="47">
        <v>0</v>
      </c>
      <c r="F202" s="46">
        <v>0</v>
      </c>
      <c r="G202" s="47">
        <v>0</v>
      </c>
      <c r="H202" s="46">
        <v>0</v>
      </c>
      <c r="I202" s="47">
        <v>0</v>
      </c>
      <c r="J202" s="46">
        <v>0</v>
      </c>
      <c r="K202" s="47">
        <v>0</v>
      </c>
      <c r="L202" s="46">
        <v>0</v>
      </c>
      <c r="M202" s="47">
        <v>0</v>
      </c>
      <c r="N202" s="46">
        <v>0</v>
      </c>
      <c r="O202" s="47">
        <v>0</v>
      </c>
      <c r="P202" s="46">
        <v>0</v>
      </c>
      <c r="Q202" s="47">
        <v>0</v>
      </c>
      <c r="R202" s="46">
        <v>0</v>
      </c>
      <c r="S202" s="47">
        <v>0</v>
      </c>
      <c r="T202" s="46">
        <v>0</v>
      </c>
      <c r="U202" s="47">
        <v>0</v>
      </c>
      <c r="V202" s="46">
        <v>0</v>
      </c>
      <c r="W202" s="47">
        <v>0</v>
      </c>
      <c r="X202" s="46">
        <v>0</v>
      </c>
      <c r="Y202" s="47">
        <v>0</v>
      </c>
      <c r="Z202" s="46">
        <v>0</v>
      </c>
      <c r="AA202" s="47">
        <v>0</v>
      </c>
      <c r="AB202" s="46">
        <v>0</v>
      </c>
      <c r="AC202" s="47">
        <v>0</v>
      </c>
      <c r="AD202" s="48">
        <v>0</v>
      </c>
    </row>
    <row r="203" spans="1:30">
      <c r="A203" s="52">
        <v>0</v>
      </c>
      <c r="B203" s="46">
        <v>0</v>
      </c>
      <c r="C203" s="47">
        <v>0</v>
      </c>
      <c r="D203" s="46">
        <v>0</v>
      </c>
      <c r="E203" s="47">
        <v>0</v>
      </c>
      <c r="F203" s="46">
        <v>0</v>
      </c>
      <c r="G203" s="47">
        <v>0</v>
      </c>
      <c r="H203" s="46">
        <v>0</v>
      </c>
      <c r="I203" s="47">
        <v>0</v>
      </c>
      <c r="J203" s="46">
        <v>0</v>
      </c>
      <c r="K203" s="47">
        <v>0</v>
      </c>
      <c r="L203" s="46">
        <v>0</v>
      </c>
      <c r="M203" s="47">
        <v>0</v>
      </c>
      <c r="N203" s="46">
        <v>0</v>
      </c>
      <c r="O203" s="47">
        <v>0</v>
      </c>
      <c r="P203" s="46">
        <v>0</v>
      </c>
      <c r="Q203" s="47">
        <v>0</v>
      </c>
      <c r="R203" s="46">
        <v>0</v>
      </c>
      <c r="S203" s="47">
        <v>0</v>
      </c>
      <c r="T203" s="46">
        <v>0</v>
      </c>
      <c r="U203" s="47">
        <v>0</v>
      </c>
      <c r="V203" s="46">
        <v>0</v>
      </c>
      <c r="W203" s="47">
        <v>0</v>
      </c>
      <c r="X203" s="46">
        <v>0</v>
      </c>
      <c r="Y203" s="47">
        <v>0</v>
      </c>
      <c r="Z203" s="46">
        <v>0</v>
      </c>
      <c r="AA203" s="47">
        <v>0</v>
      </c>
      <c r="AB203" s="46">
        <v>0</v>
      </c>
      <c r="AC203" s="47">
        <v>0</v>
      </c>
      <c r="AD203" s="48">
        <v>0</v>
      </c>
    </row>
    <row r="204" spans="1:30">
      <c r="A204" s="52">
        <v>0</v>
      </c>
      <c r="B204" s="46">
        <v>0</v>
      </c>
      <c r="C204" s="47">
        <v>0</v>
      </c>
      <c r="D204" s="46">
        <v>0</v>
      </c>
      <c r="E204" s="47">
        <v>0</v>
      </c>
      <c r="F204" s="46">
        <v>0</v>
      </c>
      <c r="G204" s="47">
        <v>0</v>
      </c>
      <c r="H204" s="46">
        <v>0</v>
      </c>
      <c r="I204" s="47">
        <v>0</v>
      </c>
      <c r="J204" s="46">
        <v>0</v>
      </c>
      <c r="K204" s="47">
        <v>0</v>
      </c>
      <c r="L204" s="46">
        <v>0</v>
      </c>
      <c r="M204" s="47">
        <v>0</v>
      </c>
      <c r="N204" s="46">
        <v>0</v>
      </c>
      <c r="O204" s="47">
        <v>0</v>
      </c>
      <c r="P204" s="46">
        <v>0</v>
      </c>
      <c r="Q204" s="47">
        <v>0</v>
      </c>
      <c r="R204" s="46">
        <v>0</v>
      </c>
      <c r="S204" s="47">
        <v>0</v>
      </c>
      <c r="T204" s="46">
        <v>0</v>
      </c>
      <c r="U204" s="47">
        <v>0</v>
      </c>
      <c r="V204" s="46">
        <v>0</v>
      </c>
      <c r="W204" s="47">
        <v>0</v>
      </c>
      <c r="X204" s="46">
        <v>0</v>
      </c>
      <c r="Y204" s="47">
        <v>0</v>
      </c>
      <c r="Z204" s="46">
        <v>0</v>
      </c>
      <c r="AA204" s="47">
        <v>0</v>
      </c>
      <c r="AB204" s="46">
        <v>0</v>
      </c>
      <c r="AC204" s="47">
        <v>0</v>
      </c>
      <c r="AD204" s="48">
        <v>0</v>
      </c>
    </row>
    <row r="205" spans="1:30">
      <c r="A205" s="52">
        <v>0</v>
      </c>
      <c r="B205" s="46">
        <v>0</v>
      </c>
      <c r="C205" s="47">
        <v>0</v>
      </c>
      <c r="D205" s="46">
        <v>0</v>
      </c>
      <c r="E205" s="47">
        <v>0</v>
      </c>
      <c r="F205" s="46">
        <v>0</v>
      </c>
      <c r="G205" s="47">
        <v>0</v>
      </c>
      <c r="H205" s="46">
        <v>0</v>
      </c>
      <c r="I205" s="47">
        <v>0</v>
      </c>
      <c r="J205" s="46">
        <v>0</v>
      </c>
      <c r="K205" s="47">
        <v>0</v>
      </c>
      <c r="L205" s="46">
        <v>0</v>
      </c>
      <c r="M205" s="47">
        <v>0</v>
      </c>
      <c r="N205" s="46">
        <v>0</v>
      </c>
      <c r="O205" s="47">
        <v>0</v>
      </c>
      <c r="P205" s="46">
        <v>0</v>
      </c>
      <c r="Q205" s="47">
        <v>0</v>
      </c>
      <c r="R205" s="46">
        <v>0</v>
      </c>
      <c r="S205" s="47">
        <v>0</v>
      </c>
      <c r="T205" s="46">
        <v>0</v>
      </c>
      <c r="U205" s="47">
        <v>0</v>
      </c>
      <c r="V205" s="46">
        <v>0</v>
      </c>
      <c r="W205" s="47">
        <v>0</v>
      </c>
      <c r="X205" s="46">
        <v>0</v>
      </c>
      <c r="Y205" s="47">
        <v>0</v>
      </c>
      <c r="Z205" s="46">
        <v>0</v>
      </c>
      <c r="AA205" s="47">
        <v>0</v>
      </c>
      <c r="AB205" s="46">
        <v>0</v>
      </c>
      <c r="AC205" s="47">
        <v>0</v>
      </c>
      <c r="AD205" s="48">
        <v>0</v>
      </c>
    </row>
    <row r="206" spans="1:30">
      <c r="A206" s="52" t="s">
        <v>2600</v>
      </c>
      <c r="B206" s="46">
        <v>3.472222222222987E-3</v>
      </c>
      <c r="C206" s="47" t="s">
        <v>2600</v>
      </c>
      <c r="D206" s="46">
        <v>3.4722222222219878E-3</v>
      </c>
      <c r="E206" s="47" t="s">
        <v>2603</v>
      </c>
      <c r="F206" s="46">
        <v>3.4722222222219878E-3</v>
      </c>
      <c r="G206" s="47" t="s">
        <v>2622</v>
      </c>
      <c r="H206" s="46">
        <v>4.1666666666660968E-3</v>
      </c>
      <c r="I206" s="47" t="s">
        <v>2600</v>
      </c>
      <c r="J206" s="46">
        <v>4.1666666666666963E-2</v>
      </c>
      <c r="K206" s="47" t="s">
        <v>2600</v>
      </c>
      <c r="L206" s="46">
        <v>6.9444444444440867E-3</v>
      </c>
      <c r="M206" s="47" t="s">
        <v>2622</v>
      </c>
      <c r="N206" s="46">
        <v>1.388888888888995E-3</v>
      </c>
      <c r="O206" s="47" t="s">
        <v>2623</v>
      </c>
      <c r="P206" s="46">
        <v>6.2499999999999778E-3</v>
      </c>
      <c r="Q206" s="47" t="s">
        <v>2600</v>
      </c>
      <c r="R206" s="46">
        <v>3.472222222222987E-3</v>
      </c>
      <c r="S206" s="47" t="s">
        <v>2600</v>
      </c>
      <c r="T206" s="46">
        <v>4.1666666666669849E-3</v>
      </c>
      <c r="U206" s="47" t="s">
        <v>2605</v>
      </c>
      <c r="V206" s="46">
        <v>4.1666666666666075E-2</v>
      </c>
      <c r="W206" s="47" t="s">
        <v>2600</v>
      </c>
      <c r="X206" s="46">
        <v>1.4583333333334059E-2</v>
      </c>
      <c r="Y206" s="47" t="s">
        <v>2601</v>
      </c>
      <c r="Z206" s="46">
        <v>4.1666666666660968E-3</v>
      </c>
      <c r="AA206" s="47" t="s">
        <v>2600</v>
      </c>
      <c r="AB206" s="46">
        <v>2.777777777778101E-3</v>
      </c>
      <c r="AC206" s="47" t="s">
        <v>2601</v>
      </c>
      <c r="AD206" s="48">
        <v>7.6388888888889728E-3</v>
      </c>
    </row>
    <row r="207" spans="1:30">
      <c r="A207" s="52" t="s">
        <v>2600</v>
      </c>
      <c r="B207" s="46">
        <v>3.4722222222219878E-3</v>
      </c>
      <c r="C207" s="47" t="s">
        <v>2622</v>
      </c>
      <c r="D207" s="46">
        <v>2.0833333333329929E-3</v>
      </c>
      <c r="E207" s="47" t="s">
        <v>2630</v>
      </c>
      <c r="F207" s="46">
        <v>3.4722222222219878E-3</v>
      </c>
      <c r="G207" s="47" t="s">
        <v>2600</v>
      </c>
      <c r="H207" s="46">
        <v>3.4722222222219878E-3</v>
      </c>
      <c r="I207" s="47" t="s">
        <v>2630</v>
      </c>
      <c r="J207" s="46">
        <v>4.1666666666669849E-3</v>
      </c>
      <c r="K207" s="47" t="s">
        <v>2635</v>
      </c>
      <c r="L207" s="46">
        <v>1.0416666666666963E-2</v>
      </c>
      <c r="M207" s="47">
        <v>0</v>
      </c>
      <c r="N207" s="46">
        <v>0</v>
      </c>
      <c r="O207" s="47" t="s">
        <v>2600</v>
      </c>
      <c r="P207" s="46">
        <v>3.4722222222219878E-3</v>
      </c>
      <c r="Q207" s="47" t="s">
        <v>2602</v>
      </c>
      <c r="R207" s="46">
        <v>3.4722222222219878E-3</v>
      </c>
      <c r="S207" s="47">
        <v>0</v>
      </c>
      <c r="T207" s="46">
        <v>0</v>
      </c>
      <c r="U207" s="47" t="s">
        <v>2600</v>
      </c>
      <c r="V207" s="46">
        <v>3.4722222222219878E-3</v>
      </c>
      <c r="W207" s="47" t="s">
        <v>2600</v>
      </c>
      <c r="X207" s="46">
        <v>4.1666666666669849E-3</v>
      </c>
      <c r="Y207" s="47">
        <v>0</v>
      </c>
      <c r="Z207" s="46">
        <v>0</v>
      </c>
      <c r="AA207" s="47" t="s">
        <v>2603</v>
      </c>
      <c r="AB207" s="46">
        <v>3.4722222222219878E-3</v>
      </c>
      <c r="AC207" s="47" t="s">
        <v>2600</v>
      </c>
      <c r="AD207" s="48">
        <v>3.472222222222987E-3</v>
      </c>
    </row>
    <row r="208" spans="1:30">
      <c r="A208" s="52" t="s">
        <v>2600</v>
      </c>
      <c r="B208" s="46">
        <v>3.472222222222987E-3</v>
      </c>
      <c r="C208" s="47" t="s">
        <v>2600</v>
      </c>
      <c r="D208" s="46">
        <v>3.4722222222219878E-3</v>
      </c>
      <c r="E208" s="47">
        <v>0</v>
      </c>
      <c r="F208" s="46">
        <v>0</v>
      </c>
      <c r="G208" s="47" t="s">
        <v>2600</v>
      </c>
      <c r="H208" s="46">
        <v>6.9444444444450859E-3</v>
      </c>
      <c r="I208" s="47">
        <v>0</v>
      </c>
      <c r="J208" s="46">
        <v>0</v>
      </c>
      <c r="K208" s="47">
        <v>0</v>
      </c>
      <c r="L208" s="46">
        <v>0</v>
      </c>
      <c r="M208" s="47">
        <v>0</v>
      </c>
      <c r="N208" s="46">
        <v>0</v>
      </c>
      <c r="O208" s="47" t="s">
        <v>2601</v>
      </c>
      <c r="P208" s="46">
        <v>5.5555555555549807E-3</v>
      </c>
      <c r="Q208" s="47">
        <v>0</v>
      </c>
      <c r="R208" s="46">
        <v>0</v>
      </c>
      <c r="S208" s="47">
        <v>0</v>
      </c>
      <c r="T208" s="46">
        <v>0</v>
      </c>
      <c r="U208" s="47">
        <v>0</v>
      </c>
      <c r="V208" s="46">
        <v>0</v>
      </c>
      <c r="W208" s="47" t="s">
        <v>2600</v>
      </c>
      <c r="X208" s="46">
        <v>2.77777777777799E-3</v>
      </c>
      <c r="Y208" s="47">
        <v>0</v>
      </c>
      <c r="Z208" s="46">
        <v>0</v>
      </c>
      <c r="AA208" s="47">
        <v>0</v>
      </c>
      <c r="AB208" s="46">
        <v>0</v>
      </c>
      <c r="AC208" s="47">
        <v>0</v>
      </c>
      <c r="AD208" s="48">
        <v>0</v>
      </c>
    </row>
    <row r="209" spans="1:30">
      <c r="A209" s="52">
        <v>0</v>
      </c>
      <c r="B209" s="46">
        <v>0</v>
      </c>
      <c r="C209" s="47" t="s">
        <v>2600</v>
      </c>
      <c r="D209" s="46">
        <v>3.4722222222219878E-3</v>
      </c>
      <c r="E209" s="47">
        <v>0</v>
      </c>
      <c r="F209" s="46">
        <v>0</v>
      </c>
      <c r="G209" s="47" t="s">
        <v>2603</v>
      </c>
      <c r="H209" s="46">
        <v>4.8611111111109828E-3</v>
      </c>
      <c r="I209" s="47">
        <v>0</v>
      </c>
      <c r="J209" s="46">
        <v>0</v>
      </c>
      <c r="K209" s="47">
        <v>0</v>
      </c>
      <c r="L209" s="46">
        <v>0</v>
      </c>
      <c r="M209" s="47">
        <v>0</v>
      </c>
      <c r="N209" s="46">
        <v>0</v>
      </c>
      <c r="O209" s="47">
        <v>0</v>
      </c>
      <c r="P209" s="46">
        <v>0</v>
      </c>
      <c r="Q209" s="47">
        <v>0</v>
      </c>
      <c r="R209" s="46">
        <v>0</v>
      </c>
      <c r="S209" s="47">
        <v>0</v>
      </c>
      <c r="T209" s="46">
        <v>0</v>
      </c>
      <c r="U209" s="47">
        <v>0</v>
      </c>
      <c r="V209" s="46">
        <v>0</v>
      </c>
      <c r="W209" s="47" t="s">
        <v>2600</v>
      </c>
      <c r="X209" s="46">
        <v>9.0277777777779677E-3</v>
      </c>
      <c r="Y209" s="47">
        <v>0</v>
      </c>
      <c r="Z209" s="46">
        <v>0</v>
      </c>
      <c r="AA209" s="47">
        <v>0</v>
      </c>
      <c r="AB209" s="46">
        <v>0</v>
      </c>
      <c r="AC209" s="47">
        <v>0</v>
      </c>
      <c r="AD209" s="48">
        <v>0</v>
      </c>
    </row>
    <row r="210" spans="1:30">
      <c r="A210" s="52">
        <v>0</v>
      </c>
      <c r="B210" s="46">
        <v>0</v>
      </c>
      <c r="C210" s="47" t="s">
        <v>2600</v>
      </c>
      <c r="D210" s="46">
        <v>3.472222222222987E-3</v>
      </c>
      <c r="E210" s="47">
        <v>0</v>
      </c>
      <c r="F210" s="46">
        <v>0</v>
      </c>
      <c r="G210" s="47" t="s">
        <v>2602</v>
      </c>
      <c r="H210" s="46">
        <v>6.9444444444449749E-3</v>
      </c>
      <c r="I210" s="47">
        <v>0</v>
      </c>
      <c r="J210" s="46">
        <v>0</v>
      </c>
      <c r="K210" s="47">
        <v>0</v>
      </c>
      <c r="L210" s="46">
        <v>0</v>
      </c>
      <c r="M210" s="47">
        <v>0</v>
      </c>
      <c r="N210" s="46">
        <v>0</v>
      </c>
      <c r="O210" s="47">
        <v>0</v>
      </c>
      <c r="P210" s="46">
        <v>0</v>
      </c>
      <c r="Q210" s="47">
        <v>0</v>
      </c>
      <c r="R210" s="46">
        <v>0</v>
      </c>
      <c r="S210" s="47">
        <v>0</v>
      </c>
      <c r="T210" s="46">
        <v>0</v>
      </c>
      <c r="U210" s="47">
        <v>0</v>
      </c>
      <c r="V210" s="46">
        <v>0</v>
      </c>
      <c r="W210" s="47" t="s">
        <v>2604</v>
      </c>
      <c r="X210" s="46">
        <v>2.7777777777769908E-3</v>
      </c>
      <c r="Y210" s="47">
        <v>0</v>
      </c>
      <c r="Z210" s="46">
        <v>0</v>
      </c>
      <c r="AA210" s="47">
        <v>0</v>
      </c>
      <c r="AB210" s="46">
        <v>0</v>
      </c>
      <c r="AC210" s="47">
        <v>0</v>
      </c>
      <c r="AD210" s="48">
        <v>0</v>
      </c>
    </row>
    <row r="211" spans="1:30">
      <c r="A211" s="52">
        <v>0</v>
      </c>
      <c r="B211" s="46">
        <v>0</v>
      </c>
      <c r="C211" s="47">
        <v>0</v>
      </c>
      <c r="D211" s="46">
        <v>0</v>
      </c>
      <c r="E211" s="47">
        <v>0</v>
      </c>
      <c r="F211" s="46">
        <v>0</v>
      </c>
      <c r="G211" s="47" t="s">
        <v>2635</v>
      </c>
      <c r="H211" s="46">
        <v>6.9444444444449749E-3</v>
      </c>
      <c r="I211" s="47">
        <v>0</v>
      </c>
      <c r="J211" s="46">
        <v>0</v>
      </c>
      <c r="K211" s="47">
        <v>0</v>
      </c>
      <c r="L211" s="46">
        <v>0</v>
      </c>
      <c r="M211" s="47">
        <v>0</v>
      </c>
      <c r="N211" s="46">
        <v>0</v>
      </c>
      <c r="O211" s="47">
        <v>0</v>
      </c>
      <c r="P211" s="46">
        <v>0</v>
      </c>
      <c r="Q211" s="47">
        <v>0</v>
      </c>
      <c r="R211" s="46">
        <v>0</v>
      </c>
      <c r="S211" s="47">
        <v>0</v>
      </c>
      <c r="T211" s="46">
        <v>0</v>
      </c>
      <c r="U211" s="47">
        <v>0</v>
      </c>
      <c r="V211" s="46">
        <v>0</v>
      </c>
      <c r="W211" s="47">
        <v>0</v>
      </c>
      <c r="X211" s="46">
        <v>0</v>
      </c>
      <c r="Y211" s="47">
        <v>0</v>
      </c>
      <c r="Z211" s="46">
        <v>0</v>
      </c>
      <c r="AA211" s="47">
        <v>0</v>
      </c>
      <c r="AB211" s="46">
        <v>0</v>
      </c>
      <c r="AC211" s="47">
        <v>0</v>
      </c>
      <c r="AD211" s="48">
        <v>0</v>
      </c>
    </row>
    <row r="212" spans="1:30">
      <c r="A212" s="52">
        <v>0</v>
      </c>
      <c r="B212" s="46">
        <v>0</v>
      </c>
      <c r="C212" s="47">
        <v>0</v>
      </c>
      <c r="D212" s="46">
        <v>0</v>
      </c>
      <c r="E212" s="47">
        <v>0</v>
      </c>
      <c r="F212" s="46">
        <v>0</v>
      </c>
      <c r="G212" s="47">
        <v>0</v>
      </c>
      <c r="H212" s="46">
        <v>0</v>
      </c>
      <c r="I212" s="47">
        <v>0</v>
      </c>
      <c r="J212" s="46">
        <v>0</v>
      </c>
      <c r="K212" s="47">
        <v>0</v>
      </c>
      <c r="L212" s="46">
        <v>0</v>
      </c>
      <c r="M212" s="47">
        <v>0</v>
      </c>
      <c r="N212" s="46">
        <v>0</v>
      </c>
      <c r="O212" s="47">
        <v>0</v>
      </c>
      <c r="P212" s="46">
        <v>0</v>
      </c>
      <c r="Q212" s="47">
        <v>0</v>
      </c>
      <c r="R212" s="46">
        <v>0</v>
      </c>
      <c r="S212" s="47">
        <v>0</v>
      </c>
      <c r="T212" s="46">
        <v>0</v>
      </c>
      <c r="U212" s="47">
        <v>0</v>
      </c>
      <c r="V212" s="46">
        <v>0</v>
      </c>
      <c r="W212" s="47">
        <v>0</v>
      </c>
      <c r="X212" s="46">
        <v>0</v>
      </c>
      <c r="Y212" s="47">
        <v>0</v>
      </c>
      <c r="Z212" s="46">
        <v>0</v>
      </c>
      <c r="AA212" s="47">
        <v>0</v>
      </c>
      <c r="AB212" s="46">
        <v>0</v>
      </c>
      <c r="AC212" s="47">
        <v>0</v>
      </c>
      <c r="AD212" s="48">
        <v>0</v>
      </c>
    </row>
    <row r="213" spans="1:30">
      <c r="A213" s="52">
        <v>0</v>
      </c>
      <c r="B213" s="46">
        <v>0</v>
      </c>
      <c r="C213" s="47">
        <v>0</v>
      </c>
      <c r="D213" s="46">
        <v>0</v>
      </c>
      <c r="E213" s="47">
        <v>0</v>
      </c>
      <c r="F213" s="46">
        <v>0</v>
      </c>
      <c r="G213" s="47">
        <v>0</v>
      </c>
      <c r="H213" s="46">
        <v>0</v>
      </c>
      <c r="I213" s="47">
        <v>0</v>
      </c>
      <c r="J213" s="46">
        <v>0</v>
      </c>
      <c r="K213" s="47">
        <v>0</v>
      </c>
      <c r="L213" s="46">
        <v>0</v>
      </c>
      <c r="M213" s="47">
        <v>0</v>
      </c>
      <c r="N213" s="46">
        <v>0</v>
      </c>
      <c r="O213" s="47">
        <v>0</v>
      </c>
      <c r="P213" s="46">
        <v>0</v>
      </c>
      <c r="Q213" s="47">
        <v>0</v>
      </c>
      <c r="R213" s="46">
        <v>0</v>
      </c>
      <c r="S213" s="47">
        <v>0</v>
      </c>
      <c r="T213" s="46">
        <v>0</v>
      </c>
      <c r="U213" s="47">
        <v>0</v>
      </c>
      <c r="V213" s="46">
        <v>0</v>
      </c>
      <c r="W213" s="47">
        <v>0</v>
      </c>
      <c r="X213" s="46">
        <v>0</v>
      </c>
      <c r="Y213" s="47">
        <v>0</v>
      </c>
      <c r="Z213" s="46">
        <v>0</v>
      </c>
      <c r="AA213" s="47">
        <v>0</v>
      </c>
      <c r="AB213" s="46">
        <v>0</v>
      </c>
      <c r="AC213" s="47">
        <v>0</v>
      </c>
      <c r="AD213" s="48">
        <v>0</v>
      </c>
    </row>
    <row r="214" spans="1:30">
      <c r="A214" s="52">
        <v>0</v>
      </c>
      <c r="B214" s="46">
        <v>0</v>
      </c>
      <c r="C214" s="47">
        <v>0</v>
      </c>
      <c r="D214" s="46">
        <v>0</v>
      </c>
      <c r="E214" s="47">
        <v>0</v>
      </c>
      <c r="F214" s="46">
        <v>0</v>
      </c>
      <c r="G214" s="47">
        <v>0</v>
      </c>
      <c r="H214" s="46">
        <v>0</v>
      </c>
      <c r="I214" s="47">
        <v>0</v>
      </c>
      <c r="J214" s="46">
        <v>0</v>
      </c>
      <c r="K214" s="47">
        <v>0</v>
      </c>
      <c r="L214" s="46">
        <v>0</v>
      </c>
      <c r="M214" s="47">
        <v>0</v>
      </c>
      <c r="N214" s="46">
        <v>0</v>
      </c>
      <c r="O214" s="47">
        <v>0</v>
      </c>
      <c r="P214" s="46">
        <v>0</v>
      </c>
      <c r="Q214" s="47">
        <v>0</v>
      </c>
      <c r="R214" s="46">
        <v>0</v>
      </c>
      <c r="S214" s="47">
        <v>0</v>
      </c>
      <c r="T214" s="46">
        <v>0</v>
      </c>
      <c r="U214" s="47">
        <v>0</v>
      </c>
      <c r="V214" s="46">
        <v>0</v>
      </c>
      <c r="W214" s="47">
        <v>0</v>
      </c>
      <c r="X214" s="46">
        <v>0</v>
      </c>
      <c r="Y214" s="47">
        <v>0</v>
      </c>
      <c r="Z214" s="46">
        <v>0</v>
      </c>
      <c r="AA214" s="47">
        <v>0</v>
      </c>
      <c r="AB214" s="46">
        <v>0</v>
      </c>
      <c r="AC214" s="47">
        <v>0</v>
      </c>
      <c r="AD214" s="48">
        <v>0</v>
      </c>
    </row>
    <row r="215" spans="1:30">
      <c r="A215" s="52">
        <v>0</v>
      </c>
      <c r="B215" s="46">
        <v>0</v>
      </c>
      <c r="C215" s="47">
        <v>0</v>
      </c>
      <c r="D215" s="46">
        <v>0</v>
      </c>
      <c r="E215" s="47">
        <v>0</v>
      </c>
      <c r="F215" s="46">
        <v>0</v>
      </c>
      <c r="G215" s="47">
        <v>0</v>
      </c>
      <c r="H215" s="46">
        <v>0</v>
      </c>
      <c r="I215" s="47">
        <v>0</v>
      </c>
      <c r="J215" s="46">
        <v>0</v>
      </c>
      <c r="K215" s="47">
        <v>0</v>
      </c>
      <c r="L215" s="46">
        <v>0</v>
      </c>
      <c r="M215" s="47">
        <v>0</v>
      </c>
      <c r="N215" s="46">
        <v>0</v>
      </c>
      <c r="O215" s="47">
        <v>0</v>
      </c>
      <c r="P215" s="46">
        <v>0</v>
      </c>
      <c r="Q215" s="47">
        <v>0</v>
      </c>
      <c r="R215" s="46">
        <v>0</v>
      </c>
      <c r="S215" s="47">
        <v>0</v>
      </c>
      <c r="T215" s="46">
        <v>0</v>
      </c>
      <c r="U215" s="47">
        <v>0</v>
      </c>
      <c r="V215" s="46">
        <v>0</v>
      </c>
      <c r="W215" s="47">
        <v>0</v>
      </c>
      <c r="X215" s="46">
        <v>0</v>
      </c>
      <c r="Y215" s="47">
        <v>0</v>
      </c>
      <c r="Z215" s="46">
        <v>0</v>
      </c>
      <c r="AA215" s="47">
        <v>0</v>
      </c>
      <c r="AB215" s="46">
        <v>0</v>
      </c>
      <c r="AC215" s="47">
        <v>0</v>
      </c>
      <c r="AD215" s="48">
        <v>0</v>
      </c>
    </row>
    <row r="216" spans="1:30">
      <c r="A216" s="52">
        <v>0</v>
      </c>
      <c r="B216" s="46">
        <v>0</v>
      </c>
      <c r="C216" s="47">
        <v>0</v>
      </c>
      <c r="D216" s="46">
        <v>0</v>
      </c>
      <c r="E216" s="47">
        <v>0</v>
      </c>
      <c r="F216" s="46">
        <v>0</v>
      </c>
      <c r="G216" s="47">
        <v>0</v>
      </c>
      <c r="H216" s="46">
        <v>0</v>
      </c>
      <c r="I216" s="47">
        <v>0</v>
      </c>
      <c r="J216" s="46">
        <v>0</v>
      </c>
      <c r="K216" s="47">
        <v>0</v>
      </c>
      <c r="L216" s="46">
        <v>0</v>
      </c>
      <c r="M216" s="47">
        <v>0</v>
      </c>
      <c r="N216" s="46">
        <v>0</v>
      </c>
      <c r="O216" s="47">
        <v>0</v>
      </c>
      <c r="P216" s="46">
        <v>0</v>
      </c>
      <c r="Q216" s="47">
        <v>0</v>
      </c>
      <c r="R216" s="46">
        <v>0</v>
      </c>
      <c r="S216" s="47">
        <v>0</v>
      </c>
      <c r="T216" s="46">
        <v>0</v>
      </c>
      <c r="U216" s="47">
        <v>0</v>
      </c>
      <c r="V216" s="46">
        <v>0</v>
      </c>
      <c r="W216" s="47">
        <v>0</v>
      </c>
      <c r="X216" s="46">
        <v>0</v>
      </c>
      <c r="Y216" s="47">
        <v>0</v>
      </c>
      <c r="Z216" s="46">
        <v>0</v>
      </c>
      <c r="AA216" s="47">
        <v>0</v>
      </c>
      <c r="AB216" s="46">
        <v>0</v>
      </c>
      <c r="AC216" s="47">
        <v>0</v>
      </c>
      <c r="AD216" s="48">
        <v>0</v>
      </c>
    </row>
    <row r="217" spans="1:30">
      <c r="A217" s="52">
        <v>0</v>
      </c>
      <c r="B217" s="46">
        <v>0</v>
      </c>
      <c r="C217" s="47">
        <v>0</v>
      </c>
      <c r="D217" s="46">
        <v>0</v>
      </c>
      <c r="E217" s="47">
        <v>0</v>
      </c>
      <c r="F217" s="46">
        <v>0</v>
      </c>
      <c r="G217" s="47">
        <v>0</v>
      </c>
      <c r="H217" s="46">
        <v>0</v>
      </c>
      <c r="I217" s="47">
        <v>0</v>
      </c>
      <c r="J217" s="46">
        <v>0</v>
      </c>
      <c r="K217" s="47">
        <v>0</v>
      </c>
      <c r="L217" s="46">
        <v>0</v>
      </c>
      <c r="M217" s="47">
        <v>0</v>
      </c>
      <c r="N217" s="46">
        <v>0</v>
      </c>
      <c r="O217" s="47">
        <v>0</v>
      </c>
      <c r="P217" s="46">
        <v>0</v>
      </c>
      <c r="Q217" s="47">
        <v>0</v>
      </c>
      <c r="R217" s="46">
        <v>0</v>
      </c>
      <c r="S217" s="47">
        <v>0</v>
      </c>
      <c r="T217" s="46">
        <v>0</v>
      </c>
      <c r="U217" s="47">
        <v>0</v>
      </c>
      <c r="V217" s="46">
        <v>0</v>
      </c>
      <c r="W217" s="47">
        <v>0</v>
      </c>
      <c r="X217" s="46">
        <v>0</v>
      </c>
      <c r="Y217" s="47">
        <v>0</v>
      </c>
      <c r="Z217" s="46">
        <v>0</v>
      </c>
      <c r="AA217" s="47">
        <v>0</v>
      </c>
      <c r="AB217" s="46">
        <v>0</v>
      </c>
      <c r="AC217" s="47">
        <v>0</v>
      </c>
      <c r="AD217" s="48">
        <v>0</v>
      </c>
    </row>
    <row r="218" spans="1:30">
      <c r="A218" s="52">
        <v>0</v>
      </c>
      <c r="B218" s="46">
        <v>0</v>
      </c>
      <c r="C218" s="47">
        <v>0</v>
      </c>
      <c r="D218" s="46">
        <v>0</v>
      </c>
      <c r="E218" s="47">
        <v>0</v>
      </c>
      <c r="F218" s="46">
        <v>0</v>
      </c>
      <c r="G218" s="47">
        <v>0</v>
      </c>
      <c r="H218" s="46">
        <v>0</v>
      </c>
      <c r="I218" s="47">
        <v>0</v>
      </c>
      <c r="J218" s="46">
        <v>0</v>
      </c>
      <c r="K218" s="47">
        <v>0</v>
      </c>
      <c r="L218" s="46">
        <v>0</v>
      </c>
      <c r="M218" s="47">
        <v>0</v>
      </c>
      <c r="N218" s="46">
        <v>0</v>
      </c>
      <c r="O218" s="47">
        <v>0</v>
      </c>
      <c r="P218" s="46">
        <v>0</v>
      </c>
      <c r="Q218" s="47">
        <v>0</v>
      </c>
      <c r="R218" s="46">
        <v>0</v>
      </c>
      <c r="S218" s="47">
        <v>0</v>
      </c>
      <c r="T218" s="46">
        <v>0</v>
      </c>
      <c r="U218" s="47">
        <v>0</v>
      </c>
      <c r="V218" s="46">
        <v>0</v>
      </c>
      <c r="W218" s="47">
        <v>0</v>
      </c>
      <c r="X218" s="46">
        <v>0</v>
      </c>
      <c r="Y218" s="47">
        <v>0</v>
      </c>
      <c r="Z218" s="46">
        <v>0</v>
      </c>
      <c r="AA218" s="47">
        <v>0</v>
      </c>
      <c r="AB218" s="46">
        <v>0</v>
      </c>
      <c r="AC218" s="47">
        <v>0</v>
      </c>
      <c r="AD218" s="48">
        <v>0</v>
      </c>
    </row>
    <row r="219" spans="1:30">
      <c r="A219" s="52">
        <v>0</v>
      </c>
      <c r="B219" s="46">
        <v>0</v>
      </c>
      <c r="C219" s="47">
        <v>0</v>
      </c>
      <c r="D219" s="46">
        <v>0</v>
      </c>
      <c r="E219" s="47">
        <v>0</v>
      </c>
      <c r="F219" s="46">
        <v>0</v>
      </c>
      <c r="G219" s="47">
        <v>0</v>
      </c>
      <c r="H219" s="46">
        <v>0</v>
      </c>
      <c r="I219" s="47">
        <v>0</v>
      </c>
      <c r="J219" s="46">
        <v>0</v>
      </c>
      <c r="K219" s="47">
        <v>0</v>
      </c>
      <c r="L219" s="46">
        <v>0</v>
      </c>
      <c r="M219" s="47">
        <v>0</v>
      </c>
      <c r="N219" s="46">
        <v>0</v>
      </c>
      <c r="O219" s="47">
        <v>0</v>
      </c>
      <c r="P219" s="46">
        <v>0</v>
      </c>
      <c r="Q219" s="47">
        <v>0</v>
      </c>
      <c r="R219" s="46">
        <v>0</v>
      </c>
      <c r="S219" s="47">
        <v>0</v>
      </c>
      <c r="T219" s="46">
        <v>0</v>
      </c>
      <c r="U219" s="47">
        <v>0</v>
      </c>
      <c r="V219" s="46">
        <v>0</v>
      </c>
      <c r="W219" s="47">
        <v>0</v>
      </c>
      <c r="X219" s="46">
        <v>0</v>
      </c>
      <c r="Y219" s="47">
        <v>0</v>
      </c>
      <c r="Z219" s="46">
        <v>0</v>
      </c>
      <c r="AA219" s="47">
        <v>0</v>
      </c>
      <c r="AB219" s="46">
        <v>0</v>
      </c>
      <c r="AC219" s="47">
        <v>0</v>
      </c>
      <c r="AD219" s="48">
        <v>0</v>
      </c>
    </row>
    <row r="220" spans="1:30">
      <c r="A220" s="52">
        <v>0</v>
      </c>
      <c r="B220" s="46">
        <v>0</v>
      </c>
      <c r="C220" s="47">
        <v>0</v>
      </c>
      <c r="D220" s="46">
        <v>0</v>
      </c>
      <c r="E220" s="47">
        <v>0</v>
      </c>
      <c r="F220" s="46">
        <v>0</v>
      </c>
      <c r="G220" s="47">
        <v>0</v>
      </c>
      <c r="H220" s="46">
        <v>0</v>
      </c>
      <c r="I220" s="47">
        <v>0</v>
      </c>
      <c r="J220" s="46">
        <v>0</v>
      </c>
      <c r="K220" s="47">
        <v>0</v>
      </c>
      <c r="L220" s="46">
        <v>0</v>
      </c>
      <c r="M220" s="47">
        <v>0</v>
      </c>
      <c r="N220" s="46">
        <v>0</v>
      </c>
      <c r="O220" s="47">
        <v>0</v>
      </c>
      <c r="P220" s="46">
        <v>0</v>
      </c>
      <c r="Q220" s="47">
        <v>0</v>
      </c>
      <c r="R220" s="46">
        <v>0</v>
      </c>
      <c r="S220" s="47">
        <v>0</v>
      </c>
      <c r="T220" s="46">
        <v>0</v>
      </c>
      <c r="U220" s="47">
        <v>0</v>
      </c>
      <c r="V220" s="46">
        <v>0</v>
      </c>
      <c r="W220" s="47">
        <v>0</v>
      </c>
      <c r="X220" s="46">
        <v>0</v>
      </c>
      <c r="Y220" s="47">
        <v>0</v>
      </c>
      <c r="Z220" s="46">
        <v>0</v>
      </c>
      <c r="AA220" s="47">
        <v>0</v>
      </c>
      <c r="AB220" s="46">
        <v>0</v>
      </c>
      <c r="AC220" s="47">
        <v>0</v>
      </c>
      <c r="AD220" s="48">
        <v>0</v>
      </c>
    </row>
    <row r="221" spans="1:30">
      <c r="A221" s="52">
        <v>0</v>
      </c>
      <c r="B221" s="46">
        <v>0</v>
      </c>
      <c r="C221" s="47">
        <v>0</v>
      </c>
      <c r="D221" s="46">
        <v>0</v>
      </c>
      <c r="E221" s="47">
        <v>0</v>
      </c>
      <c r="F221" s="46">
        <v>0</v>
      </c>
      <c r="G221" s="47">
        <v>0</v>
      </c>
      <c r="H221" s="46">
        <v>0</v>
      </c>
      <c r="I221" s="47">
        <v>0</v>
      </c>
      <c r="J221" s="46">
        <v>0</v>
      </c>
      <c r="K221" s="47">
        <v>0</v>
      </c>
      <c r="L221" s="46">
        <v>0</v>
      </c>
      <c r="M221" s="47">
        <v>0</v>
      </c>
      <c r="N221" s="46">
        <v>0</v>
      </c>
      <c r="O221" s="47">
        <v>0</v>
      </c>
      <c r="P221" s="46">
        <v>0</v>
      </c>
      <c r="Q221" s="47">
        <v>0</v>
      </c>
      <c r="R221" s="46">
        <v>0</v>
      </c>
      <c r="S221" s="47">
        <v>0</v>
      </c>
      <c r="T221" s="46">
        <v>0</v>
      </c>
      <c r="U221" s="47">
        <v>0</v>
      </c>
      <c r="V221" s="46">
        <v>0</v>
      </c>
      <c r="W221" s="47">
        <v>0</v>
      </c>
      <c r="X221" s="46">
        <v>0</v>
      </c>
      <c r="Y221" s="47">
        <v>0</v>
      </c>
      <c r="Z221" s="46">
        <v>0</v>
      </c>
      <c r="AA221" s="47">
        <v>0</v>
      </c>
      <c r="AB221" s="46">
        <v>0</v>
      </c>
      <c r="AC221" s="47">
        <v>0</v>
      </c>
      <c r="AD221" s="48">
        <v>0</v>
      </c>
    </row>
    <row r="222" spans="1:30">
      <c r="A222" s="52">
        <v>0</v>
      </c>
      <c r="B222" s="46">
        <v>0</v>
      </c>
      <c r="C222" s="47">
        <v>0</v>
      </c>
      <c r="D222" s="46">
        <v>0</v>
      </c>
      <c r="E222" s="47">
        <v>0</v>
      </c>
      <c r="F222" s="46">
        <v>0</v>
      </c>
      <c r="G222" s="47">
        <v>0</v>
      </c>
      <c r="H222" s="46">
        <v>0</v>
      </c>
      <c r="I222" s="47">
        <v>0</v>
      </c>
      <c r="J222" s="46">
        <v>0</v>
      </c>
      <c r="K222" s="47">
        <v>0</v>
      </c>
      <c r="L222" s="46">
        <v>0</v>
      </c>
      <c r="M222" s="47">
        <v>0</v>
      </c>
      <c r="N222" s="46">
        <v>0</v>
      </c>
      <c r="O222" s="47">
        <v>0</v>
      </c>
      <c r="P222" s="46">
        <v>0</v>
      </c>
      <c r="Q222" s="47">
        <v>0</v>
      </c>
      <c r="R222" s="46">
        <v>0</v>
      </c>
      <c r="S222" s="47">
        <v>0</v>
      </c>
      <c r="T222" s="46">
        <v>0</v>
      </c>
      <c r="U222" s="47">
        <v>0</v>
      </c>
      <c r="V222" s="46">
        <v>0</v>
      </c>
      <c r="W222" s="47">
        <v>0</v>
      </c>
      <c r="X222" s="46">
        <v>0</v>
      </c>
      <c r="Y222" s="47">
        <v>0</v>
      </c>
      <c r="Z222" s="46">
        <v>0</v>
      </c>
      <c r="AA222" s="47">
        <v>0</v>
      </c>
      <c r="AB222" s="46">
        <v>0</v>
      </c>
      <c r="AC222" s="47">
        <v>0</v>
      </c>
      <c r="AD222" s="48">
        <v>0</v>
      </c>
    </row>
    <row r="223" spans="1:30">
      <c r="A223" s="52">
        <v>0</v>
      </c>
      <c r="B223" s="46">
        <v>0</v>
      </c>
      <c r="C223" s="47">
        <v>0</v>
      </c>
      <c r="D223" s="46">
        <v>0</v>
      </c>
      <c r="E223" s="47">
        <v>0</v>
      </c>
      <c r="F223" s="46">
        <v>0</v>
      </c>
      <c r="G223" s="47">
        <v>0</v>
      </c>
      <c r="H223" s="46">
        <v>0</v>
      </c>
      <c r="I223" s="47">
        <v>0</v>
      </c>
      <c r="J223" s="46">
        <v>0</v>
      </c>
      <c r="K223" s="47">
        <v>0</v>
      </c>
      <c r="L223" s="46">
        <v>0</v>
      </c>
      <c r="M223" s="47">
        <v>0</v>
      </c>
      <c r="N223" s="46">
        <v>0</v>
      </c>
      <c r="O223" s="47">
        <v>0</v>
      </c>
      <c r="P223" s="46">
        <v>0</v>
      </c>
      <c r="Q223" s="47">
        <v>0</v>
      </c>
      <c r="R223" s="46">
        <v>0</v>
      </c>
      <c r="S223" s="47">
        <v>0</v>
      </c>
      <c r="T223" s="46">
        <v>0</v>
      </c>
      <c r="U223" s="47">
        <v>0</v>
      </c>
      <c r="V223" s="46">
        <v>0</v>
      </c>
      <c r="W223" s="47">
        <v>0</v>
      </c>
      <c r="X223" s="46">
        <v>0</v>
      </c>
      <c r="Y223" s="47">
        <v>0</v>
      </c>
      <c r="Z223" s="46">
        <v>0</v>
      </c>
      <c r="AA223" s="47">
        <v>0</v>
      </c>
      <c r="AB223" s="46">
        <v>0</v>
      </c>
      <c r="AC223" s="47">
        <v>0</v>
      </c>
      <c r="AD223" s="48">
        <v>0</v>
      </c>
    </row>
    <row r="224" spans="1:30">
      <c r="A224" s="52">
        <v>0</v>
      </c>
      <c r="B224" s="46">
        <v>0</v>
      </c>
      <c r="C224" s="47">
        <v>0</v>
      </c>
      <c r="D224" s="46">
        <v>0</v>
      </c>
      <c r="E224" s="47">
        <v>0</v>
      </c>
      <c r="F224" s="46">
        <v>0</v>
      </c>
      <c r="G224" s="47">
        <v>0</v>
      </c>
      <c r="H224" s="46">
        <v>0</v>
      </c>
      <c r="I224" s="47">
        <v>0</v>
      </c>
      <c r="J224" s="46">
        <v>0</v>
      </c>
      <c r="K224" s="47">
        <v>0</v>
      </c>
      <c r="L224" s="46">
        <v>0</v>
      </c>
      <c r="M224" s="47">
        <v>0</v>
      </c>
      <c r="N224" s="46">
        <v>0</v>
      </c>
      <c r="O224" s="47">
        <v>0</v>
      </c>
      <c r="P224" s="46">
        <v>0</v>
      </c>
      <c r="Q224" s="47">
        <v>0</v>
      </c>
      <c r="R224" s="46">
        <v>0</v>
      </c>
      <c r="S224" s="47">
        <v>0</v>
      </c>
      <c r="T224" s="46">
        <v>0</v>
      </c>
      <c r="U224" s="47">
        <v>0</v>
      </c>
      <c r="V224" s="46">
        <v>0</v>
      </c>
      <c r="W224" s="47">
        <v>0</v>
      </c>
      <c r="X224" s="46">
        <v>0</v>
      </c>
      <c r="Y224" s="47">
        <v>0</v>
      </c>
      <c r="Z224" s="46">
        <v>0</v>
      </c>
      <c r="AA224" s="47">
        <v>0</v>
      </c>
      <c r="AB224" s="46">
        <v>0</v>
      </c>
      <c r="AC224" s="47">
        <v>0</v>
      </c>
      <c r="AD224" s="48">
        <v>0</v>
      </c>
    </row>
    <row r="225" spans="1:30">
      <c r="A225" s="52">
        <v>0</v>
      </c>
      <c r="B225" s="46">
        <v>0</v>
      </c>
      <c r="C225" s="47">
        <v>0</v>
      </c>
      <c r="D225" s="46">
        <v>0</v>
      </c>
      <c r="E225" s="47">
        <v>0</v>
      </c>
      <c r="F225" s="46">
        <v>0</v>
      </c>
      <c r="G225" s="47">
        <v>0</v>
      </c>
      <c r="H225" s="46">
        <v>0</v>
      </c>
      <c r="I225" s="47">
        <v>0</v>
      </c>
      <c r="J225" s="46">
        <v>0</v>
      </c>
      <c r="K225" s="47">
        <v>0</v>
      </c>
      <c r="L225" s="46">
        <v>0</v>
      </c>
      <c r="M225" s="47">
        <v>0</v>
      </c>
      <c r="N225" s="46">
        <v>0</v>
      </c>
      <c r="O225" s="47">
        <v>0</v>
      </c>
      <c r="P225" s="46">
        <v>0</v>
      </c>
      <c r="Q225" s="47">
        <v>0</v>
      </c>
      <c r="R225" s="46">
        <v>0</v>
      </c>
      <c r="S225" s="47">
        <v>0</v>
      </c>
      <c r="T225" s="46">
        <v>0</v>
      </c>
      <c r="U225" s="47">
        <v>0</v>
      </c>
      <c r="V225" s="46">
        <v>0</v>
      </c>
      <c r="W225" s="47">
        <v>0</v>
      </c>
      <c r="X225" s="46">
        <v>0</v>
      </c>
      <c r="Y225" s="47">
        <v>0</v>
      </c>
      <c r="Z225" s="46">
        <v>0</v>
      </c>
      <c r="AA225" s="47">
        <v>0</v>
      </c>
      <c r="AB225" s="46">
        <v>0</v>
      </c>
      <c r="AC225" s="47">
        <v>0</v>
      </c>
      <c r="AD225" s="48">
        <v>0</v>
      </c>
    </row>
    <row r="226" spans="1:30">
      <c r="A226" s="52" t="s">
        <v>2608</v>
      </c>
      <c r="B226" s="46">
        <v>2.777777777778101E-3</v>
      </c>
      <c r="C226" s="47" t="s">
        <v>2613</v>
      </c>
      <c r="D226" s="46">
        <v>2.77777777777799E-3</v>
      </c>
      <c r="E226" s="47" t="s">
        <v>2608</v>
      </c>
      <c r="F226" s="46">
        <v>3.472222222222987E-3</v>
      </c>
      <c r="G226" s="47" t="s">
        <v>2608</v>
      </c>
      <c r="H226" s="46">
        <v>3.4722222222219878E-3</v>
      </c>
      <c r="I226" s="47" t="s">
        <v>2608</v>
      </c>
      <c r="J226" s="46">
        <v>4.1666666666669849E-3</v>
      </c>
      <c r="K226" s="47" t="s">
        <v>2614</v>
      </c>
      <c r="L226" s="46">
        <v>4.8611111111109828E-3</v>
      </c>
      <c r="M226" s="47" t="s">
        <v>2612</v>
      </c>
      <c r="N226" s="46">
        <v>4.8611111111110938E-3</v>
      </c>
      <c r="O226" s="47" t="s">
        <v>2633</v>
      </c>
      <c r="P226" s="46">
        <v>4.8611111111109828E-3</v>
      </c>
      <c r="Q226" s="47" t="s">
        <v>2634</v>
      </c>
      <c r="R226" s="46">
        <v>1.8749999999999933E-2</v>
      </c>
      <c r="S226" s="47" t="s">
        <v>2633</v>
      </c>
      <c r="T226" s="46">
        <v>2.0138888888887929E-2</v>
      </c>
      <c r="U226" s="47" t="s">
        <v>2608</v>
      </c>
      <c r="V226" s="46">
        <v>3.4722222222219878E-3</v>
      </c>
      <c r="W226" s="47" t="s">
        <v>2608</v>
      </c>
      <c r="X226" s="46">
        <v>3.4722222222219878E-3</v>
      </c>
      <c r="Y226" s="47" t="s">
        <v>2608</v>
      </c>
      <c r="Z226" s="46">
        <v>3.472222222222987E-3</v>
      </c>
      <c r="AA226" s="47" t="s">
        <v>2608</v>
      </c>
      <c r="AB226" s="46">
        <v>3.4722222222219878E-3</v>
      </c>
      <c r="AC226" s="47" t="s">
        <v>2608</v>
      </c>
      <c r="AD226" s="48">
        <v>3.472222222222987E-3</v>
      </c>
    </row>
    <row r="227" spans="1:30">
      <c r="A227" s="52" t="s">
        <v>2608</v>
      </c>
      <c r="B227" s="46">
        <v>2.777777777778101E-3</v>
      </c>
      <c r="C227" s="47" t="s">
        <v>2612</v>
      </c>
      <c r="D227" s="46">
        <v>3.4722222222219878E-3</v>
      </c>
      <c r="E227" s="47" t="s">
        <v>2608</v>
      </c>
      <c r="F227" s="46">
        <v>2.0833333333339921E-3</v>
      </c>
      <c r="G227" s="47" t="s">
        <v>2608</v>
      </c>
      <c r="H227" s="46">
        <v>2.0833333333329929E-3</v>
      </c>
      <c r="I227" s="47" t="s">
        <v>2609</v>
      </c>
      <c r="J227" s="46">
        <v>1.3888888888889062E-2</v>
      </c>
      <c r="K227" s="47" t="s">
        <v>2616</v>
      </c>
      <c r="L227" s="46">
        <v>3.8194444444444975E-2</v>
      </c>
      <c r="M227" s="47" t="s">
        <v>2608</v>
      </c>
      <c r="N227" s="46">
        <v>5.5555555555549807E-3</v>
      </c>
      <c r="O227" s="47" t="s">
        <v>2608</v>
      </c>
      <c r="P227" s="46">
        <v>5.5555555555549807E-3</v>
      </c>
      <c r="Q227" s="47" t="s">
        <v>2608</v>
      </c>
      <c r="R227" s="46">
        <v>5.5555555555550917E-3</v>
      </c>
      <c r="S227" s="47" t="s">
        <v>2608</v>
      </c>
      <c r="T227" s="46">
        <v>3.4722222222230981E-3</v>
      </c>
      <c r="U227" s="47" t="s">
        <v>2608</v>
      </c>
      <c r="V227" s="46">
        <v>4.1666666666669849E-3</v>
      </c>
      <c r="W227" s="47">
        <v>0</v>
      </c>
      <c r="X227" s="46">
        <v>0</v>
      </c>
      <c r="Y227" s="47" t="s">
        <v>2608</v>
      </c>
      <c r="Z227" s="46">
        <v>3.4722222222220989E-3</v>
      </c>
      <c r="AA227" s="47" t="s">
        <v>2613</v>
      </c>
      <c r="AB227" s="46">
        <v>3.4722222222219878E-3</v>
      </c>
      <c r="AC227" s="47" t="s">
        <v>2608</v>
      </c>
      <c r="AD227" s="48">
        <v>3.472222222222987E-3</v>
      </c>
    </row>
    <row r="228" spans="1:30">
      <c r="A228" s="52" t="s">
        <v>2608</v>
      </c>
      <c r="B228" s="46">
        <v>3.4722222222219878E-3</v>
      </c>
      <c r="C228" s="47" t="s">
        <v>2608</v>
      </c>
      <c r="D228" s="46">
        <v>3.4722222222219878E-3</v>
      </c>
      <c r="E228" s="47">
        <v>0</v>
      </c>
      <c r="F228" s="46">
        <v>0</v>
      </c>
      <c r="G228" s="47" t="s">
        <v>2608</v>
      </c>
      <c r="H228" s="46">
        <v>3.472222222222987E-3</v>
      </c>
      <c r="I228" s="47" t="s">
        <v>2631</v>
      </c>
      <c r="J228" s="46">
        <v>6.9444444444439757E-3</v>
      </c>
      <c r="K228" s="47" t="s">
        <v>2608</v>
      </c>
      <c r="L228" s="46">
        <v>2.77777777777799E-3</v>
      </c>
      <c r="M228" s="47" t="s">
        <v>2608</v>
      </c>
      <c r="N228" s="46">
        <v>2.7777777777769908E-3</v>
      </c>
      <c r="O228" s="47" t="s">
        <v>2608</v>
      </c>
      <c r="P228" s="46">
        <v>3.4722222222219878E-3</v>
      </c>
      <c r="Q228" s="47">
        <v>0</v>
      </c>
      <c r="R228" s="46">
        <v>0</v>
      </c>
      <c r="S228" s="47" t="s">
        <v>2614</v>
      </c>
      <c r="T228" s="46">
        <v>6.2499999999999778E-3</v>
      </c>
      <c r="U228" s="47">
        <v>0</v>
      </c>
      <c r="V228" s="46">
        <v>0</v>
      </c>
      <c r="W228" s="47">
        <v>0</v>
      </c>
      <c r="X228" s="46">
        <v>0</v>
      </c>
      <c r="Y228" s="47">
        <v>0</v>
      </c>
      <c r="Z228" s="46">
        <v>0</v>
      </c>
      <c r="AA228" s="47">
        <v>0</v>
      </c>
      <c r="AB228" s="46">
        <v>0</v>
      </c>
      <c r="AC228" s="47" t="s">
        <v>2608</v>
      </c>
      <c r="AD228" s="48">
        <v>3.4722222222219878E-3</v>
      </c>
    </row>
    <row r="229" spans="1:30">
      <c r="A229" s="52">
        <v>0</v>
      </c>
      <c r="B229" s="46">
        <v>0</v>
      </c>
      <c r="C229" s="47" t="s">
        <v>2607</v>
      </c>
      <c r="D229" s="46">
        <v>1.7361111111111049E-2</v>
      </c>
      <c r="E229" s="47">
        <v>0</v>
      </c>
      <c r="F229" s="46">
        <v>0</v>
      </c>
      <c r="G229" s="47">
        <v>0</v>
      </c>
      <c r="H229" s="46">
        <v>0</v>
      </c>
      <c r="I229" s="47" t="s">
        <v>2631</v>
      </c>
      <c r="J229" s="46">
        <v>6.2500000000000888E-3</v>
      </c>
      <c r="K229" s="47">
        <v>0</v>
      </c>
      <c r="L229" s="46">
        <v>0</v>
      </c>
      <c r="M229" s="47">
        <v>0</v>
      </c>
      <c r="N229" s="46">
        <v>0</v>
      </c>
      <c r="O229" s="47">
        <v>0</v>
      </c>
      <c r="P229" s="46">
        <v>0</v>
      </c>
      <c r="Q229" s="47">
        <v>0</v>
      </c>
      <c r="R229" s="46">
        <v>0</v>
      </c>
      <c r="S229" s="47">
        <v>0</v>
      </c>
      <c r="T229" s="46">
        <v>0</v>
      </c>
      <c r="U229" s="47">
        <v>0</v>
      </c>
      <c r="V229" s="46">
        <v>0</v>
      </c>
      <c r="W229" s="47">
        <v>0</v>
      </c>
      <c r="X229" s="46">
        <v>0</v>
      </c>
      <c r="Y229" s="47">
        <v>0</v>
      </c>
      <c r="Z229" s="46">
        <v>0</v>
      </c>
      <c r="AA229" s="47">
        <v>0</v>
      </c>
      <c r="AB229" s="46">
        <v>0</v>
      </c>
      <c r="AC229" s="47">
        <v>0</v>
      </c>
      <c r="AD229" s="48">
        <v>0</v>
      </c>
    </row>
    <row r="230" spans="1:30">
      <c r="A230" s="52">
        <v>0</v>
      </c>
      <c r="B230" s="46">
        <v>0</v>
      </c>
      <c r="C230" s="47" t="s">
        <v>2627</v>
      </c>
      <c r="D230" s="46">
        <v>6.2500000000000888E-3</v>
      </c>
      <c r="E230" s="47">
        <v>0</v>
      </c>
      <c r="F230" s="46">
        <v>0</v>
      </c>
      <c r="G230" s="47">
        <v>0</v>
      </c>
      <c r="H230" s="46">
        <v>0</v>
      </c>
      <c r="I230" s="47">
        <v>0</v>
      </c>
      <c r="J230" s="46">
        <v>0</v>
      </c>
      <c r="K230" s="47">
        <v>0</v>
      </c>
      <c r="L230" s="46">
        <v>0</v>
      </c>
      <c r="M230" s="47">
        <v>0</v>
      </c>
      <c r="N230" s="46">
        <v>0</v>
      </c>
      <c r="O230" s="47">
        <v>0</v>
      </c>
      <c r="P230" s="46">
        <v>0</v>
      </c>
      <c r="Q230" s="47">
        <v>0</v>
      </c>
      <c r="R230" s="46">
        <v>0</v>
      </c>
      <c r="S230" s="47">
        <v>0</v>
      </c>
      <c r="T230" s="46">
        <v>0</v>
      </c>
      <c r="U230" s="47">
        <v>0</v>
      </c>
      <c r="V230" s="46">
        <v>0</v>
      </c>
      <c r="W230" s="47">
        <v>0</v>
      </c>
      <c r="X230" s="46">
        <v>0</v>
      </c>
      <c r="Y230" s="47">
        <v>0</v>
      </c>
      <c r="Z230" s="46">
        <v>0</v>
      </c>
      <c r="AA230" s="47">
        <v>0</v>
      </c>
      <c r="AB230" s="46">
        <v>0</v>
      </c>
      <c r="AC230" s="47">
        <v>0</v>
      </c>
      <c r="AD230" s="48">
        <v>0</v>
      </c>
    </row>
    <row r="231" spans="1:30">
      <c r="A231" s="52">
        <v>0</v>
      </c>
      <c r="B231" s="46">
        <v>0</v>
      </c>
      <c r="C231" s="47" t="s">
        <v>2608</v>
      </c>
      <c r="D231" s="46">
        <v>6.2499999999999778E-3</v>
      </c>
      <c r="E231" s="47">
        <v>0</v>
      </c>
      <c r="F231" s="46">
        <v>0</v>
      </c>
      <c r="G231" s="47">
        <v>0</v>
      </c>
      <c r="H231" s="46">
        <v>0</v>
      </c>
      <c r="I231" s="47">
        <v>0</v>
      </c>
      <c r="J231" s="46">
        <v>0</v>
      </c>
      <c r="K231" s="47">
        <v>0</v>
      </c>
      <c r="L231" s="46">
        <v>0</v>
      </c>
      <c r="M231" s="47">
        <v>0</v>
      </c>
      <c r="N231" s="46">
        <v>0</v>
      </c>
      <c r="O231" s="47">
        <v>0</v>
      </c>
      <c r="P231" s="46">
        <v>0</v>
      </c>
      <c r="Q231" s="47">
        <v>0</v>
      </c>
      <c r="R231" s="46">
        <v>0</v>
      </c>
      <c r="S231" s="47">
        <v>0</v>
      </c>
      <c r="T231" s="46">
        <v>0</v>
      </c>
      <c r="U231" s="47">
        <v>0</v>
      </c>
      <c r="V231" s="46">
        <v>0</v>
      </c>
      <c r="W231" s="47">
        <v>0</v>
      </c>
      <c r="X231" s="46">
        <v>0</v>
      </c>
      <c r="Y231" s="47">
        <v>0</v>
      </c>
      <c r="Z231" s="46">
        <v>0</v>
      </c>
      <c r="AA231" s="47">
        <v>0</v>
      </c>
      <c r="AB231" s="46">
        <v>0</v>
      </c>
      <c r="AC231" s="47">
        <v>0</v>
      </c>
      <c r="AD231" s="48">
        <v>0</v>
      </c>
    </row>
    <row r="232" spans="1:30">
      <c r="A232" s="52">
        <v>0</v>
      </c>
      <c r="B232" s="46">
        <v>0</v>
      </c>
      <c r="C232" s="47">
        <v>0</v>
      </c>
      <c r="D232" s="46">
        <v>0</v>
      </c>
      <c r="E232" s="47">
        <v>0</v>
      </c>
      <c r="F232" s="46">
        <v>0</v>
      </c>
      <c r="G232" s="47">
        <v>0</v>
      </c>
      <c r="H232" s="46">
        <v>0</v>
      </c>
      <c r="I232" s="47">
        <v>0</v>
      </c>
      <c r="J232" s="46">
        <v>0</v>
      </c>
      <c r="K232" s="47">
        <v>0</v>
      </c>
      <c r="L232" s="46">
        <v>0</v>
      </c>
      <c r="M232" s="47">
        <v>0</v>
      </c>
      <c r="N232" s="46">
        <v>0</v>
      </c>
      <c r="O232" s="47">
        <v>0</v>
      </c>
      <c r="P232" s="46">
        <v>0</v>
      </c>
      <c r="Q232" s="47">
        <v>0</v>
      </c>
      <c r="R232" s="46">
        <v>0</v>
      </c>
      <c r="S232" s="47">
        <v>0</v>
      </c>
      <c r="T232" s="46">
        <v>0</v>
      </c>
      <c r="U232" s="47">
        <v>0</v>
      </c>
      <c r="V232" s="46">
        <v>0</v>
      </c>
      <c r="W232" s="47">
        <v>0</v>
      </c>
      <c r="X232" s="46">
        <v>0</v>
      </c>
      <c r="Y232" s="47">
        <v>0</v>
      </c>
      <c r="Z232" s="46">
        <v>0</v>
      </c>
      <c r="AA232" s="47">
        <v>0</v>
      </c>
      <c r="AB232" s="46">
        <v>0</v>
      </c>
      <c r="AC232" s="47">
        <v>0</v>
      </c>
      <c r="AD232" s="48">
        <v>0</v>
      </c>
    </row>
    <row r="233" spans="1:30">
      <c r="A233" s="52">
        <v>0</v>
      </c>
      <c r="B233" s="46">
        <v>0</v>
      </c>
      <c r="C233" s="47">
        <v>0</v>
      </c>
      <c r="D233" s="46">
        <v>0</v>
      </c>
      <c r="E233" s="47">
        <v>0</v>
      </c>
      <c r="F233" s="46">
        <v>0</v>
      </c>
      <c r="G233" s="47">
        <v>0</v>
      </c>
      <c r="H233" s="46">
        <v>0</v>
      </c>
      <c r="I233" s="47">
        <v>0</v>
      </c>
      <c r="J233" s="46">
        <v>0</v>
      </c>
      <c r="K233" s="47">
        <v>0</v>
      </c>
      <c r="L233" s="46">
        <v>0</v>
      </c>
      <c r="M233" s="47">
        <v>0</v>
      </c>
      <c r="N233" s="46">
        <v>0</v>
      </c>
      <c r="O233" s="47">
        <v>0</v>
      </c>
      <c r="P233" s="46">
        <v>0</v>
      </c>
      <c r="Q233" s="47">
        <v>0</v>
      </c>
      <c r="R233" s="46">
        <v>0</v>
      </c>
      <c r="S233" s="47">
        <v>0</v>
      </c>
      <c r="T233" s="46">
        <v>0</v>
      </c>
      <c r="U233" s="47">
        <v>0</v>
      </c>
      <c r="V233" s="46">
        <v>0</v>
      </c>
      <c r="W233" s="47">
        <v>0</v>
      </c>
      <c r="X233" s="46">
        <v>0</v>
      </c>
      <c r="Y233" s="47">
        <v>0</v>
      </c>
      <c r="Z233" s="46">
        <v>0</v>
      </c>
      <c r="AA233" s="47">
        <v>0</v>
      </c>
      <c r="AB233" s="46">
        <v>0</v>
      </c>
      <c r="AC233" s="47">
        <v>0</v>
      </c>
      <c r="AD233" s="48">
        <v>0</v>
      </c>
    </row>
    <row r="234" spans="1:30">
      <c r="A234" s="52">
        <v>0</v>
      </c>
      <c r="B234" s="46">
        <v>0</v>
      </c>
      <c r="C234" s="47">
        <v>0</v>
      </c>
      <c r="D234" s="46">
        <v>0</v>
      </c>
      <c r="E234" s="47">
        <v>0</v>
      </c>
      <c r="F234" s="46">
        <v>0</v>
      </c>
      <c r="G234" s="47">
        <v>0</v>
      </c>
      <c r="H234" s="46">
        <v>0</v>
      </c>
      <c r="I234" s="47">
        <v>0</v>
      </c>
      <c r="J234" s="46">
        <v>0</v>
      </c>
      <c r="K234" s="47">
        <v>0</v>
      </c>
      <c r="L234" s="46">
        <v>0</v>
      </c>
      <c r="M234" s="47">
        <v>0</v>
      </c>
      <c r="N234" s="46">
        <v>0</v>
      </c>
      <c r="O234" s="47">
        <v>0</v>
      </c>
      <c r="P234" s="46">
        <v>0</v>
      </c>
      <c r="Q234" s="47">
        <v>0</v>
      </c>
      <c r="R234" s="46">
        <v>0</v>
      </c>
      <c r="S234" s="47">
        <v>0</v>
      </c>
      <c r="T234" s="46">
        <v>0</v>
      </c>
      <c r="U234" s="47">
        <v>0</v>
      </c>
      <c r="V234" s="46">
        <v>0</v>
      </c>
      <c r="W234" s="47">
        <v>0</v>
      </c>
      <c r="X234" s="46">
        <v>0</v>
      </c>
      <c r="Y234" s="47">
        <v>0</v>
      </c>
      <c r="Z234" s="46">
        <v>0</v>
      </c>
      <c r="AA234" s="47">
        <v>0</v>
      </c>
      <c r="AB234" s="46">
        <v>0</v>
      </c>
      <c r="AC234" s="47">
        <v>0</v>
      </c>
      <c r="AD234" s="48">
        <v>0</v>
      </c>
    </row>
    <row r="235" spans="1:30">
      <c r="A235" s="52">
        <v>0</v>
      </c>
      <c r="B235" s="46">
        <v>0</v>
      </c>
      <c r="C235" s="47">
        <v>0</v>
      </c>
      <c r="D235" s="46">
        <v>0</v>
      </c>
      <c r="E235" s="47">
        <v>0</v>
      </c>
      <c r="F235" s="46">
        <v>0</v>
      </c>
      <c r="G235" s="47">
        <v>0</v>
      </c>
      <c r="H235" s="46">
        <v>0</v>
      </c>
      <c r="I235" s="47">
        <v>0</v>
      </c>
      <c r="J235" s="46">
        <v>0</v>
      </c>
      <c r="K235" s="47">
        <v>0</v>
      </c>
      <c r="L235" s="46">
        <v>0</v>
      </c>
      <c r="M235" s="47">
        <v>0</v>
      </c>
      <c r="N235" s="46">
        <v>0</v>
      </c>
      <c r="O235" s="47">
        <v>0</v>
      </c>
      <c r="P235" s="46">
        <v>0</v>
      </c>
      <c r="Q235" s="47">
        <v>0</v>
      </c>
      <c r="R235" s="46">
        <v>0</v>
      </c>
      <c r="S235" s="47">
        <v>0</v>
      </c>
      <c r="T235" s="46">
        <v>0</v>
      </c>
      <c r="U235" s="47">
        <v>0</v>
      </c>
      <c r="V235" s="46">
        <v>0</v>
      </c>
      <c r="W235" s="47">
        <v>0</v>
      </c>
      <c r="X235" s="46">
        <v>0</v>
      </c>
      <c r="Y235" s="47">
        <v>0</v>
      </c>
      <c r="Z235" s="46">
        <v>0</v>
      </c>
      <c r="AA235" s="47">
        <v>0</v>
      </c>
      <c r="AB235" s="46">
        <v>0</v>
      </c>
      <c r="AC235" s="47">
        <v>0</v>
      </c>
      <c r="AD235" s="48">
        <v>0</v>
      </c>
    </row>
    <row r="236" spans="1:30">
      <c r="A236" s="52">
        <v>0</v>
      </c>
      <c r="B236" s="46">
        <v>0</v>
      </c>
      <c r="C236" s="47">
        <v>0</v>
      </c>
      <c r="D236" s="46">
        <v>0</v>
      </c>
      <c r="E236" s="47">
        <v>0</v>
      </c>
      <c r="F236" s="46">
        <v>0</v>
      </c>
      <c r="G236" s="47">
        <v>0</v>
      </c>
      <c r="H236" s="46">
        <v>0</v>
      </c>
      <c r="I236" s="47">
        <v>0</v>
      </c>
      <c r="J236" s="46">
        <v>0</v>
      </c>
      <c r="K236" s="47">
        <v>0</v>
      </c>
      <c r="L236" s="46">
        <v>0</v>
      </c>
      <c r="M236" s="47">
        <v>0</v>
      </c>
      <c r="N236" s="46">
        <v>0</v>
      </c>
      <c r="O236" s="47">
        <v>0</v>
      </c>
      <c r="P236" s="46">
        <v>0</v>
      </c>
      <c r="Q236" s="47">
        <v>0</v>
      </c>
      <c r="R236" s="46">
        <v>0</v>
      </c>
      <c r="S236" s="47">
        <v>0</v>
      </c>
      <c r="T236" s="46">
        <v>0</v>
      </c>
      <c r="U236" s="47">
        <v>0</v>
      </c>
      <c r="V236" s="46">
        <v>0</v>
      </c>
      <c r="W236" s="47">
        <v>0</v>
      </c>
      <c r="X236" s="46">
        <v>0</v>
      </c>
      <c r="Y236" s="47">
        <v>0</v>
      </c>
      <c r="Z236" s="46">
        <v>0</v>
      </c>
      <c r="AA236" s="47">
        <v>0</v>
      </c>
      <c r="AB236" s="46">
        <v>0</v>
      </c>
      <c r="AC236" s="47">
        <v>0</v>
      </c>
      <c r="AD236" s="48">
        <v>0</v>
      </c>
    </row>
    <row r="237" spans="1:30">
      <c r="A237" s="52">
        <v>0</v>
      </c>
      <c r="B237" s="46">
        <v>0</v>
      </c>
      <c r="C237" s="47">
        <v>0</v>
      </c>
      <c r="D237" s="46">
        <v>0</v>
      </c>
      <c r="E237" s="47">
        <v>0</v>
      </c>
      <c r="F237" s="46">
        <v>0</v>
      </c>
      <c r="G237" s="47">
        <v>0</v>
      </c>
      <c r="H237" s="46">
        <v>0</v>
      </c>
      <c r="I237" s="47">
        <v>0</v>
      </c>
      <c r="J237" s="46">
        <v>0</v>
      </c>
      <c r="K237" s="47">
        <v>0</v>
      </c>
      <c r="L237" s="46">
        <v>0</v>
      </c>
      <c r="M237" s="47">
        <v>0</v>
      </c>
      <c r="N237" s="46">
        <v>0</v>
      </c>
      <c r="O237" s="47">
        <v>0</v>
      </c>
      <c r="P237" s="46">
        <v>0</v>
      </c>
      <c r="Q237" s="47">
        <v>0</v>
      </c>
      <c r="R237" s="46">
        <v>0</v>
      </c>
      <c r="S237" s="47">
        <v>0</v>
      </c>
      <c r="T237" s="46">
        <v>0</v>
      </c>
      <c r="U237" s="47">
        <v>0</v>
      </c>
      <c r="V237" s="46">
        <v>0</v>
      </c>
      <c r="W237" s="47">
        <v>0</v>
      </c>
      <c r="X237" s="46">
        <v>0</v>
      </c>
      <c r="Y237" s="47">
        <v>0</v>
      </c>
      <c r="Z237" s="46">
        <v>0</v>
      </c>
      <c r="AA237" s="47">
        <v>0</v>
      </c>
      <c r="AB237" s="46">
        <v>0</v>
      </c>
      <c r="AC237" s="47">
        <v>0</v>
      </c>
      <c r="AD237" s="48">
        <v>0</v>
      </c>
    </row>
    <row r="238" spans="1:30">
      <c r="A238" s="52">
        <v>0</v>
      </c>
      <c r="B238" s="46">
        <v>0</v>
      </c>
      <c r="C238" s="47">
        <v>0</v>
      </c>
      <c r="D238" s="46">
        <v>0</v>
      </c>
      <c r="E238" s="47">
        <v>0</v>
      </c>
      <c r="F238" s="46">
        <v>0</v>
      </c>
      <c r="G238" s="47">
        <v>0</v>
      </c>
      <c r="H238" s="46">
        <v>0</v>
      </c>
      <c r="I238" s="47">
        <v>0</v>
      </c>
      <c r="J238" s="46">
        <v>0</v>
      </c>
      <c r="K238" s="47">
        <v>0</v>
      </c>
      <c r="L238" s="46">
        <v>0</v>
      </c>
      <c r="M238" s="47">
        <v>0</v>
      </c>
      <c r="N238" s="46">
        <v>0</v>
      </c>
      <c r="O238" s="47">
        <v>0</v>
      </c>
      <c r="P238" s="46">
        <v>0</v>
      </c>
      <c r="Q238" s="47">
        <v>0</v>
      </c>
      <c r="R238" s="46">
        <v>0</v>
      </c>
      <c r="S238" s="47">
        <v>0</v>
      </c>
      <c r="T238" s="46">
        <v>0</v>
      </c>
      <c r="U238" s="47">
        <v>0</v>
      </c>
      <c r="V238" s="46">
        <v>0</v>
      </c>
      <c r="W238" s="47">
        <v>0</v>
      </c>
      <c r="X238" s="46">
        <v>0</v>
      </c>
      <c r="Y238" s="47">
        <v>0</v>
      </c>
      <c r="Z238" s="46">
        <v>0</v>
      </c>
      <c r="AA238" s="47">
        <v>0</v>
      </c>
      <c r="AB238" s="46">
        <v>0</v>
      </c>
      <c r="AC238" s="47">
        <v>0</v>
      </c>
      <c r="AD238" s="48">
        <v>0</v>
      </c>
    </row>
    <row r="239" spans="1:30">
      <c r="A239" s="52">
        <v>0</v>
      </c>
      <c r="B239" s="46">
        <v>0</v>
      </c>
      <c r="C239" s="47">
        <v>0</v>
      </c>
      <c r="D239" s="46">
        <v>0</v>
      </c>
      <c r="E239" s="47">
        <v>0</v>
      </c>
      <c r="F239" s="46">
        <v>0</v>
      </c>
      <c r="G239" s="47">
        <v>0</v>
      </c>
      <c r="H239" s="46">
        <v>0</v>
      </c>
      <c r="I239" s="47">
        <v>0</v>
      </c>
      <c r="J239" s="46">
        <v>0</v>
      </c>
      <c r="K239" s="47">
        <v>0</v>
      </c>
      <c r="L239" s="46">
        <v>0</v>
      </c>
      <c r="M239" s="47">
        <v>0</v>
      </c>
      <c r="N239" s="46">
        <v>0</v>
      </c>
      <c r="O239" s="47">
        <v>0</v>
      </c>
      <c r="P239" s="46">
        <v>0</v>
      </c>
      <c r="Q239" s="47">
        <v>0</v>
      </c>
      <c r="R239" s="46">
        <v>0</v>
      </c>
      <c r="S239" s="47">
        <v>0</v>
      </c>
      <c r="T239" s="46">
        <v>0</v>
      </c>
      <c r="U239" s="47">
        <v>0</v>
      </c>
      <c r="V239" s="46">
        <v>0</v>
      </c>
      <c r="W239" s="47">
        <v>0</v>
      </c>
      <c r="X239" s="46">
        <v>0</v>
      </c>
      <c r="Y239" s="47">
        <v>0</v>
      </c>
      <c r="Z239" s="46">
        <v>0</v>
      </c>
      <c r="AA239" s="47">
        <v>0</v>
      </c>
      <c r="AB239" s="46">
        <v>0</v>
      </c>
      <c r="AC239" s="47">
        <v>0</v>
      </c>
      <c r="AD239" s="48">
        <v>0</v>
      </c>
    </row>
    <row r="240" spans="1:30">
      <c r="A240" s="52">
        <v>0</v>
      </c>
      <c r="B240" s="46">
        <v>0</v>
      </c>
      <c r="C240" s="47">
        <v>0</v>
      </c>
      <c r="D240" s="46">
        <v>0</v>
      </c>
      <c r="E240" s="47">
        <v>0</v>
      </c>
      <c r="F240" s="46">
        <v>0</v>
      </c>
      <c r="G240" s="47">
        <v>0</v>
      </c>
      <c r="H240" s="46">
        <v>0</v>
      </c>
      <c r="I240" s="47">
        <v>0</v>
      </c>
      <c r="J240" s="46">
        <v>0</v>
      </c>
      <c r="K240" s="47">
        <v>0</v>
      </c>
      <c r="L240" s="46">
        <v>0</v>
      </c>
      <c r="M240" s="47">
        <v>0</v>
      </c>
      <c r="N240" s="46">
        <v>0</v>
      </c>
      <c r="O240" s="47">
        <v>0</v>
      </c>
      <c r="P240" s="46">
        <v>0</v>
      </c>
      <c r="Q240" s="47">
        <v>0</v>
      </c>
      <c r="R240" s="46">
        <v>0</v>
      </c>
      <c r="S240" s="47">
        <v>0</v>
      </c>
      <c r="T240" s="46">
        <v>0</v>
      </c>
      <c r="U240" s="47">
        <v>0</v>
      </c>
      <c r="V240" s="46">
        <v>0</v>
      </c>
      <c r="W240" s="47">
        <v>0</v>
      </c>
      <c r="X240" s="46">
        <v>0</v>
      </c>
      <c r="Y240" s="47">
        <v>0</v>
      </c>
      <c r="Z240" s="46">
        <v>0</v>
      </c>
      <c r="AA240" s="47">
        <v>0</v>
      </c>
      <c r="AB240" s="46">
        <v>0</v>
      </c>
      <c r="AC240" s="47">
        <v>0</v>
      </c>
      <c r="AD240" s="48">
        <v>0</v>
      </c>
    </row>
    <row r="241" spans="1:30">
      <c r="A241" s="52">
        <v>0</v>
      </c>
      <c r="B241" s="46">
        <v>0</v>
      </c>
      <c r="C241" s="47">
        <v>0</v>
      </c>
      <c r="D241" s="46">
        <v>0</v>
      </c>
      <c r="E241" s="47">
        <v>0</v>
      </c>
      <c r="F241" s="46">
        <v>0</v>
      </c>
      <c r="G241" s="47">
        <v>0</v>
      </c>
      <c r="H241" s="46">
        <v>0</v>
      </c>
      <c r="I241" s="47">
        <v>0</v>
      </c>
      <c r="J241" s="46">
        <v>0</v>
      </c>
      <c r="K241" s="47">
        <v>0</v>
      </c>
      <c r="L241" s="46">
        <v>0</v>
      </c>
      <c r="M241" s="47">
        <v>0</v>
      </c>
      <c r="N241" s="46">
        <v>0</v>
      </c>
      <c r="O241" s="47">
        <v>0</v>
      </c>
      <c r="P241" s="46">
        <v>0</v>
      </c>
      <c r="Q241" s="47">
        <v>0</v>
      </c>
      <c r="R241" s="46">
        <v>0</v>
      </c>
      <c r="S241" s="47">
        <v>0</v>
      </c>
      <c r="T241" s="46">
        <v>0</v>
      </c>
      <c r="U241" s="47">
        <v>0</v>
      </c>
      <c r="V241" s="46">
        <v>0</v>
      </c>
      <c r="W241" s="47">
        <v>0</v>
      </c>
      <c r="X241" s="46">
        <v>0</v>
      </c>
      <c r="Y241" s="47">
        <v>0</v>
      </c>
      <c r="Z241" s="46">
        <v>0</v>
      </c>
      <c r="AA241" s="47">
        <v>0</v>
      </c>
      <c r="AB241" s="46">
        <v>0</v>
      </c>
      <c r="AC241" s="47">
        <v>0</v>
      </c>
      <c r="AD241" s="48">
        <v>0</v>
      </c>
    </row>
    <row r="242" spans="1:30">
      <c r="A242" s="52">
        <v>0</v>
      </c>
      <c r="B242" s="46">
        <v>0</v>
      </c>
      <c r="C242" s="47">
        <v>0</v>
      </c>
      <c r="D242" s="46">
        <v>0</v>
      </c>
      <c r="E242" s="47">
        <v>0</v>
      </c>
      <c r="F242" s="46">
        <v>0</v>
      </c>
      <c r="G242" s="47">
        <v>0</v>
      </c>
      <c r="H242" s="46">
        <v>0</v>
      </c>
      <c r="I242" s="47">
        <v>0</v>
      </c>
      <c r="J242" s="46">
        <v>0</v>
      </c>
      <c r="K242" s="47">
        <v>0</v>
      </c>
      <c r="L242" s="46">
        <v>0</v>
      </c>
      <c r="M242" s="47">
        <v>0</v>
      </c>
      <c r="N242" s="46">
        <v>0</v>
      </c>
      <c r="O242" s="47">
        <v>0</v>
      </c>
      <c r="P242" s="46">
        <v>0</v>
      </c>
      <c r="Q242" s="47">
        <v>0</v>
      </c>
      <c r="R242" s="46">
        <v>0</v>
      </c>
      <c r="S242" s="47">
        <v>0</v>
      </c>
      <c r="T242" s="46">
        <v>0</v>
      </c>
      <c r="U242" s="47">
        <v>0</v>
      </c>
      <c r="V242" s="46">
        <v>0</v>
      </c>
      <c r="W242" s="47">
        <v>0</v>
      </c>
      <c r="X242" s="46">
        <v>0</v>
      </c>
      <c r="Y242" s="47">
        <v>0</v>
      </c>
      <c r="Z242" s="46">
        <v>0</v>
      </c>
      <c r="AA242" s="47">
        <v>0</v>
      </c>
      <c r="AB242" s="46">
        <v>0</v>
      </c>
      <c r="AC242" s="47">
        <v>0</v>
      </c>
      <c r="AD242" s="48">
        <v>0</v>
      </c>
    </row>
    <row r="243" spans="1:30">
      <c r="A243" s="52">
        <v>0</v>
      </c>
      <c r="B243" s="46">
        <v>0</v>
      </c>
      <c r="C243" s="47">
        <v>0</v>
      </c>
      <c r="D243" s="46">
        <v>0</v>
      </c>
      <c r="E243" s="47">
        <v>0</v>
      </c>
      <c r="F243" s="46">
        <v>0</v>
      </c>
      <c r="G243" s="47">
        <v>0</v>
      </c>
      <c r="H243" s="46">
        <v>0</v>
      </c>
      <c r="I243" s="47">
        <v>0</v>
      </c>
      <c r="J243" s="46">
        <v>0</v>
      </c>
      <c r="K243" s="47">
        <v>0</v>
      </c>
      <c r="L243" s="46">
        <v>0</v>
      </c>
      <c r="M243" s="47">
        <v>0</v>
      </c>
      <c r="N243" s="46">
        <v>0</v>
      </c>
      <c r="O243" s="47">
        <v>0</v>
      </c>
      <c r="P243" s="46">
        <v>0</v>
      </c>
      <c r="Q243" s="47">
        <v>0</v>
      </c>
      <c r="R243" s="46">
        <v>0</v>
      </c>
      <c r="S243" s="47">
        <v>0</v>
      </c>
      <c r="T243" s="46">
        <v>0</v>
      </c>
      <c r="U243" s="47">
        <v>0</v>
      </c>
      <c r="V243" s="46">
        <v>0</v>
      </c>
      <c r="W243" s="47">
        <v>0</v>
      </c>
      <c r="X243" s="46">
        <v>0</v>
      </c>
      <c r="Y243" s="47">
        <v>0</v>
      </c>
      <c r="Z243" s="46">
        <v>0</v>
      </c>
      <c r="AA243" s="47">
        <v>0</v>
      </c>
      <c r="AB243" s="46">
        <v>0</v>
      </c>
      <c r="AC243" s="47">
        <v>0</v>
      </c>
      <c r="AD243" s="48">
        <v>0</v>
      </c>
    </row>
    <row r="244" spans="1:30">
      <c r="A244" s="52">
        <v>0</v>
      </c>
      <c r="B244" s="46">
        <v>0</v>
      </c>
      <c r="C244" s="47">
        <v>0</v>
      </c>
      <c r="D244" s="46">
        <v>0</v>
      </c>
      <c r="E244" s="47">
        <v>0</v>
      </c>
      <c r="F244" s="46">
        <v>0</v>
      </c>
      <c r="G244" s="47">
        <v>0</v>
      </c>
      <c r="H244" s="46">
        <v>0</v>
      </c>
      <c r="I244" s="47">
        <v>0</v>
      </c>
      <c r="J244" s="46">
        <v>0</v>
      </c>
      <c r="K244" s="47">
        <v>0</v>
      </c>
      <c r="L244" s="46">
        <v>0</v>
      </c>
      <c r="M244" s="47">
        <v>0</v>
      </c>
      <c r="N244" s="46">
        <v>0</v>
      </c>
      <c r="O244" s="47">
        <v>0</v>
      </c>
      <c r="P244" s="46">
        <v>0</v>
      </c>
      <c r="Q244" s="47">
        <v>0</v>
      </c>
      <c r="R244" s="46">
        <v>0</v>
      </c>
      <c r="S244" s="47">
        <v>0</v>
      </c>
      <c r="T244" s="46">
        <v>0</v>
      </c>
      <c r="U244" s="47">
        <v>0</v>
      </c>
      <c r="V244" s="46">
        <v>0</v>
      </c>
      <c r="W244" s="47">
        <v>0</v>
      </c>
      <c r="X244" s="46">
        <v>0</v>
      </c>
      <c r="Y244" s="47">
        <v>0</v>
      </c>
      <c r="Z244" s="46">
        <v>0</v>
      </c>
      <c r="AA244" s="47">
        <v>0</v>
      </c>
      <c r="AB244" s="46">
        <v>0</v>
      </c>
      <c r="AC244" s="47">
        <v>0</v>
      </c>
      <c r="AD244" s="48">
        <v>0</v>
      </c>
    </row>
    <row r="245" spans="1:30">
      <c r="A245" s="53">
        <v>0</v>
      </c>
      <c r="B245" s="54">
        <v>0</v>
      </c>
      <c r="C245" s="55">
        <v>0</v>
      </c>
      <c r="D245" s="54">
        <v>0</v>
      </c>
      <c r="E245" s="55">
        <v>0</v>
      </c>
      <c r="F245" s="54">
        <v>0</v>
      </c>
      <c r="G245" s="55">
        <v>0</v>
      </c>
      <c r="H245" s="54">
        <v>0</v>
      </c>
      <c r="I245" s="55">
        <v>0</v>
      </c>
      <c r="J245" s="54">
        <v>0</v>
      </c>
      <c r="K245" s="55">
        <v>0</v>
      </c>
      <c r="L245" s="54">
        <v>0</v>
      </c>
      <c r="M245" s="55">
        <v>0</v>
      </c>
      <c r="N245" s="54">
        <v>0</v>
      </c>
      <c r="O245" s="55">
        <v>0</v>
      </c>
      <c r="P245" s="54">
        <v>0</v>
      </c>
      <c r="Q245" s="55">
        <v>0</v>
      </c>
      <c r="R245" s="54">
        <v>0</v>
      </c>
      <c r="S245" s="55">
        <v>0</v>
      </c>
      <c r="T245" s="54">
        <v>0</v>
      </c>
      <c r="U245" s="55">
        <v>0</v>
      </c>
      <c r="V245" s="54">
        <v>0</v>
      </c>
      <c r="W245" s="55">
        <v>0</v>
      </c>
      <c r="X245" s="54">
        <v>0</v>
      </c>
      <c r="Y245" s="55">
        <v>0</v>
      </c>
      <c r="Z245" s="54">
        <v>0</v>
      </c>
      <c r="AA245" s="55">
        <v>0</v>
      </c>
      <c r="AB245" s="54">
        <v>0</v>
      </c>
      <c r="AC245" s="55">
        <v>0</v>
      </c>
      <c r="AD245" s="56">
        <v>0</v>
      </c>
    </row>
    <row r="246" spans="1:30">
      <c r="A246" s="33">
        <v>31</v>
      </c>
      <c r="B246" s="34"/>
      <c r="C246" s="57"/>
      <c r="D246" s="58"/>
      <c r="E246" s="57"/>
      <c r="F246" s="58"/>
      <c r="G246" s="59"/>
      <c r="H246" s="58"/>
      <c r="I246" s="59"/>
      <c r="J246" s="58"/>
      <c r="K246" s="59"/>
      <c r="L246" s="58"/>
      <c r="M246" s="59"/>
      <c r="N246" s="58"/>
      <c r="O246" s="59"/>
      <c r="P246" s="58"/>
      <c r="Q246" s="59"/>
      <c r="R246" s="58"/>
      <c r="S246" s="59"/>
      <c r="T246" s="58"/>
      <c r="U246" s="59"/>
      <c r="V246" s="58"/>
      <c r="W246" s="59"/>
      <c r="X246" s="58"/>
      <c r="Y246" s="59"/>
      <c r="Z246" s="58"/>
      <c r="AA246" s="59"/>
      <c r="AB246" s="58"/>
      <c r="AC246" s="59"/>
      <c r="AD246" s="60"/>
    </row>
    <row r="247" spans="1:30">
      <c r="A247" s="36" t="s">
        <v>2433</v>
      </c>
      <c r="B247" s="37" t="s">
        <v>2439</v>
      </c>
      <c r="C247" s="38"/>
      <c r="D247" s="37"/>
      <c r="E247" s="38"/>
      <c r="F247" s="37"/>
      <c r="G247" s="39"/>
      <c r="H247" s="37"/>
      <c r="I247" s="39"/>
      <c r="J247" s="37"/>
      <c r="K247" s="39"/>
      <c r="L247" s="37"/>
      <c r="M247" s="39"/>
      <c r="N247" s="37"/>
      <c r="O247" s="39"/>
      <c r="P247" s="37"/>
      <c r="Q247" s="39"/>
      <c r="R247" s="37"/>
      <c r="S247" s="39"/>
      <c r="T247" s="37"/>
      <c r="U247" s="39"/>
      <c r="V247" s="37"/>
      <c r="W247" s="39"/>
      <c r="X247" s="37"/>
      <c r="Y247" s="39"/>
      <c r="Z247" s="37"/>
      <c r="AA247" s="39"/>
      <c r="AB247" s="37"/>
      <c r="AC247" s="39"/>
      <c r="AD247" s="40"/>
    </row>
    <row r="248" spans="1:30">
      <c r="A248" s="61" t="s">
        <v>2600</v>
      </c>
      <c r="B248" s="58">
        <v>2.7777777777776985E-3</v>
      </c>
      <c r="C248" s="57"/>
      <c r="D248" s="58"/>
      <c r="E248" s="57"/>
      <c r="F248" s="58"/>
      <c r="G248" s="59"/>
      <c r="H248" s="58"/>
      <c r="I248" s="59"/>
      <c r="J248" s="58"/>
      <c r="K248" s="59"/>
      <c r="L248" s="58"/>
      <c r="M248" s="59"/>
      <c r="N248" s="58"/>
      <c r="O248" s="59"/>
      <c r="P248" s="58"/>
      <c r="Q248" s="59"/>
      <c r="R248" s="58"/>
      <c r="S248" s="59"/>
      <c r="T248" s="58"/>
      <c r="U248" s="59"/>
      <c r="V248" s="58"/>
      <c r="W248" s="59"/>
      <c r="X248" s="58"/>
      <c r="Y248" s="59"/>
      <c r="Z248" s="58"/>
      <c r="AA248" s="59"/>
      <c r="AB248" s="58"/>
      <c r="AC248" s="59"/>
      <c r="AD248" s="60"/>
    </row>
    <row r="249" spans="1:30">
      <c r="A249" s="52" t="s">
        <v>2624</v>
      </c>
      <c r="B249" s="46">
        <v>2.77777777777799E-3</v>
      </c>
      <c r="C249" s="62"/>
      <c r="D249" s="46"/>
      <c r="E249" s="62"/>
      <c r="F249" s="46"/>
      <c r="G249" s="63"/>
      <c r="H249" s="46"/>
      <c r="I249" s="63"/>
      <c r="J249" s="46"/>
      <c r="K249" s="63"/>
      <c r="L249" s="46"/>
      <c r="M249" s="63"/>
      <c r="N249" s="46"/>
      <c r="O249" s="63"/>
      <c r="P249" s="46"/>
      <c r="Q249" s="63"/>
      <c r="R249" s="46"/>
      <c r="S249" s="63"/>
      <c r="T249" s="46"/>
      <c r="U249" s="63"/>
      <c r="V249" s="46"/>
      <c r="W249" s="63"/>
      <c r="X249" s="46"/>
      <c r="Y249" s="63"/>
      <c r="Z249" s="46"/>
      <c r="AA249" s="63"/>
      <c r="AB249" s="46"/>
      <c r="AC249" s="63"/>
      <c r="AD249" s="48"/>
    </row>
    <row r="250" spans="1:30">
      <c r="A250" s="52" t="s">
        <v>2603</v>
      </c>
      <c r="B250" s="46">
        <v>3.4722222222219878E-3</v>
      </c>
      <c r="C250" s="62"/>
      <c r="D250" s="46"/>
      <c r="E250" s="62"/>
      <c r="F250" s="46"/>
      <c r="G250" s="63"/>
      <c r="H250" s="46"/>
      <c r="I250" s="63"/>
      <c r="J250" s="46"/>
      <c r="K250" s="63"/>
      <c r="L250" s="46"/>
      <c r="M250" s="63"/>
      <c r="N250" s="46"/>
      <c r="O250" s="63"/>
      <c r="P250" s="46"/>
      <c r="Q250" s="63"/>
      <c r="R250" s="46"/>
      <c r="S250" s="63"/>
      <c r="T250" s="46"/>
      <c r="U250" s="63"/>
      <c r="V250" s="46"/>
      <c r="W250" s="63"/>
      <c r="X250" s="46"/>
      <c r="Y250" s="63"/>
      <c r="Z250" s="46"/>
      <c r="AA250" s="63"/>
      <c r="AB250" s="46"/>
      <c r="AC250" s="63"/>
      <c r="AD250" s="48"/>
    </row>
    <row r="251" spans="1:30">
      <c r="A251" s="52">
        <v>0</v>
      </c>
      <c r="B251" s="46">
        <v>0</v>
      </c>
      <c r="C251" s="62"/>
      <c r="D251" s="46"/>
      <c r="E251" s="62"/>
      <c r="F251" s="46"/>
      <c r="G251" s="63"/>
      <c r="H251" s="46"/>
      <c r="I251" s="63"/>
      <c r="J251" s="46"/>
      <c r="K251" s="63"/>
      <c r="L251" s="46"/>
      <c r="M251" s="63"/>
      <c r="N251" s="46"/>
      <c r="O251" s="63"/>
      <c r="P251" s="46"/>
      <c r="Q251" s="63"/>
      <c r="R251" s="46"/>
      <c r="S251" s="63"/>
      <c r="T251" s="46"/>
      <c r="U251" s="63"/>
      <c r="V251" s="46"/>
      <c r="W251" s="63"/>
      <c r="X251" s="46"/>
      <c r="Y251" s="63"/>
      <c r="Z251" s="46"/>
      <c r="AA251" s="63"/>
      <c r="AB251" s="46"/>
      <c r="AC251" s="63"/>
      <c r="AD251" s="48"/>
    </row>
    <row r="252" spans="1:30">
      <c r="A252" s="52">
        <v>0</v>
      </c>
      <c r="B252" s="46">
        <v>0</v>
      </c>
      <c r="C252" s="62"/>
      <c r="D252" s="46"/>
      <c r="E252" s="62"/>
      <c r="F252" s="46"/>
      <c r="G252" s="63"/>
      <c r="H252" s="46"/>
      <c r="I252" s="63"/>
      <c r="J252" s="46"/>
      <c r="K252" s="63"/>
      <c r="L252" s="46"/>
      <c r="M252" s="63"/>
      <c r="N252" s="46"/>
      <c r="O252" s="63"/>
      <c r="P252" s="46"/>
      <c r="Q252" s="63"/>
      <c r="R252" s="46"/>
      <c r="S252" s="63"/>
      <c r="T252" s="46"/>
      <c r="U252" s="63"/>
      <c r="V252" s="46"/>
      <c r="W252" s="63"/>
      <c r="X252" s="46"/>
      <c r="Y252" s="63"/>
      <c r="Z252" s="46"/>
      <c r="AA252" s="63"/>
      <c r="AB252" s="46"/>
      <c r="AC252" s="63"/>
      <c r="AD252" s="48"/>
    </row>
    <row r="253" spans="1:30">
      <c r="A253" s="52">
        <v>0</v>
      </c>
      <c r="B253" s="46">
        <v>0</v>
      </c>
      <c r="C253" s="62"/>
      <c r="D253" s="46"/>
      <c r="E253" s="62"/>
      <c r="F253" s="46"/>
      <c r="G253" s="63"/>
      <c r="H253" s="46"/>
      <c r="I253" s="63"/>
      <c r="J253" s="46"/>
      <c r="K253" s="63"/>
      <c r="L253" s="46"/>
      <c r="M253" s="63"/>
      <c r="N253" s="46"/>
      <c r="O253" s="63"/>
      <c r="P253" s="46"/>
      <c r="Q253" s="63"/>
      <c r="R253" s="46"/>
      <c r="S253" s="63"/>
      <c r="T253" s="46"/>
      <c r="U253" s="63"/>
      <c r="V253" s="46"/>
      <c r="W253" s="63"/>
      <c r="X253" s="46"/>
      <c r="Y253" s="63"/>
      <c r="Z253" s="46"/>
      <c r="AA253" s="63"/>
      <c r="AB253" s="46"/>
      <c r="AC253" s="63"/>
      <c r="AD253" s="48"/>
    </row>
    <row r="254" spans="1:30">
      <c r="A254" s="52">
        <v>0</v>
      </c>
      <c r="B254" s="46">
        <v>0</v>
      </c>
      <c r="C254" s="62"/>
      <c r="D254" s="46"/>
      <c r="E254" s="62"/>
      <c r="F254" s="46"/>
      <c r="G254" s="63"/>
      <c r="H254" s="46"/>
      <c r="I254" s="63"/>
      <c r="J254" s="46"/>
      <c r="K254" s="63"/>
      <c r="L254" s="46"/>
      <c r="M254" s="63"/>
      <c r="N254" s="46"/>
      <c r="O254" s="63"/>
      <c r="P254" s="46"/>
      <c r="Q254" s="63"/>
      <c r="R254" s="46"/>
      <c r="S254" s="63"/>
      <c r="T254" s="46"/>
      <c r="U254" s="63"/>
      <c r="V254" s="46"/>
      <c r="W254" s="63"/>
      <c r="X254" s="46"/>
      <c r="Y254" s="63"/>
      <c r="Z254" s="46"/>
      <c r="AA254" s="63"/>
      <c r="AB254" s="46"/>
      <c r="AC254" s="63"/>
      <c r="AD254" s="48"/>
    </row>
    <row r="255" spans="1:30">
      <c r="A255" s="52">
        <v>0</v>
      </c>
      <c r="B255" s="46">
        <v>0</v>
      </c>
      <c r="C255" s="62"/>
      <c r="D255" s="46"/>
      <c r="E255" s="62"/>
      <c r="F255" s="46"/>
      <c r="G255" s="63"/>
      <c r="H255" s="46"/>
      <c r="I255" s="63"/>
      <c r="J255" s="46"/>
      <c r="K255" s="63"/>
      <c r="L255" s="46"/>
      <c r="M255" s="63"/>
      <c r="N255" s="46"/>
      <c r="O255" s="63"/>
      <c r="P255" s="46"/>
      <c r="Q255" s="63"/>
      <c r="R255" s="46"/>
      <c r="S255" s="63"/>
      <c r="T255" s="46"/>
      <c r="U255" s="63"/>
      <c r="V255" s="46"/>
      <c r="W255" s="63"/>
      <c r="X255" s="46"/>
      <c r="Y255" s="63"/>
      <c r="Z255" s="46"/>
      <c r="AA255" s="63"/>
      <c r="AB255" s="46"/>
      <c r="AC255" s="63"/>
      <c r="AD255" s="48"/>
    </row>
    <row r="256" spans="1:30">
      <c r="A256" s="52">
        <v>0</v>
      </c>
      <c r="B256" s="46">
        <v>0</v>
      </c>
      <c r="C256" s="62"/>
      <c r="D256" s="46"/>
      <c r="E256" s="62"/>
      <c r="F256" s="46"/>
      <c r="G256" s="63"/>
      <c r="H256" s="46"/>
      <c r="I256" s="63"/>
      <c r="J256" s="46"/>
      <c r="K256" s="63"/>
      <c r="L256" s="46"/>
      <c r="M256" s="63"/>
      <c r="N256" s="46"/>
      <c r="O256" s="63"/>
      <c r="P256" s="46"/>
      <c r="Q256" s="63"/>
      <c r="R256" s="46"/>
      <c r="S256" s="63"/>
      <c r="T256" s="46"/>
      <c r="U256" s="63"/>
      <c r="V256" s="46"/>
      <c r="W256" s="63"/>
      <c r="X256" s="46"/>
      <c r="Y256" s="63"/>
      <c r="Z256" s="46"/>
      <c r="AA256" s="63"/>
      <c r="AB256" s="46"/>
      <c r="AC256" s="63"/>
      <c r="AD256" s="48"/>
    </row>
    <row r="257" spans="1:30">
      <c r="A257" s="52">
        <v>0</v>
      </c>
      <c r="B257" s="46">
        <v>0</v>
      </c>
      <c r="C257" s="62"/>
      <c r="D257" s="46"/>
      <c r="E257" s="62"/>
      <c r="F257" s="46"/>
      <c r="G257" s="63"/>
      <c r="H257" s="46"/>
      <c r="I257" s="63"/>
      <c r="J257" s="46"/>
      <c r="K257" s="63"/>
      <c r="L257" s="46"/>
      <c r="M257" s="63"/>
      <c r="N257" s="46"/>
      <c r="O257" s="63"/>
      <c r="P257" s="46"/>
      <c r="Q257" s="63"/>
      <c r="R257" s="46"/>
      <c r="S257" s="63"/>
      <c r="T257" s="46"/>
      <c r="U257" s="63"/>
      <c r="V257" s="46"/>
      <c r="W257" s="63"/>
      <c r="X257" s="46"/>
      <c r="Y257" s="63"/>
      <c r="Z257" s="46"/>
      <c r="AA257" s="63"/>
      <c r="AB257" s="46"/>
      <c r="AC257" s="63"/>
      <c r="AD257" s="48"/>
    </row>
    <row r="258" spans="1:30">
      <c r="A258" s="52">
        <v>0</v>
      </c>
      <c r="B258" s="46">
        <v>0</v>
      </c>
      <c r="C258" s="62"/>
      <c r="D258" s="46"/>
      <c r="E258" s="62"/>
      <c r="F258" s="46"/>
      <c r="G258" s="63"/>
      <c r="H258" s="46"/>
      <c r="I258" s="63"/>
      <c r="J258" s="46"/>
      <c r="K258" s="63"/>
      <c r="L258" s="46"/>
      <c r="M258" s="63"/>
      <c r="N258" s="46"/>
      <c r="O258" s="63"/>
      <c r="P258" s="46"/>
      <c r="Q258" s="63"/>
      <c r="R258" s="46"/>
      <c r="S258" s="63"/>
      <c r="T258" s="46"/>
      <c r="U258" s="63"/>
      <c r="V258" s="46"/>
      <c r="W258" s="63"/>
      <c r="X258" s="46"/>
      <c r="Y258" s="63"/>
      <c r="Z258" s="46"/>
      <c r="AA258" s="63"/>
      <c r="AB258" s="46"/>
      <c r="AC258" s="63"/>
      <c r="AD258" s="48"/>
    </row>
    <row r="259" spans="1:30">
      <c r="A259" s="52">
        <v>0</v>
      </c>
      <c r="B259" s="46">
        <v>0</v>
      </c>
      <c r="C259" s="62"/>
      <c r="D259" s="46"/>
      <c r="E259" s="62"/>
      <c r="F259" s="46"/>
      <c r="G259" s="63"/>
      <c r="H259" s="46"/>
      <c r="I259" s="63"/>
      <c r="J259" s="46"/>
      <c r="K259" s="63"/>
      <c r="L259" s="46"/>
      <c r="M259" s="63"/>
      <c r="N259" s="46"/>
      <c r="O259" s="63"/>
      <c r="P259" s="46"/>
      <c r="Q259" s="63"/>
      <c r="R259" s="46"/>
      <c r="S259" s="63"/>
      <c r="T259" s="46"/>
      <c r="U259" s="63"/>
      <c r="V259" s="46"/>
      <c r="W259" s="63"/>
      <c r="X259" s="46"/>
      <c r="Y259" s="63"/>
      <c r="Z259" s="46"/>
      <c r="AA259" s="63"/>
      <c r="AB259" s="46"/>
      <c r="AC259" s="63"/>
      <c r="AD259" s="48"/>
    </row>
    <row r="260" spans="1:30">
      <c r="A260" s="52">
        <v>0</v>
      </c>
      <c r="B260" s="46">
        <v>0</v>
      </c>
      <c r="C260" s="62"/>
      <c r="D260" s="46"/>
      <c r="E260" s="62"/>
      <c r="F260" s="46"/>
      <c r="G260" s="63"/>
      <c r="H260" s="46"/>
      <c r="I260" s="63"/>
      <c r="J260" s="46"/>
      <c r="K260" s="63"/>
      <c r="L260" s="46"/>
      <c r="M260" s="63"/>
      <c r="N260" s="46"/>
      <c r="O260" s="63"/>
      <c r="P260" s="46"/>
      <c r="Q260" s="63"/>
      <c r="R260" s="46"/>
      <c r="S260" s="63"/>
      <c r="T260" s="46"/>
      <c r="U260" s="63"/>
      <c r="V260" s="46"/>
      <c r="W260" s="63"/>
      <c r="X260" s="46"/>
      <c r="Y260" s="63"/>
      <c r="Z260" s="46"/>
      <c r="AA260" s="63"/>
      <c r="AB260" s="46"/>
      <c r="AC260" s="63"/>
      <c r="AD260" s="48"/>
    </row>
    <row r="261" spans="1:30">
      <c r="A261" s="52">
        <v>0</v>
      </c>
      <c r="B261" s="46">
        <v>0</v>
      </c>
      <c r="C261" s="62"/>
      <c r="D261" s="46"/>
      <c r="E261" s="62"/>
      <c r="F261" s="46"/>
      <c r="G261" s="63"/>
      <c r="H261" s="46"/>
      <c r="I261" s="63"/>
      <c r="J261" s="46"/>
      <c r="K261" s="63"/>
      <c r="L261" s="46"/>
      <c r="M261" s="63"/>
      <c r="N261" s="46"/>
      <c r="O261" s="63"/>
      <c r="P261" s="46"/>
      <c r="Q261" s="63"/>
      <c r="R261" s="46"/>
      <c r="S261" s="63"/>
      <c r="T261" s="46"/>
      <c r="U261" s="63"/>
      <c r="V261" s="46"/>
      <c r="W261" s="63"/>
      <c r="X261" s="46"/>
      <c r="Y261" s="63"/>
      <c r="Z261" s="46"/>
      <c r="AA261" s="63"/>
      <c r="AB261" s="46"/>
      <c r="AC261" s="63"/>
      <c r="AD261" s="48"/>
    </row>
    <row r="262" spans="1:30">
      <c r="A262" s="52">
        <v>0</v>
      </c>
      <c r="B262" s="46">
        <v>0</v>
      </c>
      <c r="C262" s="62"/>
      <c r="D262" s="46"/>
      <c r="E262" s="62"/>
      <c r="F262" s="46"/>
      <c r="G262" s="63"/>
      <c r="H262" s="46"/>
      <c r="I262" s="63"/>
      <c r="J262" s="46"/>
      <c r="K262" s="63"/>
      <c r="L262" s="46"/>
      <c r="M262" s="63"/>
      <c r="N262" s="46"/>
      <c r="O262" s="63"/>
      <c r="P262" s="46"/>
      <c r="Q262" s="63"/>
      <c r="R262" s="46"/>
      <c r="S262" s="63"/>
      <c r="T262" s="46"/>
      <c r="U262" s="63"/>
      <c r="V262" s="46"/>
      <c r="W262" s="63"/>
      <c r="X262" s="46"/>
      <c r="Y262" s="63"/>
      <c r="Z262" s="46"/>
      <c r="AA262" s="63"/>
      <c r="AB262" s="46"/>
      <c r="AC262" s="63"/>
      <c r="AD262" s="48"/>
    </row>
    <row r="263" spans="1:30">
      <c r="A263" s="52">
        <v>0</v>
      </c>
      <c r="B263" s="46">
        <v>0</v>
      </c>
      <c r="C263" s="62"/>
      <c r="D263" s="46"/>
      <c r="E263" s="62"/>
      <c r="F263" s="46"/>
      <c r="G263" s="63"/>
      <c r="H263" s="46"/>
      <c r="I263" s="63"/>
      <c r="J263" s="46"/>
      <c r="K263" s="63"/>
      <c r="L263" s="46"/>
      <c r="M263" s="63"/>
      <c r="N263" s="46"/>
      <c r="O263" s="63"/>
      <c r="P263" s="46"/>
      <c r="Q263" s="63"/>
      <c r="R263" s="46"/>
      <c r="S263" s="63"/>
      <c r="T263" s="46"/>
      <c r="U263" s="63"/>
      <c r="V263" s="46"/>
      <c r="W263" s="63"/>
      <c r="X263" s="46"/>
      <c r="Y263" s="63"/>
      <c r="Z263" s="46"/>
      <c r="AA263" s="63"/>
      <c r="AB263" s="46"/>
      <c r="AC263" s="63"/>
      <c r="AD263" s="48"/>
    </row>
    <row r="264" spans="1:30">
      <c r="A264" s="52">
        <v>0</v>
      </c>
      <c r="B264" s="46">
        <v>0</v>
      </c>
      <c r="C264" s="62"/>
      <c r="D264" s="46"/>
      <c r="E264" s="62"/>
      <c r="F264" s="46"/>
      <c r="G264" s="63"/>
      <c r="H264" s="46"/>
      <c r="I264" s="63"/>
      <c r="J264" s="46"/>
      <c r="K264" s="63"/>
      <c r="L264" s="46"/>
      <c r="M264" s="63"/>
      <c r="N264" s="46"/>
      <c r="O264" s="63"/>
      <c r="P264" s="46"/>
      <c r="Q264" s="63"/>
      <c r="R264" s="46"/>
      <c r="S264" s="63"/>
      <c r="T264" s="46"/>
      <c r="U264" s="63"/>
      <c r="V264" s="46"/>
      <c r="W264" s="63"/>
      <c r="X264" s="46"/>
      <c r="Y264" s="63"/>
      <c r="Z264" s="46"/>
      <c r="AA264" s="63"/>
      <c r="AB264" s="46"/>
      <c r="AC264" s="63"/>
      <c r="AD264" s="48"/>
    </row>
    <row r="265" spans="1:30">
      <c r="A265" s="52">
        <v>0</v>
      </c>
      <c r="B265" s="46">
        <v>0</v>
      </c>
      <c r="C265" s="62"/>
      <c r="D265" s="46"/>
      <c r="E265" s="62"/>
      <c r="F265" s="46"/>
      <c r="G265" s="63"/>
      <c r="H265" s="46"/>
      <c r="I265" s="63"/>
      <c r="J265" s="46"/>
      <c r="K265" s="63"/>
      <c r="L265" s="46"/>
      <c r="M265" s="63"/>
      <c r="N265" s="46"/>
      <c r="O265" s="63"/>
      <c r="P265" s="46"/>
      <c r="Q265" s="63"/>
      <c r="R265" s="46"/>
      <c r="S265" s="63"/>
      <c r="T265" s="46"/>
      <c r="U265" s="63"/>
      <c r="V265" s="46"/>
      <c r="W265" s="63"/>
      <c r="X265" s="46"/>
      <c r="Y265" s="63"/>
      <c r="Z265" s="46"/>
      <c r="AA265" s="63"/>
      <c r="AB265" s="46"/>
      <c r="AC265" s="63"/>
      <c r="AD265" s="48"/>
    </row>
    <row r="266" spans="1:30">
      <c r="A266" s="52">
        <v>0</v>
      </c>
      <c r="B266" s="46">
        <v>0</v>
      </c>
      <c r="C266" s="62"/>
      <c r="D266" s="46"/>
      <c r="E266" s="62"/>
      <c r="F266" s="46"/>
      <c r="G266" s="63"/>
      <c r="H266" s="46"/>
      <c r="I266" s="63"/>
      <c r="J266" s="46"/>
      <c r="K266" s="63"/>
      <c r="L266" s="46"/>
      <c r="M266" s="63"/>
      <c r="N266" s="46"/>
      <c r="O266" s="63"/>
      <c r="P266" s="46"/>
      <c r="Q266" s="63"/>
      <c r="R266" s="46"/>
      <c r="S266" s="63"/>
      <c r="T266" s="46"/>
      <c r="U266" s="63"/>
      <c r="V266" s="46"/>
      <c r="W266" s="63"/>
      <c r="X266" s="46"/>
      <c r="Y266" s="63"/>
      <c r="Z266" s="46"/>
      <c r="AA266" s="63"/>
      <c r="AB266" s="46"/>
      <c r="AC266" s="63"/>
      <c r="AD266" s="48"/>
    </row>
    <row r="267" spans="1:30">
      <c r="A267" s="52">
        <v>0</v>
      </c>
      <c r="B267" s="46">
        <v>0</v>
      </c>
      <c r="C267" s="62"/>
      <c r="D267" s="46"/>
      <c r="E267" s="62"/>
      <c r="F267" s="46"/>
      <c r="G267" s="63"/>
      <c r="H267" s="46"/>
      <c r="I267" s="63"/>
      <c r="J267" s="46"/>
      <c r="K267" s="63"/>
      <c r="L267" s="46"/>
      <c r="M267" s="63"/>
      <c r="N267" s="46"/>
      <c r="O267" s="63"/>
      <c r="P267" s="46"/>
      <c r="Q267" s="63"/>
      <c r="R267" s="46"/>
      <c r="S267" s="63"/>
      <c r="T267" s="46"/>
      <c r="U267" s="63"/>
      <c r="V267" s="46"/>
      <c r="W267" s="63"/>
      <c r="X267" s="46"/>
      <c r="Y267" s="63"/>
      <c r="Z267" s="46"/>
      <c r="AA267" s="63"/>
      <c r="AB267" s="46"/>
      <c r="AC267" s="63"/>
      <c r="AD267" s="48"/>
    </row>
    <row r="268" spans="1:30">
      <c r="A268" s="52" t="s">
        <v>2608</v>
      </c>
      <c r="B268" s="46">
        <v>3.4722222222222029E-3</v>
      </c>
      <c r="C268" s="62"/>
      <c r="D268" s="46"/>
      <c r="E268" s="62"/>
      <c r="F268" s="46"/>
      <c r="G268" s="63"/>
      <c r="H268" s="46"/>
      <c r="I268" s="63"/>
      <c r="J268" s="46"/>
      <c r="K268" s="63"/>
      <c r="L268" s="46"/>
      <c r="M268" s="63"/>
      <c r="N268" s="46"/>
      <c r="O268" s="63"/>
      <c r="P268" s="46"/>
      <c r="Q268" s="63"/>
      <c r="R268" s="46"/>
      <c r="S268" s="63"/>
      <c r="T268" s="46"/>
      <c r="U268" s="63"/>
      <c r="V268" s="46"/>
      <c r="W268" s="63"/>
      <c r="X268" s="46"/>
      <c r="Y268" s="63"/>
      <c r="Z268" s="46"/>
      <c r="AA268" s="63"/>
      <c r="AB268" s="46"/>
      <c r="AC268" s="63"/>
      <c r="AD268" s="48"/>
    </row>
    <row r="269" spans="1:30">
      <c r="A269" s="52">
        <v>0</v>
      </c>
      <c r="B269" s="46">
        <v>0</v>
      </c>
      <c r="C269" s="62"/>
      <c r="D269" s="46"/>
      <c r="E269" s="62"/>
      <c r="F269" s="46"/>
      <c r="G269" s="63"/>
      <c r="H269" s="46"/>
      <c r="I269" s="63"/>
      <c r="J269" s="46"/>
      <c r="K269" s="63"/>
      <c r="L269" s="46"/>
      <c r="M269" s="63"/>
      <c r="N269" s="46"/>
      <c r="O269" s="63"/>
      <c r="P269" s="46"/>
      <c r="Q269" s="63"/>
      <c r="R269" s="46"/>
      <c r="S269" s="63"/>
      <c r="T269" s="46"/>
      <c r="U269" s="63"/>
      <c r="V269" s="46"/>
      <c r="W269" s="63"/>
      <c r="X269" s="46"/>
      <c r="Y269" s="63"/>
      <c r="Z269" s="46"/>
      <c r="AA269" s="63"/>
      <c r="AB269" s="46"/>
      <c r="AC269" s="63"/>
      <c r="AD269" s="48"/>
    </row>
    <row r="270" spans="1:30">
      <c r="A270" s="52">
        <v>0</v>
      </c>
      <c r="B270" s="46">
        <v>0</v>
      </c>
      <c r="C270" s="62"/>
      <c r="D270" s="46"/>
      <c r="E270" s="62"/>
      <c r="F270" s="46"/>
      <c r="G270" s="63"/>
      <c r="H270" s="46"/>
      <c r="I270" s="63"/>
      <c r="J270" s="46"/>
      <c r="K270" s="63"/>
      <c r="L270" s="46"/>
      <c r="M270" s="63"/>
      <c r="N270" s="46"/>
      <c r="O270" s="63"/>
      <c r="P270" s="46"/>
      <c r="Q270" s="63"/>
      <c r="R270" s="46"/>
      <c r="S270" s="63"/>
      <c r="T270" s="46"/>
      <c r="U270" s="63"/>
      <c r="V270" s="46"/>
      <c r="W270" s="63"/>
      <c r="X270" s="46"/>
      <c r="Y270" s="63"/>
      <c r="Z270" s="46"/>
      <c r="AA270" s="63"/>
      <c r="AB270" s="46"/>
      <c r="AC270" s="63"/>
      <c r="AD270" s="48"/>
    </row>
    <row r="271" spans="1:30">
      <c r="A271" s="52">
        <v>0</v>
      </c>
      <c r="B271" s="46">
        <v>0</v>
      </c>
      <c r="C271" s="62"/>
      <c r="D271" s="46"/>
      <c r="E271" s="62"/>
      <c r="F271" s="46"/>
      <c r="G271" s="63"/>
      <c r="H271" s="46"/>
      <c r="I271" s="63"/>
      <c r="J271" s="46"/>
      <c r="K271" s="63"/>
      <c r="L271" s="46"/>
      <c r="M271" s="63"/>
      <c r="N271" s="46"/>
      <c r="O271" s="63"/>
      <c r="P271" s="46"/>
      <c r="Q271" s="63"/>
      <c r="R271" s="46"/>
      <c r="S271" s="63"/>
      <c r="T271" s="46"/>
      <c r="U271" s="63"/>
      <c r="V271" s="46"/>
      <c r="W271" s="63"/>
      <c r="X271" s="46"/>
      <c r="Y271" s="63"/>
      <c r="Z271" s="46"/>
      <c r="AA271" s="63"/>
      <c r="AB271" s="46"/>
      <c r="AC271" s="63"/>
      <c r="AD271" s="48"/>
    </row>
    <row r="272" spans="1:30">
      <c r="A272" s="52">
        <v>0</v>
      </c>
      <c r="B272" s="46">
        <v>0</v>
      </c>
      <c r="C272" s="62"/>
      <c r="D272" s="46"/>
      <c r="E272" s="62"/>
      <c r="F272" s="46"/>
      <c r="G272" s="63"/>
      <c r="H272" s="46"/>
      <c r="I272" s="63"/>
      <c r="J272" s="46"/>
      <c r="K272" s="63"/>
      <c r="L272" s="46"/>
      <c r="M272" s="63"/>
      <c r="N272" s="46"/>
      <c r="O272" s="63"/>
      <c r="P272" s="46"/>
      <c r="Q272" s="63"/>
      <c r="R272" s="46"/>
      <c r="S272" s="63"/>
      <c r="T272" s="46"/>
      <c r="U272" s="63"/>
      <c r="V272" s="46"/>
      <c r="W272" s="63"/>
      <c r="X272" s="46"/>
      <c r="Y272" s="63"/>
      <c r="Z272" s="46"/>
      <c r="AA272" s="63"/>
      <c r="AB272" s="46"/>
      <c r="AC272" s="63"/>
      <c r="AD272" s="48"/>
    </row>
    <row r="273" spans="1:30">
      <c r="A273" s="52">
        <v>0</v>
      </c>
      <c r="B273" s="46">
        <v>0</v>
      </c>
      <c r="C273" s="62"/>
      <c r="D273" s="46"/>
      <c r="E273" s="62"/>
      <c r="F273" s="46"/>
      <c r="G273" s="63"/>
      <c r="H273" s="46"/>
      <c r="I273" s="63"/>
      <c r="J273" s="46"/>
      <c r="K273" s="63"/>
      <c r="L273" s="46"/>
      <c r="M273" s="63"/>
      <c r="N273" s="46"/>
      <c r="O273" s="63"/>
      <c r="P273" s="46"/>
      <c r="Q273" s="63"/>
      <c r="R273" s="46"/>
      <c r="S273" s="63"/>
      <c r="T273" s="46"/>
      <c r="U273" s="63"/>
      <c r="V273" s="46"/>
      <c r="W273" s="63"/>
      <c r="X273" s="46"/>
      <c r="Y273" s="63"/>
      <c r="Z273" s="46"/>
      <c r="AA273" s="63"/>
      <c r="AB273" s="46"/>
      <c r="AC273" s="63"/>
      <c r="AD273" s="48"/>
    </row>
    <row r="274" spans="1:30">
      <c r="A274" s="52">
        <v>0</v>
      </c>
      <c r="B274" s="46">
        <v>0</v>
      </c>
      <c r="C274" s="62"/>
      <c r="D274" s="46"/>
      <c r="E274" s="62"/>
      <c r="F274" s="46"/>
      <c r="G274" s="63"/>
      <c r="H274" s="46"/>
      <c r="I274" s="63"/>
      <c r="J274" s="46"/>
      <c r="K274" s="63"/>
      <c r="L274" s="46"/>
      <c r="M274" s="63"/>
      <c r="N274" s="46"/>
      <c r="O274" s="63"/>
      <c r="P274" s="46"/>
      <c r="Q274" s="63"/>
      <c r="R274" s="46"/>
      <c r="S274" s="63"/>
      <c r="T274" s="46"/>
      <c r="U274" s="63"/>
      <c r="V274" s="46"/>
      <c r="W274" s="63"/>
      <c r="X274" s="46"/>
      <c r="Y274" s="63"/>
      <c r="Z274" s="46"/>
      <c r="AA274" s="63"/>
      <c r="AB274" s="46"/>
      <c r="AC274" s="63"/>
      <c r="AD274" s="48"/>
    </row>
    <row r="275" spans="1:30">
      <c r="A275" s="52">
        <v>0</v>
      </c>
      <c r="B275" s="46">
        <v>0</v>
      </c>
      <c r="C275" s="62"/>
      <c r="D275" s="46"/>
      <c r="E275" s="62"/>
      <c r="F275" s="46"/>
      <c r="G275" s="63"/>
      <c r="H275" s="46"/>
      <c r="I275" s="63"/>
      <c r="J275" s="46"/>
      <c r="K275" s="63"/>
      <c r="L275" s="46"/>
      <c r="M275" s="63"/>
      <c r="N275" s="46"/>
      <c r="O275" s="63"/>
      <c r="P275" s="46"/>
      <c r="Q275" s="63"/>
      <c r="R275" s="46"/>
      <c r="S275" s="63"/>
      <c r="T275" s="46"/>
      <c r="U275" s="63"/>
      <c r="V275" s="46"/>
      <c r="W275" s="63"/>
      <c r="X275" s="46"/>
      <c r="Y275" s="63"/>
      <c r="Z275" s="46"/>
      <c r="AA275" s="63"/>
      <c r="AB275" s="46"/>
      <c r="AC275" s="63"/>
      <c r="AD275" s="48"/>
    </row>
    <row r="276" spans="1:30">
      <c r="A276" s="52">
        <v>0</v>
      </c>
      <c r="B276" s="46">
        <v>0</v>
      </c>
      <c r="C276" s="62"/>
      <c r="D276" s="46"/>
      <c r="E276" s="62"/>
      <c r="F276" s="46"/>
      <c r="G276" s="63"/>
      <c r="H276" s="46"/>
      <c r="I276" s="63"/>
      <c r="J276" s="46"/>
      <c r="K276" s="63"/>
      <c r="L276" s="46"/>
      <c r="M276" s="63"/>
      <c r="N276" s="46"/>
      <c r="O276" s="63"/>
      <c r="P276" s="46"/>
      <c r="Q276" s="63"/>
      <c r="R276" s="46"/>
      <c r="S276" s="63"/>
      <c r="T276" s="46"/>
      <c r="U276" s="63"/>
      <c r="V276" s="46"/>
      <c r="W276" s="63"/>
      <c r="X276" s="46"/>
      <c r="Y276" s="63"/>
      <c r="Z276" s="46"/>
      <c r="AA276" s="63"/>
      <c r="AB276" s="46"/>
      <c r="AC276" s="63"/>
      <c r="AD276" s="48"/>
    </row>
    <row r="277" spans="1:30">
      <c r="A277" s="52">
        <v>0</v>
      </c>
      <c r="B277" s="46">
        <v>0</v>
      </c>
      <c r="C277" s="62"/>
      <c r="D277" s="46"/>
      <c r="E277" s="62"/>
      <c r="F277" s="46"/>
      <c r="G277" s="63"/>
      <c r="H277" s="46"/>
      <c r="I277" s="63"/>
      <c r="J277" s="46"/>
      <c r="K277" s="63"/>
      <c r="L277" s="46"/>
      <c r="M277" s="63"/>
      <c r="N277" s="46"/>
      <c r="O277" s="63"/>
      <c r="P277" s="46"/>
      <c r="Q277" s="63"/>
      <c r="R277" s="46"/>
      <c r="S277" s="63"/>
      <c r="T277" s="46"/>
      <c r="U277" s="63"/>
      <c r="V277" s="46"/>
      <c r="W277" s="63"/>
      <c r="X277" s="46"/>
      <c r="Y277" s="63"/>
      <c r="Z277" s="46"/>
      <c r="AA277" s="63"/>
      <c r="AB277" s="46"/>
      <c r="AC277" s="63"/>
      <c r="AD277" s="48"/>
    </row>
    <row r="278" spans="1:30">
      <c r="A278" s="52">
        <v>0</v>
      </c>
      <c r="B278" s="46">
        <v>0</v>
      </c>
      <c r="C278" s="62"/>
      <c r="D278" s="46"/>
      <c r="E278" s="62"/>
      <c r="F278" s="46"/>
      <c r="G278" s="63"/>
      <c r="H278" s="46"/>
      <c r="I278" s="63"/>
      <c r="J278" s="46"/>
      <c r="K278" s="63"/>
      <c r="L278" s="46"/>
      <c r="M278" s="63"/>
      <c r="N278" s="46"/>
      <c r="O278" s="63"/>
      <c r="P278" s="46"/>
      <c r="Q278" s="63"/>
      <c r="R278" s="46"/>
      <c r="S278" s="63"/>
      <c r="T278" s="46"/>
      <c r="U278" s="63"/>
      <c r="V278" s="46"/>
      <c r="W278" s="63"/>
      <c r="X278" s="46"/>
      <c r="Y278" s="63"/>
      <c r="Z278" s="46"/>
      <c r="AA278" s="63"/>
      <c r="AB278" s="46"/>
      <c r="AC278" s="63"/>
      <c r="AD278" s="48"/>
    </row>
    <row r="279" spans="1:30">
      <c r="A279" s="52">
        <v>0</v>
      </c>
      <c r="B279" s="46">
        <v>0</v>
      </c>
      <c r="C279" s="62"/>
      <c r="D279" s="46"/>
      <c r="E279" s="62"/>
      <c r="F279" s="46"/>
      <c r="G279" s="63"/>
      <c r="H279" s="46"/>
      <c r="I279" s="63"/>
      <c r="J279" s="46"/>
      <c r="K279" s="63"/>
      <c r="L279" s="46"/>
      <c r="M279" s="63"/>
      <c r="N279" s="46"/>
      <c r="O279" s="63"/>
      <c r="P279" s="46"/>
      <c r="Q279" s="63"/>
      <c r="R279" s="46"/>
      <c r="S279" s="63"/>
      <c r="T279" s="46"/>
      <c r="U279" s="63"/>
      <c r="V279" s="46"/>
      <c r="W279" s="63"/>
      <c r="X279" s="46"/>
      <c r="Y279" s="63"/>
      <c r="Z279" s="46"/>
      <c r="AA279" s="63"/>
      <c r="AB279" s="46"/>
      <c r="AC279" s="63"/>
      <c r="AD279" s="48"/>
    </row>
    <row r="280" spans="1:30">
      <c r="A280" s="52">
        <v>0</v>
      </c>
      <c r="B280" s="46">
        <v>0</v>
      </c>
      <c r="C280" s="62"/>
      <c r="D280" s="46"/>
      <c r="E280" s="62"/>
      <c r="F280" s="46"/>
      <c r="G280" s="63"/>
      <c r="H280" s="46"/>
      <c r="I280" s="63"/>
      <c r="J280" s="46"/>
      <c r="K280" s="63"/>
      <c r="L280" s="46"/>
      <c r="M280" s="63"/>
      <c r="N280" s="46"/>
      <c r="O280" s="63"/>
      <c r="P280" s="46"/>
      <c r="Q280" s="63"/>
      <c r="R280" s="46"/>
      <c r="S280" s="63"/>
      <c r="T280" s="46"/>
      <c r="U280" s="63"/>
      <c r="V280" s="46"/>
      <c r="W280" s="63"/>
      <c r="X280" s="46"/>
      <c r="Y280" s="63"/>
      <c r="Z280" s="46"/>
      <c r="AA280" s="63"/>
      <c r="AB280" s="46"/>
      <c r="AC280" s="63"/>
      <c r="AD280" s="48"/>
    </row>
    <row r="281" spans="1:30">
      <c r="A281" s="52">
        <v>0</v>
      </c>
      <c r="B281" s="46">
        <v>0</v>
      </c>
      <c r="C281" s="62"/>
      <c r="D281" s="46"/>
      <c r="E281" s="62"/>
      <c r="F281" s="46"/>
      <c r="G281" s="63"/>
      <c r="H281" s="46"/>
      <c r="I281" s="63"/>
      <c r="J281" s="46"/>
      <c r="K281" s="63"/>
      <c r="L281" s="46"/>
      <c r="M281" s="63"/>
      <c r="N281" s="46"/>
      <c r="O281" s="63"/>
      <c r="P281" s="46"/>
      <c r="Q281" s="63"/>
      <c r="R281" s="46"/>
      <c r="S281" s="63"/>
      <c r="T281" s="46"/>
      <c r="U281" s="63"/>
      <c r="V281" s="46"/>
      <c r="W281" s="63"/>
      <c r="X281" s="46"/>
      <c r="Y281" s="63"/>
      <c r="Z281" s="46"/>
      <c r="AA281" s="63"/>
      <c r="AB281" s="46"/>
      <c r="AC281" s="63"/>
      <c r="AD281" s="48"/>
    </row>
    <row r="282" spans="1:30">
      <c r="A282" s="52">
        <v>0</v>
      </c>
      <c r="B282" s="46">
        <v>0</v>
      </c>
      <c r="C282" s="62"/>
      <c r="D282" s="46"/>
      <c r="E282" s="62"/>
      <c r="F282" s="46"/>
      <c r="G282" s="63"/>
      <c r="H282" s="46"/>
      <c r="I282" s="63"/>
      <c r="J282" s="46"/>
      <c r="K282" s="63"/>
      <c r="L282" s="46"/>
      <c r="M282" s="63"/>
      <c r="N282" s="46"/>
      <c r="O282" s="63"/>
      <c r="P282" s="46"/>
      <c r="Q282" s="63"/>
      <c r="R282" s="46"/>
      <c r="S282" s="63"/>
      <c r="T282" s="46"/>
      <c r="U282" s="63"/>
      <c r="V282" s="46"/>
      <c r="W282" s="63"/>
      <c r="X282" s="46"/>
      <c r="Y282" s="63"/>
      <c r="Z282" s="46"/>
      <c r="AA282" s="63"/>
      <c r="AB282" s="46"/>
      <c r="AC282" s="63"/>
      <c r="AD282" s="48"/>
    </row>
    <row r="283" spans="1:30">
      <c r="A283" s="52">
        <v>0</v>
      </c>
      <c r="B283" s="46">
        <v>0</v>
      </c>
      <c r="C283" s="62"/>
      <c r="D283" s="46"/>
      <c r="E283" s="62"/>
      <c r="F283" s="46"/>
      <c r="G283" s="63"/>
      <c r="H283" s="46"/>
      <c r="I283" s="63"/>
      <c r="J283" s="46"/>
      <c r="K283" s="63"/>
      <c r="L283" s="46"/>
      <c r="M283" s="63"/>
      <c r="N283" s="46"/>
      <c r="O283" s="63"/>
      <c r="P283" s="46"/>
      <c r="Q283" s="63"/>
      <c r="R283" s="46"/>
      <c r="S283" s="63"/>
      <c r="T283" s="46"/>
      <c r="U283" s="63"/>
      <c r="V283" s="46"/>
      <c r="W283" s="63"/>
      <c r="X283" s="46"/>
      <c r="Y283" s="63"/>
      <c r="Z283" s="46"/>
      <c r="AA283" s="63"/>
      <c r="AB283" s="46"/>
      <c r="AC283" s="63"/>
      <c r="AD283" s="48"/>
    </row>
    <row r="284" spans="1:30">
      <c r="A284" s="52">
        <v>0</v>
      </c>
      <c r="B284" s="46">
        <v>0</v>
      </c>
      <c r="C284" s="62"/>
      <c r="D284" s="46"/>
      <c r="E284" s="62"/>
      <c r="F284" s="46"/>
      <c r="G284" s="63"/>
      <c r="H284" s="46"/>
      <c r="I284" s="63"/>
      <c r="J284" s="46"/>
      <c r="K284" s="63"/>
      <c r="L284" s="46"/>
      <c r="M284" s="63"/>
      <c r="N284" s="46"/>
      <c r="O284" s="63"/>
      <c r="P284" s="46"/>
      <c r="Q284" s="63"/>
      <c r="R284" s="46"/>
      <c r="S284" s="63"/>
      <c r="T284" s="46"/>
      <c r="U284" s="63"/>
      <c r="V284" s="46"/>
      <c r="W284" s="63"/>
      <c r="X284" s="46"/>
      <c r="Y284" s="63"/>
      <c r="Z284" s="46"/>
      <c r="AA284" s="63"/>
      <c r="AB284" s="46"/>
      <c r="AC284" s="63"/>
      <c r="AD284" s="48"/>
    </row>
    <row r="285" spans="1:30">
      <c r="A285" s="52">
        <v>0</v>
      </c>
      <c r="B285" s="46">
        <v>0</v>
      </c>
      <c r="C285" s="62"/>
      <c r="D285" s="46"/>
      <c r="E285" s="62"/>
      <c r="F285" s="46"/>
      <c r="G285" s="63"/>
      <c r="H285" s="46"/>
      <c r="I285" s="63"/>
      <c r="J285" s="46"/>
      <c r="K285" s="63"/>
      <c r="L285" s="46"/>
      <c r="M285" s="63"/>
      <c r="N285" s="46"/>
      <c r="O285" s="63"/>
      <c r="P285" s="46"/>
      <c r="Q285" s="63"/>
      <c r="R285" s="46"/>
      <c r="S285" s="63"/>
      <c r="T285" s="46"/>
      <c r="U285" s="63"/>
      <c r="V285" s="46"/>
      <c r="W285" s="63"/>
      <c r="X285" s="46"/>
      <c r="Y285" s="63"/>
      <c r="Z285" s="46"/>
      <c r="AA285" s="63"/>
      <c r="AB285" s="46"/>
      <c r="AC285" s="63"/>
      <c r="AD285" s="48"/>
    </row>
    <row r="286" spans="1:30">
      <c r="A286" s="52">
        <v>0</v>
      </c>
      <c r="B286" s="46">
        <v>0</v>
      </c>
      <c r="C286" s="62"/>
      <c r="D286" s="46"/>
      <c r="E286" s="62"/>
      <c r="F286" s="46"/>
      <c r="G286" s="63"/>
      <c r="H286" s="46"/>
      <c r="I286" s="63"/>
      <c r="J286" s="46"/>
      <c r="K286" s="63"/>
      <c r="L286" s="46"/>
      <c r="M286" s="63"/>
      <c r="N286" s="46"/>
      <c r="O286" s="63"/>
      <c r="P286" s="46"/>
      <c r="Q286" s="63"/>
      <c r="R286" s="46"/>
      <c r="S286" s="63"/>
      <c r="T286" s="46"/>
      <c r="U286" s="63"/>
      <c r="V286" s="46"/>
      <c r="W286" s="63"/>
      <c r="X286" s="46"/>
      <c r="Y286" s="63"/>
      <c r="Z286" s="46"/>
      <c r="AA286" s="63"/>
      <c r="AB286" s="46"/>
      <c r="AC286" s="63"/>
      <c r="AD286" s="48"/>
    </row>
    <row r="287" spans="1:30">
      <c r="A287" s="52">
        <v>0</v>
      </c>
      <c r="B287" s="46">
        <v>0</v>
      </c>
      <c r="C287" s="62"/>
      <c r="D287" s="46"/>
      <c r="E287" s="62"/>
      <c r="F287" s="46"/>
      <c r="G287" s="63"/>
      <c r="H287" s="46"/>
      <c r="I287" s="63"/>
      <c r="J287" s="46"/>
      <c r="K287" s="63"/>
      <c r="L287" s="46"/>
      <c r="M287" s="63"/>
      <c r="N287" s="46"/>
      <c r="O287" s="63"/>
      <c r="P287" s="46"/>
      <c r="Q287" s="63"/>
      <c r="R287" s="46"/>
      <c r="S287" s="63"/>
      <c r="T287" s="46"/>
      <c r="U287" s="63"/>
      <c r="V287" s="46"/>
      <c r="W287" s="63"/>
      <c r="X287" s="46"/>
      <c r="Y287" s="63"/>
      <c r="Z287" s="46"/>
      <c r="AA287" s="63"/>
      <c r="AB287" s="46"/>
      <c r="AC287" s="63"/>
      <c r="AD287" s="48"/>
    </row>
    <row r="288" spans="1:30">
      <c r="A288" s="52" t="s">
        <v>2600</v>
      </c>
      <c r="B288" s="46">
        <v>2.0833333333339921E-3</v>
      </c>
      <c r="C288" s="62"/>
      <c r="D288" s="46"/>
      <c r="E288" s="62"/>
      <c r="F288" s="46"/>
      <c r="G288" s="63"/>
      <c r="H288" s="46"/>
      <c r="I288" s="63"/>
      <c r="J288" s="46"/>
      <c r="K288" s="63"/>
      <c r="L288" s="46"/>
      <c r="M288" s="63"/>
      <c r="N288" s="46"/>
      <c r="O288" s="63"/>
      <c r="P288" s="46"/>
      <c r="Q288" s="63"/>
      <c r="R288" s="46"/>
      <c r="S288" s="63"/>
      <c r="T288" s="46"/>
      <c r="U288" s="63"/>
      <c r="V288" s="46"/>
      <c r="W288" s="63"/>
      <c r="X288" s="46"/>
      <c r="Y288" s="63"/>
      <c r="Z288" s="46"/>
      <c r="AA288" s="63"/>
      <c r="AB288" s="46"/>
      <c r="AC288" s="63"/>
      <c r="AD288" s="48"/>
    </row>
    <row r="289" spans="1:30">
      <c r="A289" s="52" t="s">
        <v>2624</v>
      </c>
      <c r="B289" s="46">
        <v>2.77777777777799E-3</v>
      </c>
      <c r="C289" s="62"/>
      <c r="D289" s="46"/>
      <c r="E289" s="62"/>
      <c r="F289" s="46"/>
      <c r="G289" s="63"/>
      <c r="H289" s="46"/>
      <c r="I289" s="63"/>
      <c r="J289" s="46"/>
      <c r="K289" s="63"/>
      <c r="L289" s="46"/>
      <c r="M289" s="63"/>
      <c r="N289" s="46"/>
      <c r="O289" s="63"/>
      <c r="P289" s="46"/>
      <c r="Q289" s="63"/>
      <c r="R289" s="46"/>
      <c r="S289" s="63"/>
      <c r="T289" s="46"/>
      <c r="U289" s="63"/>
      <c r="V289" s="46"/>
      <c r="W289" s="63"/>
      <c r="X289" s="46"/>
      <c r="Y289" s="63"/>
      <c r="Z289" s="46"/>
      <c r="AA289" s="63"/>
      <c r="AB289" s="46"/>
      <c r="AC289" s="63"/>
      <c r="AD289" s="48"/>
    </row>
    <row r="290" spans="1:30">
      <c r="A290" s="52">
        <v>0</v>
      </c>
      <c r="B290" s="46">
        <v>0</v>
      </c>
      <c r="C290" s="62"/>
      <c r="D290" s="46"/>
      <c r="E290" s="62"/>
      <c r="F290" s="46"/>
      <c r="G290" s="63"/>
      <c r="H290" s="46"/>
      <c r="I290" s="63"/>
      <c r="J290" s="46"/>
      <c r="K290" s="63"/>
      <c r="L290" s="46"/>
      <c r="M290" s="63"/>
      <c r="N290" s="46"/>
      <c r="O290" s="63"/>
      <c r="P290" s="46"/>
      <c r="Q290" s="63"/>
      <c r="R290" s="46"/>
      <c r="S290" s="63"/>
      <c r="T290" s="46"/>
      <c r="U290" s="63"/>
      <c r="V290" s="46"/>
      <c r="W290" s="63"/>
      <c r="X290" s="46"/>
      <c r="Y290" s="63"/>
      <c r="Z290" s="46"/>
      <c r="AA290" s="63"/>
      <c r="AB290" s="46"/>
      <c r="AC290" s="63"/>
      <c r="AD290" s="48"/>
    </row>
    <row r="291" spans="1:30">
      <c r="A291" s="52">
        <v>0</v>
      </c>
      <c r="B291" s="46">
        <v>0</v>
      </c>
      <c r="C291" s="62"/>
      <c r="D291" s="46"/>
      <c r="E291" s="62"/>
      <c r="F291" s="46"/>
      <c r="G291" s="63"/>
      <c r="H291" s="46"/>
      <c r="I291" s="63"/>
      <c r="J291" s="46"/>
      <c r="K291" s="63"/>
      <c r="L291" s="46"/>
      <c r="M291" s="63"/>
      <c r="N291" s="46"/>
      <c r="O291" s="63"/>
      <c r="P291" s="46"/>
      <c r="Q291" s="63"/>
      <c r="R291" s="46"/>
      <c r="S291" s="63"/>
      <c r="T291" s="46"/>
      <c r="U291" s="63"/>
      <c r="V291" s="46"/>
      <c r="W291" s="63"/>
      <c r="X291" s="46"/>
      <c r="Y291" s="63"/>
      <c r="Z291" s="46"/>
      <c r="AA291" s="63"/>
      <c r="AB291" s="46"/>
      <c r="AC291" s="63"/>
      <c r="AD291" s="48"/>
    </row>
    <row r="292" spans="1:30">
      <c r="A292" s="52">
        <v>0</v>
      </c>
      <c r="B292" s="46">
        <v>0</v>
      </c>
      <c r="C292" s="62"/>
      <c r="D292" s="46"/>
      <c r="E292" s="62"/>
      <c r="F292" s="46"/>
      <c r="G292" s="63"/>
      <c r="H292" s="46"/>
      <c r="I292" s="63"/>
      <c r="J292" s="46"/>
      <c r="K292" s="63"/>
      <c r="L292" s="46"/>
      <c r="M292" s="63"/>
      <c r="N292" s="46"/>
      <c r="O292" s="63"/>
      <c r="P292" s="46"/>
      <c r="Q292" s="63"/>
      <c r="R292" s="46"/>
      <c r="S292" s="63"/>
      <c r="T292" s="46"/>
      <c r="U292" s="63"/>
      <c r="V292" s="46"/>
      <c r="W292" s="63"/>
      <c r="X292" s="46"/>
      <c r="Y292" s="63"/>
      <c r="Z292" s="46"/>
      <c r="AA292" s="63"/>
      <c r="AB292" s="46"/>
      <c r="AC292" s="63"/>
      <c r="AD292" s="48"/>
    </row>
    <row r="293" spans="1:30">
      <c r="A293" s="52">
        <v>0</v>
      </c>
      <c r="B293" s="46">
        <v>0</v>
      </c>
      <c r="C293" s="62"/>
      <c r="D293" s="46"/>
      <c r="E293" s="62"/>
      <c r="F293" s="46"/>
      <c r="G293" s="63"/>
      <c r="H293" s="46"/>
      <c r="I293" s="63"/>
      <c r="J293" s="46"/>
      <c r="K293" s="63"/>
      <c r="L293" s="46"/>
      <c r="M293" s="63"/>
      <c r="N293" s="46"/>
      <c r="O293" s="63"/>
      <c r="P293" s="46"/>
      <c r="Q293" s="63"/>
      <c r="R293" s="46"/>
      <c r="S293" s="63"/>
      <c r="T293" s="46"/>
      <c r="U293" s="63"/>
      <c r="V293" s="46"/>
      <c r="W293" s="63"/>
      <c r="X293" s="46"/>
      <c r="Y293" s="63"/>
      <c r="Z293" s="46"/>
      <c r="AA293" s="63"/>
      <c r="AB293" s="46"/>
      <c r="AC293" s="63"/>
      <c r="AD293" s="48"/>
    </row>
    <row r="294" spans="1:30">
      <c r="A294" s="52">
        <v>0</v>
      </c>
      <c r="B294" s="46">
        <v>0</v>
      </c>
      <c r="C294" s="62"/>
      <c r="D294" s="46"/>
      <c r="E294" s="62"/>
      <c r="F294" s="46"/>
      <c r="G294" s="63"/>
      <c r="H294" s="46"/>
      <c r="I294" s="63"/>
      <c r="J294" s="46"/>
      <c r="K294" s="63"/>
      <c r="L294" s="46"/>
      <c r="M294" s="63"/>
      <c r="N294" s="46"/>
      <c r="O294" s="63"/>
      <c r="P294" s="46"/>
      <c r="Q294" s="63"/>
      <c r="R294" s="46"/>
      <c r="S294" s="63"/>
      <c r="T294" s="46"/>
      <c r="U294" s="63"/>
      <c r="V294" s="46"/>
      <c r="W294" s="63"/>
      <c r="X294" s="46"/>
      <c r="Y294" s="63"/>
      <c r="Z294" s="46"/>
      <c r="AA294" s="63"/>
      <c r="AB294" s="46"/>
      <c r="AC294" s="63"/>
      <c r="AD294" s="48"/>
    </row>
    <row r="295" spans="1:30">
      <c r="A295" s="52">
        <v>0</v>
      </c>
      <c r="B295" s="46">
        <v>0</v>
      </c>
      <c r="C295" s="62"/>
      <c r="D295" s="46"/>
      <c r="E295" s="62"/>
      <c r="F295" s="46"/>
      <c r="G295" s="63"/>
      <c r="H295" s="46"/>
      <c r="I295" s="63"/>
      <c r="J295" s="46"/>
      <c r="K295" s="63"/>
      <c r="L295" s="46"/>
      <c r="M295" s="63"/>
      <c r="N295" s="46"/>
      <c r="O295" s="63"/>
      <c r="P295" s="46"/>
      <c r="Q295" s="63"/>
      <c r="R295" s="46"/>
      <c r="S295" s="63"/>
      <c r="T295" s="46"/>
      <c r="U295" s="63"/>
      <c r="V295" s="46"/>
      <c r="W295" s="63"/>
      <c r="X295" s="46"/>
      <c r="Y295" s="63"/>
      <c r="Z295" s="46"/>
      <c r="AA295" s="63"/>
      <c r="AB295" s="46"/>
      <c r="AC295" s="63"/>
      <c r="AD295" s="48"/>
    </row>
    <row r="296" spans="1:30">
      <c r="A296" s="52">
        <v>0</v>
      </c>
      <c r="B296" s="46">
        <v>0</v>
      </c>
      <c r="C296" s="62"/>
      <c r="D296" s="46"/>
      <c r="E296" s="62"/>
      <c r="F296" s="46"/>
      <c r="G296" s="63"/>
      <c r="H296" s="46"/>
      <c r="I296" s="63"/>
      <c r="J296" s="46"/>
      <c r="K296" s="63"/>
      <c r="L296" s="46"/>
      <c r="M296" s="63"/>
      <c r="N296" s="46"/>
      <c r="O296" s="63"/>
      <c r="P296" s="46"/>
      <c r="Q296" s="63"/>
      <c r="R296" s="46"/>
      <c r="S296" s="63"/>
      <c r="T296" s="46"/>
      <c r="U296" s="63"/>
      <c r="V296" s="46"/>
      <c r="W296" s="63"/>
      <c r="X296" s="46"/>
      <c r="Y296" s="63"/>
      <c r="Z296" s="46"/>
      <c r="AA296" s="63"/>
      <c r="AB296" s="46"/>
      <c r="AC296" s="63"/>
      <c r="AD296" s="48"/>
    </row>
    <row r="297" spans="1:30">
      <c r="A297" s="52">
        <v>0</v>
      </c>
      <c r="B297" s="46">
        <v>0</v>
      </c>
      <c r="C297" s="62"/>
      <c r="D297" s="46"/>
      <c r="E297" s="62"/>
      <c r="F297" s="46"/>
      <c r="G297" s="63"/>
      <c r="H297" s="46"/>
      <c r="I297" s="63"/>
      <c r="J297" s="46"/>
      <c r="K297" s="63"/>
      <c r="L297" s="46"/>
      <c r="M297" s="63"/>
      <c r="N297" s="46"/>
      <c r="O297" s="63"/>
      <c r="P297" s="46"/>
      <c r="Q297" s="63"/>
      <c r="R297" s="46"/>
      <c r="S297" s="63"/>
      <c r="T297" s="46"/>
      <c r="U297" s="63"/>
      <c r="V297" s="46"/>
      <c r="W297" s="63"/>
      <c r="X297" s="46"/>
      <c r="Y297" s="63"/>
      <c r="Z297" s="46"/>
      <c r="AA297" s="63"/>
      <c r="AB297" s="46"/>
      <c r="AC297" s="63"/>
      <c r="AD297" s="48"/>
    </row>
    <row r="298" spans="1:30">
      <c r="A298" s="52">
        <v>0</v>
      </c>
      <c r="B298" s="46">
        <v>0</v>
      </c>
      <c r="C298" s="62"/>
      <c r="D298" s="46"/>
      <c r="E298" s="62"/>
      <c r="F298" s="46"/>
      <c r="G298" s="63"/>
      <c r="H298" s="46"/>
      <c r="I298" s="63"/>
      <c r="J298" s="46"/>
      <c r="K298" s="63"/>
      <c r="L298" s="46"/>
      <c r="M298" s="63"/>
      <c r="N298" s="46"/>
      <c r="O298" s="63"/>
      <c r="P298" s="46"/>
      <c r="Q298" s="63"/>
      <c r="R298" s="46"/>
      <c r="S298" s="63"/>
      <c r="T298" s="46"/>
      <c r="U298" s="63"/>
      <c r="V298" s="46"/>
      <c r="W298" s="63"/>
      <c r="X298" s="46"/>
      <c r="Y298" s="63"/>
      <c r="Z298" s="46"/>
      <c r="AA298" s="63"/>
      <c r="AB298" s="46"/>
      <c r="AC298" s="63"/>
      <c r="AD298" s="48"/>
    </row>
    <row r="299" spans="1:30">
      <c r="A299" s="52">
        <v>0</v>
      </c>
      <c r="B299" s="46">
        <v>0</v>
      </c>
      <c r="C299" s="62"/>
      <c r="D299" s="46"/>
      <c r="E299" s="62"/>
      <c r="F299" s="46"/>
      <c r="G299" s="63"/>
      <c r="H299" s="46"/>
      <c r="I299" s="63"/>
      <c r="J299" s="46"/>
      <c r="K299" s="63"/>
      <c r="L299" s="46"/>
      <c r="M299" s="63"/>
      <c r="N299" s="46"/>
      <c r="O299" s="63"/>
      <c r="P299" s="46"/>
      <c r="Q299" s="63"/>
      <c r="R299" s="46"/>
      <c r="S299" s="63"/>
      <c r="T299" s="46"/>
      <c r="U299" s="63"/>
      <c r="V299" s="46"/>
      <c r="W299" s="63"/>
      <c r="X299" s="46"/>
      <c r="Y299" s="63"/>
      <c r="Z299" s="46"/>
      <c r="AA299" s="63"/>
      <c r="AB299" s="46"/>
      <c r="AC299" s="63"/>
      <c r="AD299" s="48"/>
    </row>
    <row r="300" spans="1:30">
      <c r="A300" s="52">
        <v>0</v>
      </c>
      <c r="B300" s="46">
        <v>0</v>
      </c>
      <c r="C300" s="62"/>
      <c r="D300" s="46"/>
      <c r="E300" s="62"/>
      <c r="F300" s="46"/>
      <c r="G300" s="63"/>
      <c r="H300" s="46"/>
      <c r="I300" s="63"/>
      <c r="J300" s="46"/>
      <c r="K300" s="63"/>
      <c r="L300" s="46"/>
      <c r="M300" s="63"/>
      <c r="N300" s="46"/>
      <c r="O300" s="63"/>
      <c r="P300" s="46"/>
      <c r="Q300" s="63"/>
      <c r="R300" s="46"/>
      <c r="S300" s="63"/>
      <c r="T300" s="46"/>
      <c r="U300" s="63"/>
      <c r="V300" s="46"/>
      <c r="W300" s="63"/>
      <c r="X300" s="46"/>
      <c r="Y300" s="63"/>
      <c r="Z300" s="46"/>
      <c r="AA300" s="63"/>
      <c r="AB300" s="46"/>
      <c r="AC300" s="63"/>
      <c r="AD300" s="48"/>
    </row>
    <row r="301" spans="1:30">
      <c r="A301" s="52">
        <v>0</v>
      </c>
      <c r="B301" s="46">
        <v>0</v>
      </c>
      <c r="C301" s="62"/>
      <c r="D301" s="46"/>
      <c r="E301" s="62"/>
      <c r="F301" s="46"/>
      <c r="G301" s="63"/>
      <c r="H301" s="46"/>
      <c r="I301" s="63"/>
      <c r="J301" s="46"/>
      <c r="K301" s="63"/>
      <c r="L301" s="46"/>
      <c r="M301" s="63"/>
      <c r="N301" s="46"/>
      <c r="O301" s="63"/>
      <c r="P301" s="46"/>
      <c r="Q301" s="63"/>
      <c r="R301" s="46"/>
      <c r="S301" s="63"/>
      <c r="T301" s="46"/>
      <c r="U301" s="63"/>
      <c r="V301" s="46"/>
      <c r="W301" s="63"/>
      <c r="X301" s="46"/>
      <c r="Y301" s="63"/>
      <c r="Z301" s="46"/>
      <c r="AA301" s="63"/>
      <c r="AB301" s="46"/>
      <c r="AC301" s="63"/>
      <c r="AD301" s="48"/>
    </row>
    <row r="302" spans="1:30">
      <c r="A302" s="52">
        <v>0</v>
      </c>
      <c r="B302" s="46">
        <v>0</v>
      </c>
      <c r="C302" s="62"/>
      <c r="D302" s="46"/>
      <c r="E302" s="62"/>
      <c r="F302" s="46"/>
      <c r="G302" s="63"/>
      <c r="H302" s="46"/>
      <c r="I302" s="63"/>
      <c r="J302" s="46"/>
      <c r="K302" s="63"/>
      <c r="L302" s="46"/>
      <c r="M302" s="63"/>
      <c r="N302" s="46"/>
      <c r="O302" s="63"/>
      <c r="P302" s="46"/>
      <c r="Q302" s="63"/>
      <c r="R302" s="46"/>
      <c r="S302" s="63"/>
      <c r="T302" s="46"/>
      <c r="U302" s="63"/>
      <c r="V302" s="46"/>
      <c r="W302" s="63"/>
      <c r="X302" s="46"/>
      <c r="Y302" s="63"/>
      <c r="Z302" s="46"/>
      <c r="AA302" s="63"/>
      <c r="AB302" s="46"/>
      <c r="AC302" s="63"/>
      <c r="AD302" s="48"/>
    </row>
    <row r="303" spans="1:30">
      <c r="A303" s="52">
        <v>0</v>
      </c>
      <c r="B303" s="46">
        <v>0</v>
      </c>
      <c r="C303" s="62"/>
      <c r="D303" s="46"/>
      <c r="E303" s="62"/>
      <c r="F303" s="46"/>
      <c r="G303" s="63"/>
      <c r="H303" s="46"/>
      <c r="I303" s="63"/>
      <c r="J303" s="46"/>
      <c r="K303" s="63"/>
      <c r="L303" s="46"/>
      <c r="M303" s="63"/>
      <c r="N303" s="46"/>
      <c r="O303" s="63"/>
      <c r="P303" s="46"/>
      <c r="Q303" s="63"/>
      <c r="R303" s="46"/>
      <c r="S303" s="63"/>
      <c r="T303" s="46"/>
      <c r="U303" s="63"/>
      <c r="V303" s="46"/>
      <c r="W303" s="63"/>
      <c r="X303" s="46"/>
      <c r="Y303" s="63"/>
      <c r="Z303" s="46"/>
      <c r="AA303" s="63"/>
      <c r="AB303" s="46"/>
      <c r="AC303" s="63"/>
      <c r="AD303" s="48"/>
    </row>
    <row r="304" spans="1:30">
      <c r="A304" s="52">
        <v>0</v>
      </c>
      <c r="B304" s="46">
        <v>0</v>
      </c>
      <c r="C304" s="62"/>
      <c r="D304" s="46"/>
      <c r="E304" s="62"/>
      <c r="F304" s="46"/>
      <c r="G304" s="63"/>
      <c r="H304" s="46"/>
      <c r="I304" s="63"/>
      <c r="J304" s="46"/>
      <c r="K304" s="63"/>
      <c r="L304" s="46"/>
      <c r="M304" s="63"/>
      <c r="N304" s="46"/>
      <c r="O304" s="63"/>
      <c r="P304" s="46"/>
      <c r="Q304" s="63"/>
      <c r="R304" s="46"/>
      <c r="S304" s="63"/>
      <c r="T304" s="46"/>
      <c r="U304" s="63"/>
      <c r="V304" s="46"/>
      <c r="W304" s="63"/>
      <c r="X304" s="46"/>
      <c r="Y304" s="63"/>
      <c r="Z304" s="46"/>
      <c r="AA304" s="63"/>
      <c r="AB304" s="46"/>
      <c r="AC304" s="63"/>
      <c r="AD304" s="48"/>
    </row>
    <row r="305" spans="1:30">
      <c r="A305" s="52">
        <v>0</v>
      </c>
      <c r="B305" s="46">
        <v>0</v>
      </c>
      <c r="C305" s="62"/>
      <c r="D305" s="46"/>
      <c r="E305" s="62"/>
      <c r="F305" s="46"/>
      <c r="G305" s="63"/>
      <c r="H305" s="46"/>
      <c r="I305" s="63"/>
      <c r="J305" s="46"/>
      <c r="K305" s="63"/>
      <c r="L305" s="46"/>
      <c r="M305" s="63"/>
      <c r="N305" s="46"/>
      <c r="O305" s="63"/>
      <c r="P305" s="46"/>
      <c r="Q305" s="63"/>
      <c r="R305" s="46"/>
      <c r="S305" s="63"/>
      <c r="T305" s="46"/>
      <c r="U305" s="63"/>
      <c r="V305" s="46"/>
      <c r="W305" s="63"/>
      <c r="X305" s="46"/>
      <c r="Y305" s="63"/>
      <c r="Z305" s="46"/>
      <c r="AA305" s="63"/>
      <c r="AB305" s="46"/>
      <c r="AC305" s="63"/>
      <c r="AD305" s="48"/>
    </row>
    <row r="306" spans="1:30">
      <c r="A306" s="52">
        <v>0</v>
      </c>
      <c r="B306" s="46">
        <v>0</v>
      </c>
      <c r="C306" s="62"/>
      <c r="D306" s="46"/>
      <c r="E306" s="62"/>
      <c r="F306" s="46"/>
      <c r="G306" s="63"/>
      <c r="H306" s="46"/>
      <c r="I306" s="63"/>
      <c r="J306" s="46"/>
      <c r="K306" s="63"/>
      <c r="L306" s="46"/>
      <c r="M306" s="63"/>
      <c r="N306" s="46"/>
      <c r="O306" s="63"/>
      <c r="P306" s="46"/>
      <c r="Q306" s="63"/>
      <c r="R306" s="46"/>
      <c r="S306" s="63"/>
      <c r="T306" s="46"/>
      <c r="U306" s="63"/>
      <c r="V306" s="46"/>
      <c r="W306" s="63"/>
      <c r="X306" s="46"/>
      <c r="Y306" s="63"/>
      <c r="Z306" s="46"/>
      <c r="AA306" s="63"/>
      <c r="AB306" s="46"/>
      <c r="AC306" s="63"/>
      <c r="AD306" s="48"/>
    </row>
    <row r="307" spans="1:30">
      <c r="A307" s="52">
        <v>0</v>
      </c>
      <c r="B307" s="46">
        <v>0</v>
      </c>
      <c r="C307" s="62"/>
      <c r="D307" s="46"/>
      <c r="E307" s="62"/>
      <c r="F307" s="46"/>
      <c r="G307" s="63"/>
      <c r="H307" s="46"/>
      <c r="I307" s="63"/>
      <c r="J307" s="46"/>
      <c r="K307" s="63"/>
      <c r="L307" s="46"/>
      <c r="M307" s="63"/>
      <c r="N307" s="46"/>
      <c r="O307" s="63"/>
      <c r="P307" s="46"/>
      <c r="Q307" s="63"/>
      <c r="R307" s="46"/>
      <c r="S307" s="63"/>
      <c r="T307" s="46"/>
      <c r="U307" s="63"/>
      <c r="V307" s="46"/>
      <c r="W307" s="63"/>
      <c r="X307" s="46"/>
      <c r="Y307" s="63"/>
      <c r="Z307" s="46"/>
      <c r="AA307" s="63"/>
      <c r="AB307" s="46"/>
      <c r="AC307" s="63"/>
      <c r="AD307" s="48"/>
    </row>
    <row r="308" spans="1:30">
      <c r="A308" s="52" t="s">
        <v>2607</v>
      </c>
      <c r="B308" s="46">
        <v>7.9861111111110994E-2</v>
      </c>
      <c r="C308" s="62"/>
      <c r="D308" s="46"/>
      <c r="E308" s="62"/>
      <c r="F308" s="46"/>
      <c r="G308" s="63"/>
      <c r="H308" s="46"/>
      <c r="I308" s="63"/>
      <c r="J308" s="46"/>
      <c r="K308" s="63"/>
      <c r="L308" s="46"/>
      <c r="M308" s="63"/>
      <c r="N308" s="46"/>
      <c r="O308" s="63"/>
      <c r="P308" s="46"/>
      <c r="Q308" s="63"/>
      <c r="R308" s="46"/>
      <c r="S308" s="63"/>
      <c r="T308" s="46"/>
      <c r="U308" s="63"/>
      <c r="V308" s="46"/>
      <c r="W308" s="63"/>
      <c r="X308" s="46"/>
      <c r="Y308" s="63"/>
      <c r="Z308" s="46"/>
      <c r="AA308" s="63"/>
      <c r="AB308" s="46"/>
      <c r="AC308" s="63"/>
      <c r="AD308" s="48"/>
    </row>
    <row r="309" spans="1:30">
      <c r="A309" s="52" t="s">
        <v>2627</v>
      </c>
      <c r="B309" s="46">
        <v>3.4722222222219878E-3</v>
      </c>
      <c r="C309" s="62"/>
      <c r="D309" s="46"/>
      <c r="E309" s="62"/>
      <c r="F309" s="46"/>
      <c r="G309" s="63"/>
      <c r="H309" s="46"/>
      <c r="I309" s="63"/>
      <c r="J309" s="46"/>
      <c r="K309" s="63"/>
      <c r="L309" s="46"/>
      <c r="M309" s="63"/>
      <c r="N309" s="46"/>
      <c r="O309" s="63"/>
      <c r="P309" s="46"/>
      <c r="Q309" s="63"/>
      <c r="R309" s="46"/>
      <c r="S309" s="63"/>
      <c r="T309" s="46"/>
      <c r="U309" s="63"/>
      <c r="V309" s="46"/>
      <c r="W309" s="63"/>
      <c r="X309" s="46"/>
      <c r="Y309" s="63"/>
      <c r="Z309" s="46"/>
      <c r="AA309" s="63"/>
      <c r="AB309" s="46"/>
      <c r="AC309" s="63"/>
      <c r="AD309" s="48"/>
    </row>
    <row r="310" spans="1:30">
      <c r="A310" s="52">
        <v>0</v>
      </c>
      <c r="B310" s="46">
        <v>0</v>
      </c>
      <c r="C310" s="62"/>
      <c r="D310" s="46"/>
      <c r="E310" s="62"/>
      <c r="F310" s="46"/>
      <c r="G310" s="63"/>
      <c r="H310" s="46"/>
      <c r="I310" s="63"/>
      <c r="J310" s="46"/>
      <c r="K310" s="63"/>
      <c r="L310" s="46"/>
      <c r="M310" s="63"/>
      <c r="N310" s="46"/>
      <c r="O310" s="63"/>
      <c r="P310" s="46"/>
      <c r="Q310" s="63"/>
      <c r="R310" s="46"/>
      <c r="S310" s="63"/>
      <c r="T310" s="46"/>
      <c r="U310" s="63"/>
      <c r="V310" s="46"/>
      <c r="W310" s="63"/>
      <c r="X310" s="46"/>
      <c r="Y310" s="63"/>
      <c r="Z310" s="46"/>
      <c r="AA310" s="63"/>
      <c r="AB310" s="46"/>
      <c r="AC310" s="63"/>
      <c r="AD310" s="48"/>
    </row>
    <row r="311" spans="1:30">
      <c r="A311" s="52">
        <v>0</v>
      </c>
      <c r="B311" s="46">
        <v>0</v>
      </c>
      <c r="C311" s="62"/>
      <c r="D311" s="46"/>
      <c r="E311" s="62"/>
      <c r="F311" s="46"/>
      <c r="G311" s="63"/>
      <c r="H311" s="46"/>
      <c r="I311" s="63"/>
      <c r="J311" s="46"/>
      <c r="K311" s="63"/>
      <c r="L311" s="46"/>
      <c r="M311" s="63"/>
      <c r="N311" s="46"/>
      <c r="O311" s="63"/>
      <c r="P311" s="46"/>
      <c r="Q311" s="63"/>
      <c r="R311" s="46"/>
      <c r="S311" s="63"/>
      <c r="T311" s="46"/>
      <c r="U311" s="63"/>
      <c r="V311" s="46"/>
      <c r="W311" s="63"/>
      <c r="X311" s="46"/>
      <c r="Y311" s="63"/>
      <c r="Z311" s="46"/>
      <c r="AA311" s="63"/>
      <c r="AB311" s="46"/>
      <c r="AC311" s="63"/>
      <c r="AD311" s="48"/>
    </row>
    <row r="312" spans="1:30">
      <c r="A312" s="52">
        <v>0</v>
      </c>
      <c r="B312" s="46">
        <v>0</v>
      </c>
      <c r="C312" s="62"/>
      <c r="D312" s="46"/>
      <c r="E312" s="62"/>
      <c r="F312" s="46"/>
      <c r="G312" s="63"/>
      <c r="H312" s="46"/>
      <c r="I312" s="63"/>
      <c r="J312" s="46"/>
      <c r="K312" s="63"/>
      <c r="L312" s="46"/>
      <c r="M312" s="63"/>
      <c r="N312" s="46"/>
      <c r="O312" s="63"/>
      <c r="P312" s="46"/>
      <c r="Q312" s="63"/>
      <c r="R312" s="46"/>
      <c r="S312" s="63"/>
      <c r="T312" s="46"/>
      <c r="U312" s="63"/>
      <c r="V312" s="46"/>
      <c r="W312" s="63"/>
      <c r="X312" s="46"/>
      <c r="Y312" s="63"/>
      <c r="Z312" s="46"/>
      <c r="AA312" s="63"/>
      <c r="AB312" s="46"/>
      <c r="AC312" s="63"/>
      <c r="AD312" s="48"/>
    </row>
    <row r="313" spans="1:30">
      <c r="A313" s="52">
        <v>0</v>
      </c>
      <c r="B313" s="46">
        <v>0</v>
      </c>
      <c r="C313" s="62"/>
      <c r="D313" s="46"/>
      <c r="E313" s="62"/>
      <c r="F313" s="46"/>
      <c r="G313" s="63"/>
      <c r="H313" s="46"/>
      <c r="I313" s="63"/>
      <c r="J313" s="46"/>
      <c r="K313" s="63"/>
      <c r="L313" s="46"/>
      <c r="M313" s="63"/>
      <c r="N313" s="46"/>
      <c r="O313" s="63"/>
      <c r="P313" s="46"/>
      <c r="Q313" s="63"/>
      <c r="R313" s="46"/>
      <c r="S313" s="63"/>
      <c r="T313" s="46"/>
      <c r="U313" s="63"/>
      <c r="V313" s="46"/>
      <c r="W313" s="63"/>
      <c r="X313" s="46"/>
      <c r="Y313" s="63"/>
      <c r="Z313" s="46"/>
      <c r="AA313" s="63"/>
      <c r="AB313" s="46"/>
      <c r="AC313" s="63"/>
      <c r="AD313" s="48"/>
    </row>
    <row r="314" spans="1:30">
      <c r="A314" s="52">
        <v>0</v>
      </c>
      <c r="B314" s="46">
        <v>0</v>
      </c>
      <c r="C314" s="62"/>
      <c r="D314" s="46"/>
      <c r="E314" s="62"/>
      <c r="F314" s="46"/>
      <c r="G314" s="63"/>
      <c r="H314" s="46"/>
      <c r="I314" s="63"/>
      <c r="J314" s="46"/>
      <c r="K314" s="63"/>
      <c r="L314" s="46"/>
      <c r="M314" s="63"/>
      <c r="N314" s="46"/>
      <c r="O314" s="63"/>
      <c r="P314" s="46"/>
      <c r="Q314" s="63"/>
      <c r="R314" s="46"/>
      <c r="S314" s="63"/>
      <c r="T314" s="46"/>
      <c r="U314" s="63"/>
      <c r="V314" s="46"/>
      <c r="W314" s="63"/>
      <c r="X314" s="46"/>
      <c r="Y314" s="63"/>
      <c r="Z314" s="46"/>
      <c r="AA314" s="63"/>
      <c r="AB314" s="46"/>
      <c r="AC314" s="63"/>
      <c r="AD314" s="48"/>
    </row>
    <row r="315" spans="1:30">
      <c r="A315" s="52">
        <v>0</v>
      </c>
      <c r="B315" s="46">
        <v>0</v>
      </c>
      <c r="C315" s="62"/>
      <c r="D315" s="46"/>
      <c r="E315" s="62"/>
      <c r="F315" s="46"/>
      <c r="G315" s="63"/>
      <c r="H315" s="46"/>
      <c r="I315" s="63"/>
      <c r="J315" s="46"/>
      <c r="K315" s="63"/>
      <c r="L315" s="46"/>
      <c r="M315" s="63"/>
      <c r="N315" s="46"/>
      <c r="O315" s="63"/>
      <c r="P315" s="46"/>
      <c r="Q315" s="63"/>
      <c r="R315" s="46"/>
      <c r="S315" s="63"/>
      <c r="T315" s="46"/>
      <c r="U315" s="63"/>
      <c r="V315" s="46"/>
      <c r="W315" s="63"/>
      <c r="X315" s="46"/>
      <c r="Y315" s="63"/>
      <c r="Z315" s="46"/>
      <c r="AA315" s="63"/>
      <c r="AB315" s="46"/>
      <c r="AC315" s="63"/>
      <c r="AD315" s="48"/>
    </row>
    <row r="316" spans="1:30">
      <c r="A316" s="52">
        <v>0</v>
      </c>
      <c r="B316" s="46">
        <v>0</v>
      </c>
      <c r="C316" s="62"/>
      <c r="D316" s="46"/>
      <c r="E316" s="62"/>
      <c r="F316" s="46"/>
      <c r="G316" s="63"/>
      <c r="H316" s="46"/>
      <c r="I316" s="63"/>
      <c r="J316" s="46"/>
      <c r="K316" s="63"/>
      <c r="L316" s="46"/>
      <c r="M316" s="63"/>
      <c r="N316" s="46"/>
      <c r="O316" s="63"/>
      <c r="P316" s="46"/>
      <c r="Q316" s="63"/>
      <c r="R316" s="46"/>
      <c r="S316" s="63"/>
      <c r="T316" s="46"/>
      <c r="U316" s="63"/>
      <c r="V316" s="46"/>
      <c r="W316" s="63"/>
      <c r="X316" s="46"/>
      <c r="Y316" s="63"/>
      <c r="Z316" s="46"/>
      <c r="AA316" s="63"/>
      <c r="AB316" s="46"/>
      <c r="AC316" s="63"/>
      <c r="AD316" s="48"/>
    </row>
    <row r="317" spans="1:30">
      <c r="A317" s="52">
        <v>0</v>
      </c>
      <c r="B317" s="46">
        <v>0</v>
      </c>
      <c r="C317" s="62"/>
      <c r="D317" s="46"/>
      <c r="E317" s="62"/>
      <c r="F317" s="46"/>
      <c r="G317" s="63"/>
      <c r="H317" s="46"/>
      <c r="I317" s="63"/>
      <c r="J317" s="46"/>
      <c r="K317" s="63"/>
      <c r="L317" s="46"/>
      <c r="M317" s="63"/>
      <c r="N317" s="46"/>
      <c r="O317" s="63"/>
      <c r="P317" s="46"/>
      <c r="Q317" s="63"/>
      <c r="R317" s="46"/>
      <c r="S317" s="63"/>
      <c r="T317" s="46"/>
      <c r="U317" s="63"/>
      <c r="V317" s="46"/>
      <c r="W317" s="63"/>
      <c r="X317" s="46"/>
      <c r="Y317" s="63"/>
      <c r="Z317" s="46"/>
      <c r="AA317" s="63"/>
      <c r="AB317" s="46"/>
      <c r="AC317" s="63"/>
      <c r="AD317" s="48"/>
    </row>
    <row r="318" spans="1:30">
      <c r="A318" s="52">
        <v>0</v>
      </c>
      <c r="B318" s="46">
        <v>0</v>
      </c>
      <c r="C318" s="62"/>
      <c r="D318" s="46"/>
      <c r="E318" s="62"/>
      <c r="F318" s="46"/>
      <c r="G318" s="63"/>
      <c r="H318" s="46"/>
      <c r="I318" s="63"/>
      <c r="J318" s="46"/>
      <c r="K318" s="63"/>
      <c r="L318" s="46"/>
      <c r="M318" s="63"/>
      <c r="N318" s="46"/>
      <c r="O318" s="63"/>
      <c r="P318" s="46"/>
      <c r="Q318" s="63"/>
      <c r="R318" s="46"/>
      <c r="S318" s="63"/>
      <c r="T318" s="46"/>
      <c r="U318" s="63"/>
      <c r="V318" s="46"/>
      <c r="W318" s="63"/>
      <c r="X318" s="46"/>
      <c r="Y318" s="63"/>
      <c r="Z318" s="46"/>
      <c r="AA318" s="63"/>
      <c r="AB318" s="46"/>
      <c r="AC318" s="63"/>
      <c r="AD318" s="48"/>
    </row>
    <row r="319" spans="1:30">
      <c r="A319" s="52">
        <v>0</v>
      </c>
      <c r="B319" s="46">
        <v>0</v>
      </c>
      <c r="C319" s="62"/>
      <c r="D319" s="46"/>
      <c r="E319" s="62"/>
      <c r="F319" s="46"/>
      <c r="G319" s="63"/>
      <c r="H319" s="46"/>
      <c r="I319" s="63"/>
      <c r="J319" s="46"/>
      <c r="K319" s="63"/>
      <c r="L319" s="46"/>
      <c r="M319" s="63"/>
      <c r="N319" s="46"/>
      <c r="O319" s="63"/>
      <c r="P319" s="46"/>
      <c r="Q319" s="63"/>
      <c r="R319" s="46"/>
      <c r="S319" s="63"/>
      <c r="T319" s="46"/>
      <c r="U319" s="63"/>
      <c r="V319" s="46"/>
      <c r="W319" s="63"/>
      <c r="X319" s="46"/>
      <c r="Y319" s="63"/>
      <c r="Z319" s="46"/>
      <c r="AA319" s="63"/>
      <c r="AB319" s="46"/>
      <c r="AC319" s="63"/>
      <c r="AD319" s="48"/>
    </row>
    <row r="320" spans="1:30">
      <c r="A320" s="52">
        <v>0</v>
      </c>
      <c r="B320" s="46">
        <v>0</v>
      </c>
      <c r="C320" s="62"/>
      <c r="D320" s="46"/>
      <c r="E320" s="62"/>
      <c r="F320" s="46"/>
      <c r="G320" s="63"/>
      <c r="H320" s="46"/>
      <c r="I320" s="63"/>
      <c r="J320" s="46"/>
      <c r="K320" s="63"/>
      <c r="L320" s="46"/>
      <c r="M320" s="63"/>
      <c r="N320" s="46"/>
      <c r="O320" s="63"/>
      <c r="P320" s="46"/>
      <c r="Q320" s="63"/>
      <c r="R320" s="46"/>
      <c r="S320" s="63"/>
      <c r="T320" s="46"/>
      <c r="U320" s="63"/>
      <c r="V320" s="46"/>
      <c r="W320" s="63"/>
      <c r="X320" s="46"/>
      <c r="Y320" s="63"/>
      <c r="Z320" s="46"/>
      <c r="AA320" s="63"/>
      <c r="AB320" s="46"/>
      <c r="AC320" s="63"/>
      <c r="AD320" s="48"/>
    </row>
    <row r="321" spans="1:30">
      <c r="A321" s="52">
        <v>0</v>
      </c>
      <c r="B321" s="46">
        <v>0</v>
      </c>
      <c r="C321" s="62"/>
      <c r="D321" s="46"/>
      <c r="E321" s="62"/>
      <c r="F321" s="46"/>
      <c r="G321" s="63"/>
      <c r="H321" s="46"/>
      <c r="I321" s="63"/>
      <c r="J321" s="46"/>
      <c r="K321" s="63"/>
      <c r="L321" s="46"/>
      <c r="M321" s="63"/>
      <c r="N321" s="46"/>
      <c r="O321" s="63"/>
      <c r="P321" s="46"/>
      <c r="Q321" s="63"/>
      <c r="R321" s="46"/>
      <c r="S321" s="63"/>
      <c r="T321" s="46"/>
      <c r="U321" s="63"/>
      <c r="V321" s="46"/>
      <c r="W321" s="63"/>
      <c r="X321" s="46"/>
      <c r="Y321" s="63"/>
      <c r="Z321" s="46"/>
      <c r="AA321" s="63"/>
      <c r="AB321" s="46"/>
      <c r="AC321" s="63"/>
      <c r="AD321" s="48"/>
    </row>
    <row r="322" spans="1:30">
      <c r="A322" s="52">
        <v>0</v>
      </c>
      <c r="B322" s="46">
        <v>0</v>
      </c>
      <c r="C322" s="62"/>
      <c r="D322" s="46"/>
      <c r="E322" s="62"/>
      <c r="F322" s="46"/>
      <c r="G322" s="63"/>
      <c r="H322" s="46"/>
      <c r="I322" s="63"/>
      <c r="J322" s="46"/>
      <c r="K322" s="63"/>
      <c r="L322" s="46"/>
      <c r="M322" s="63"/>
      <c r="N322" s="46"/>
      <c r="O322" s="63"/>
      <c r="P322" s="46"/>
      <c r="Q322" s="63"/>
      <c r="R322" s="46"/>
      <c r="S322" s="63"/>
      <c r="T322" s="46"/>
      <c r="U322" s="63"/>
      <c r="V322" s="46"/>
      <c r="W322" s="63"/>
      <c r="X322" s="46"/>
      <c r="Y322" s="63"/>
      <c r="Z322" s="46"/>
      <c r="AA322" s="63"/>
      <c r="AB322" s="46"/>
      <c r="AC322" s="63"/>
      <c r="AD322" s="48"/>
    </row>
    <row r="323" spans="1:30">
      <c r="A323" s="52">
        <v>0</v>
      </c>
      <c r="B323" s="46">
        <v>0</v>
      </c>
      <c r="C323" s="62"/>
      <c r="D323" s="46"/>
      <c r="E323" s="62"/>
      <c r="F323" s="46"/>
      <c r="G323" s="63"/>
      <c r="H323" s="46"/>
      <c r="I323" s="63"/>
      <c r="J323" s="46"/>
      <c r="K323" s="63"/>
      <c r="L323" s="46"/>
      <c r="M323" s="63"/>
      <c r="N323" s="46"/>
      <c r="O323" s="63"/>
      <c r="P323" s="46"/>
      <c r="Q323" s="63"/>
      <c r="R323" s="46"/>
      <c r="S323" s="63"/>
      <c r="T323" s="46"/>
      <c r="U323" s="63"/>
      <c r="V323" s="46"/>
      <c r="W323" s="63"/>
      <c r="X323" s="46"/>
      <c r="Y323" s="63"/>
      <c r="Z323" s="46"/>
      <c r="AA323" s="63"/>
      <c r="AB323" s="46"/>
      <c r="AC323" s="63"/>
      <c r="AD323" s="48"/>
    </row>
    <row r="324" spans="1:30">
      <c r="A324" s="52">
        <v>0</v>
      </c>
      <c r="B324" s="46">
        <v>0</v>
      </c>
      <c r="C324" s="62"/>
      <c r="D324" s="46"/>
      <c r="E324" s="62"/>
      <c r="F324" s="46"/>
      <c r="G324" s="63"/>
      <c r="H324" s="46"/>
      <c r="I324" s="63"/>
      <c r="J324" s="46"/>
      <c r="K324" s="63"/>
      <c r="L324" s="46"/>
      <c r="M324" s="63"/>
      <c r="N324" s="46"/>
      <c r="O324" s="63"/>
      <c r="P324" s="46"/>
      <c r="Q324" s="63"/>
      <c r="R324" s="46"/>
      <c r="S324" s="63"/>
      <c r="T324" s="46"/>
      <c r="U324" s="63"/>
      <c r="V324" s="46"/>
      <c r="W324" s="63"/>
      <c r="X324" s="46"/>
      <c r="Y324" s="63"/>
      <c r="Z324" s="46"/>
      <c r="AA324" s="63"/>
      <c r="AB324" s="46"/>
      <c r="AC324" s="63"/>
      <c r="AD324" s="48"/>
    </row>
    <row r="325" spans="1:30">
      <c r="A325" s="52">
        <v>0</v>
      </c>
      <c r="B325" s="46">
        <v>0</v>
      </c>
      <c r="C325" s="62"/>
      <c r="D325" s="46"/>
      <c r="E325" s="62"/>
      <c r="F325" s="46"/>
      <c r="G325" s="63"/>
      <c r="H325" s="46"/>
      <c r="I325" s="63"/>
      <c r="J325" s="46"/>
      <c r="K325" s="63"/>
      <c r="L325" s="46"/>
      <c r="M325" s="63"/>
      <c r="N325" s="46"/>
      <c r="O325" s="63"/>
      <c r="P325" s="46"/>
      <c r="Q325" s="63"/>
      <c r="R325" s="46"/>
      <c r="S325" s="63"/>
      <c r="T325" s="46"/>
      <c r="U325" s="63"/>
      <c r="V325" s="46"/>
      <c r="W325" s="63"/>
      <c r="X325" s="46"/>
      <c r="Y325" s="63"/>
      <c r="Z325" s="46"/>
      <c r="AA325" s="63"/>
      <c r="AB325" s="46"/>
      <c r="AC325" s="63"/>
      <c r="AD325" s="48"/>
    </row>
    <row r="326" spans="1:30">
      <c r="A326" s="52">
        <v>0</v>
      </c>
      <c r="B326" s="46">
        <v>0</v>
      </c>
      <c r="C326" s="62"/>
      <c r="D326" s="46"/>
      <c r="E326" s="62"/>
      <c r="F326" s="46"/>
      <c r="G326" s="63"/>
      <c r="H326" s="46"/>
      <c r="I326" s="63"/>
      <c r="J326" s="46"/>
      <c r="K326" s="63"/>
      <c r="L326" s="46"/>
      <c r="M326" s="63"/>
      <c r="N326" s="46"/>
      <c r="O326" s="63"/>
      <c r="P326" s="46"/>
      <c r="Q326" s="63"/>
      <c r="R326" s="46"/>
      <c r="S326" s="63"/>
      <c r="T326" s="46"/>
      <c r="U326" s="63"/>
      <c r="V326" s="46"/>
      <c r="W326" s="63"/>
      <c r="X326" s="46"/>
      <c r="Y326" s="63"/>
      <c r="Z326" s="46"/>
      <c r="AA326" s="63"/>
      <c r="AB326" s="46"/>
      <c r="AC326" s="63"/>
      <c r="AD326" s="48"/>
    </row>
    <row r="327" spans="1:30">
      <c r="A327" s="52">
        <v>0</v>
      </c>
      <c r="B327" s="46">
        <v>0</v>
      </c>
      <c r="C327" s="62"/>
      <c r="D327" s="46"/>
      <c r="E327" s="62"/>
      <c r="F327" s="46"/>
      <c r="G327" s="63"/>
      <c r="H327" s="46"/>
      <c r="I327" s="63"/>
      <c r="J327" s="46"/>
      <c r="K327" s="63"/>
      <c r="L327" s="46"/>
      <c r="M327" s="63"/>
      <c r="N327" s="46"/>
      <c r="O327" s="63"/>
      <c r="P327" s="46"/>
      <c r="Q327" s="63"/>
      <c r="R327" s="46"/>
      <c r="S327" s="63"/>
      <c r="T327" s="46"/>
      <c r="U327" s="63"/>
      <c r="V327" s="46"/>
      <c r="W327" s="63"/>
      <c r="X327" s="46"/>
      <c r="Y327" s="63"/>
      <c r="Z327" s="46"/>
      <c r="AA327" s="63"/>
      <c r="AB327" s="46"/>
      <c r="AC327" s="63"/>
      <c r="AD327" s="48"/>
    </row>
    <row r="328" spans="1:30">
      <c r="A328" s="52" t="s">
        <v>2600</v>
      </c>
      <c r="B328" s="46">
        <v>3.4722222222219878E-3</v>
      </c>
      <c r="C328" s="62"/>
      <c r="D328" s="46"/>
      <c r="E328" s="62"/>
      <c r="F328" s="46"/>
      <c r="G328" s="63"/>
      <c r="H328" s="46"/>
      <c r="I328" s="63"/>
      <c r="J328" s="46"/>
      <c r="K328" s="63"/>
      <c r="L328" s="46"/>
      <c r="M328" s="63"/>
      <c r="N328" s="46"/>
      <c r="O328" s="63"/>
      <c r="P328" s="46"/>
      <c r="Q328" s="63"/>
      <c r="R328" s="46"/>
      <c r="S328" s="63"/>
      <c r="T328" s="46"/>
      <c r="U328" s="63"/>
      <c r="V328" s="46"/>
      <c r="W328" s="63"/>
      <c r="X328" s="46"/>
      <c r="Y328" s="63"/>
      <c r="Z328" s="46"/>
      <c r="AA328" s="63"/>
      <c r="AB328" s="46"/>
      <c r="AC328" s="63"/>
      <c r="AD328" s="48"/>
    </row>
    <row r="329" spans="1:30">
      <c r="A329" s="52" t="s">
        <v>2630</v>
      </c>
      <c r="B329" s="46">
        <v>3.4722222222219878E-3</v>
      </c>
      <c r="C329" s="62"/>
      <c r="D329" s="46"/>
      <c r="E329" s="62"/>
      <c r="F329" s="46"/>
      <c r="G329" s="63"/>
      <c r="H329" s="46"/>
      <c r="I329" s="63"/>
      <c r="J329" s="46"/>
      <c r="K329" s="63"/>
      <c r="L329" s="46"/>
      <c r="M329" s="63"/>
      <c r="N329" s="46"/>
      <c r="O329" s="63"/>
      <c r="P329" s="46"/>
      <c r="Q329" s="63"/>
      <c r="R329" s="46"/>
      <c r="S329" s="63"/>
      <c r="T329" s="46"/>
      <c r="U329" s="63"/>
      <c r="V329" s="46"/>
      <c r="W329" s="63"/>
      <c r="X329" s="46"/>
      <c r="Y329" s="63"/>
      <c r="Z329" s="46"/>
      <c r="AA329" s="63"/>
      <c r="AB329" s="46"/>
      <c r="AC329" s="63"/>
      <c r="AD329" s="48"/>
    </row>
    <row r="330" spans="1:30">
      <c r="A330" s="52">
        <v>0</v>
      </c>
      <c r="B330" s="46">
        <v>0</v>
      </c>
      <c r="C330" s="62"/>
      <c r="D330" s="46"/>
      <c r="E330" s="62"/>
      <c r="F330" s="46"/>
      <c r="G330" s="63"/>
      <c r="H330" s="46"/>
      <c r="I330" s="63"/>
      <c r="J330" s="46"/>
      <c r="K330" s="63"/>
      <c r="L330" s="46"/>
      <c r="M330" s="63"/>
      <c r="N330" s="46"/>
      <c r="O330" s="63"/>
      <c r="P330" s="46"/>
      <c r="Q330" s="63"/>
      <c r="R330" s="46"/>
      <c r="S330" s="63"/>
      <c r="T330" s="46"/>
      <c r="U330" s="63"/>
      <c r="V330" s="46"/>
      <c r="W330" s="63"/>
      <c r="X330" s="46"/>
      <c r="Y330" s="63"/>
      <c r="Z330" s="46"/>
      <c r="AA330" s="63"/>
      <c r="AB330" s="46"/>
      <c r="AC330" s="63"/>
      <c r="AD330" s="48"/>
    </row>
    <row r="331" spans="1:30">
      <c r="A331" s="52">
        <v>0</v>
      </c>
      <c r="B331" s="46">
        <v>0</v>
      </c>
      <c r="C331" s="62"/>
      <c r="D331" s="46"/>
      <c r="E331" s="62"/>
      <c r="F331" s="46"/>
      <c r="G331" s="63"/>
      <c r="H331" s="46"/>
      <c r="I331" s="63"/>
      <c r="J331" s="46"/>
      <c r="K331" s="63"/>
      <c r="L331" s="46"/>
      <c r="M331" s="63"/>
      <c r="N331" s="46"/>
      <c r="O331" s="63"/>
      <c r="P331" s="46"/>
      <c r="Q331" s="63"/>
      <c r="R331" s="46"/>
      <c r="S331" s="63"/>
      <c r="T331" s="46"/>
      <c r="U331" s="63"/>
      <c r="V331" s="46"/>
      <c r="W331" s="63"/>
      <c r="X331" s="46"/>
      <c r="Y331" s="63"/>
      <c r="Z331" s="46"/>
      <c r="AA331" s="63"/>
      <c r="AB331" s="46"/>
      <c r="AC331" s="63"/>
      <c r="AD331" s="48"/>
    </row>
    <row r="332" spans="1:30">
      <c r="A332" s="52">
        <v>0</v>
      </c>
      <c r="B332" s="46">
        <v>0</v>
      </c>
      <c r="C332" s="62"/>
      <c r="D332" s="46"/>
      <c r="E332" s="62"/>
      <c r="F332" s="46"/>
      <c r="G332" s="63"/>
      <c r="H332" s="46"/>
      <c r="I332" s="63"/>
      <c r="J332" s="46"/>
      <c r="K332" s="63"/>
      <c r="L332" s="46"/>
      <c r="M332" s="63"/>
      <c r="N332" s="46"/>
      <c r="O332" s="63"/>
      <c r="P332" s="46"/>
      <c r="Q332" s="63"/>
      <c r="R332" s="46"/>
      <c r="S332" s="63"/>
      <c r="T332" s="46"/>
      <c r="U332" s="63"/>
      <c r="V332" s="46"/>
      <c r="W332" s="63"/>
      <c r="X332" s="46"/>
      <c r="Y332" s="63"/>
      <c r="Z332" s="46"/>
      <c r="AA332" s="63"/>
      <c r="AB332" s="46"/>
      <c r="AC332" s="63"/>
      <c r="AD332" s="48"/>
    </row>
    <row r="333" spans="1:30">
      <c r="A333" s="52">
        <v>0</v>
      </c>
      <c r="B333" s="46">
        <v>0</v>
      </c>
      <c r="C333" s="62"/>
      <c r="D333" s="46"/>
      <c r="E333" s="62"/>
      <c r="F333" s="46"/>
      <c r="G333" s="63"/>
      <c r="H333" s="46"/>
      <c r="I333" s="63"/>
      <c r="J333" s="46"/>
      <c r="K333" s="63"/>
      <c r="L333" s="46"/>
      <c r="M333" s="63"/>
      <c r="N333" s="46"/>
      <c r="O333" s="63"/>
      <c r="P333" s="46"/>
      <c r="Q333" s="63"/>
      <c r="R333" s="46"/>
      <c r="S333" s="63"/>
      <c r="T333" s="46"/>
      <c r="U333" s="63"/>
      <c r="V333" s="46"/>
      <c r="W333" s="63"/>
      <c r="X333" s="46"/>
      <c r="Y333" s="63"/>
      <c r="Z333" s="46"/>
      <c r="AA333" s="63"/>
      <c r="AB333" s="46"/>
      <c r="AC333" s="63"/>
      <c r="AD333" s="48"/>
    </row>
    <row r="334" spans="1:30">
      <c r="A334" s="52">
        <v>0</v>
      </c>
      <c r="B334" s="46">
        <v>0</v>
      </c>
      <c r="C334" s="62"/>
      <c r="D334" s="46"/>
      <c r="E334" s="62"/>
      <c r="F334" s="46"/>
      <c r="G334" s="63"/>
      <c r="H334" s="46"/>
      <c r="I334" s="63"/>
      <c r="J334" s="46"/>
      <c r="K334" s="63"/>
      <c r="L334" s="46"/>
      <c r="M334" s="63"/>
      <c r="N334" s="46"/>
      <c r="O334" s="63"/>
      <c r="P334" s="46"/>
      <c r="Q334" s="63"/>
      <c r="R334" s="46"/>
      <c r="S334" s="63"/>
      <c r="T334" s="46"/>
      <c r="U334" s="63"/>
      <c r="V334" s="46"/>
      <c r="W334" s="63"/>
      <c r="X334" s="46"/>
      <c r="Y334" s="63"/>
      <c r="Z334" s="46"/>
      <c r="AA334" s="63"/>
      <c r="AB334" s="46"/>
      <c r="AC334" s="63"/>
      <c r="AD334" s="48"/>
    </row>
    <row r="335" spans="1:30">
      <c r="A335" s="52">
        <v>0</v>
      </c>
      <c r="B335" s="46">
        <v>0</v>
      </c>
      <c r="C335" s="62"/>
      <c r="D335" s="46"/>
      <c r="E335" s="62"/>
      <c r="F335" s="46"/>
      <c r="G335" s="63"/>
      <c r="H335" s="46"/>
      <c r="I335" s="63"/>
      <c r="J335" s="46"/>
      <c r="K335" s="63"/>
      <c r="L335" s="46"/>
      <c r="M335" s="63"/>
      <c r="N335" s="46"/>
      <c r="O335" s="63"/>
      <c r="P335" s="46"/>
      <c r="Q335" s="63"/>
      <c r="R335" s="46"/>
      <c r="S335" s="63"/>
      <c r="T335" s="46"/>
      <c r="U335" s="63"/>
      <c r="V335" s="46"/>
      <c r="W335" s="63"/>
      <c r="X335" s="46"/>
      <c r="Y335" s="63"/>
      <c r="Z335" s="46"/>
      <c r="AA335" s="63"/>
      <c r="AB335" s="46"/>
      <c r="AC335" s="63"/>
      <c r="AD335" s="48"/>
    </row>
    <row r="336" spans="1:30">
      <c r="A336" s="52">
        <v>0</v>
      </c>
      <c r="B336" s="46">
        <v>0</v>
      </c>
      <c r="C336" s="62"/>
      <c r="D336" s="46"/>
      <c r="E336" s="62"/>
      <c r="F336" s="46"/>
      <c r="G336" s="63"/>
      <c r="H336" s="46"/>
      <c r="I336" s="63"/>
      <c r="J336" s="46"/>
      <c r="K336" s="63"/>
      <c r="L336" s="46"/>
      <c r="M336" s="63"/>
      <c r="N336" s="46"/>
      <c r="O336" s="63"/>
      <c r="P336" s="46"/>
      <c r="Q336" s="63"/>
      <c r="R336" s="46"/>
      <c r="S336" s="63"/>
      <c r="T336" s="46"/>
      <c r="U336" s="63"/>
      <c r="V336" s="46"/>
      <c r="W336" s="63"/>
      <c r="X336" s="46"/>
      <c r="Y336" s="63"/>
      <c r="Z336" s="46"/>
      <c r="AA336" s="63"/>
      <c r="AB336" s="46"/>
      <c r="AC336" s="63"/>
      <c r="AD336" s="48"/>
    </row>
    <row r="337" spans="1:30">
      <c r="A337" s="52">
        <v>0</v>
      </c>
      <c r="B337" s="46">
        <v>0</v>
      </c>
      <c r="C337" s="62"/>
      <c r="D337" s="46"/>
      <c r="E337" s="62"/>
      <c r="F337" s="46"/>
      <c r="G337" s="63"/>
      <c r="H337" s="46"/>
      <c r="I337" s="63"/>
      <c r="J337" s="46"/>
      <c r="K337" s="63"/>
      <c r="L337" s="46"/>
      <c r="M337" s="63"/>
      <c r="N337" s="46"/>
      <c r="O337" s="63"/>
      <c r="P337" s="46"/>
      <c r="Q337" s="63"/>
      <c r="R337" s="46"/>
      <c r="S337" s="63"/>
      <c r="T337" s="46"/>
      <c r="U337" s="63"/>
      <c r="V337" s="46"/>
      <c r="W337" s="63"/>
      <c r="X337" s="46"/>
      <c r="Y337" s="63"/>
      <c r="Z337" s="46"/>
      <c r="AA337" s="63"/>
      <c r="AB337" s="46"/>
      <c r="AC337" s="63"/>
      <c r="AD337" s="48"/>
    </row>
    <row r="338" spans="1:30">
      <c r="A338" s="52">
        <v>0</v>
      </c>
      <c r="B338" s="46">
        <v>0</v>
      </c>
      <c r="C338" s="62"/>
      <c r="D338" s="46"/>
      <c r="E338" s="62"/>
      <c r="F338" s="46"/>
      <c r="G338" s="63"/>
      <c r="H338" s="46"/>
      <c r="I338" s="63"/>
      <c r="J338" s="46"/>
      <c r="K338" s="63"/>
      <c r="L338" s="46"/>
      <c r="M338" s="63"/>
      <c r="N338" s="46"/>
      <c r="O338" s="63"/>
      <c r="P338" s="46"/>
      <c r="Q338" s="63"/>
      <c r="R338" s="46"/>
      <c r="S338" s="63"/>
      <c r="T338" s="46"/>
      <c r="U338" s="63"/>
      <c r="V338" s="46"/>
      <c r="W338" s="63"/>
      <c r="X338" s="46"/>
      <c r="Y338" s="63"/>
      <c r="Z338" s="46"/>
      <c r="AA338" s="63"/>
      <c r="AB338" s="46"/>
      <c r="AC338" s="63"/>
      <c r="AD338" s="48"/>
    </row>
    <row r="339" spans="1:30">
      <c r="A339" s="52">
        <v>0</v>
      </c>
      <c r="B339" s="46">
        <v>0</v>
      </c>
      <c r="C339" s="62"/>
      <c r="D339" s="46"/>
      <c r="E339" s="62"/>
      <c r="F339" s="46"/>
      <c r="G339" s="63"/>
      <c r="H339" s="46"/>
      <c r="I339" s="63"/>
      <c r="J339" s="46"/>
      <c r="K339" s="63"/>
      <c r="L339" s="46"/>
      <c r="M339" s="63"/>
      <c r="N339" s="46"/>
      <c r="O339" s="63"/>
      <c r="P339" s="46"/>
      <c r="Q339" s="63"/>
      <c r="R339" s="46"/>
      <c r="S339" s="63"/>
      <c r="T339" s="46"/>
      <c r="U339" s="63"/>
      <c r="V339" s="46"/>
      <c r="W339" s="63"/>
      <c r="X339" s="46"/>
      <c r="Y339" s="63"/>
      <c r="Z339" s="46"/>
      <c r="AA339" s="63"/>
      <c r="AB339" s="46"/>
      <c r="AC339" s="63"/>
      <c r="AD339" s="48"/>
    </row>
    <row r="340" spans="1:30">
      <c r="A340" s="52">
        <v>0</v>
      </c>
      <c r="B340" s="46">
        <v>0</v>
      </c>
      <c r="C340" s="62"/>
      <c r="D340" s="46"/>
      <c r="E340" s="62"/>
      <c r="F340" s="46"/>
      <c r="G340" s="63"/>
      <c r="H340" s="46"/>
      <c r="I340" s="63"/>
      <c r="J340" s="46"/>
      <c r="K340" s="63"/>
      <c r="L340" s="46"/>
      <c r="M340" s="63"/>
      <c r="N340" s="46"/>
      <c r="O340" s="63"/>
      <c r="P340" s="46"/>
      <c r="Q340" s="63"/>
      <c r="R340" s="46"/>
      <c r="S340" s="63"/>
      <c r="T340" s="46"/>
      <c r="U340" s="63"/>
      <c r="V340" s="46"/>
      <c r="W340" s="63"/>
      <c r="X340" s="46"/>
      <c r="Y340" s="63"/>
      <c r="Z340" s="46"/>
      <c r="AA340" s="63"/>
      <c r="AB340" s="46"/>
      <c r="AC340" s="63"/>
      <c r="AD340" s="48"/>
    </row>
    <row r="341" spans="1:30">
      <c r="A341" s="52">
        <v>0</v>
      </c>
      <c r="B341" s="46">
        <v>0</v>
      </c>
      <c r="C341" s="62"/>
      <c r="D341" s="46"/>
      <c r="E341" s="62"/>
      <c r="F341" s="46"/>
      <c r="G341" s="63"/>
      <c r="H341" s="46"/>
      <c r="I341" s="63"/>
      <c r="J341" s="46"/>
      <c r="K341" s="63"/>
      <c r="L341" s="46"/>
      <c r="M341" s="63"/>
      <c r="N341" s="46"/>
      <c r="O341" s="63"/>
      <c r="P341" s="46"/>
      <c r="Q341" s="63"/>
      <c r="R341" s="46"/>
      <c r="S341" s="63"/>
      <c r="T341" s="46"/>
      <c r="U341" s="63"/>
      <c r="V341" s="46"/>
      <c r="W341" s="63"/>
      <c r="X341" s="46"/>
      <c r="Y341" s="63"/>
      <c r="Z341" s="46"/>
      <c r="AA341" s="63"/>
      <c r="AB341" s="46"/>
      <c r="AC341" s="63"/>
      <c r="AD341" s="48"/>
    </row>
    <row r="342" spans="1:30">
      <c r="A342" s="52">
        <v>0</v>
      </c>
      <c r="B342" s="46">
        <v>0</v>
      </c>
      <c r="C342" s="62"/>
      <c r="D342" s="46"/>
      <c r="E342" s="62"/>
      <c r="F342" s="46"/>
      <c r="G342" s="63"/>
      <c r="H342" s="46"/>
      <c r="I342" s="63"/>
      <c r="J342" s="46"/>
      <c r="K342" s="63"/>
      <c r="L342" s="46"/>
      <c r="M342" s="63"/>
      <c r="N342" s="46"/>
      <c r="O342" s="63"/>
      <c r="P342" s="46"/>
      <c r="Q342" s="63"/>
      <c r="R342" s="46"/>
      <c r="S342" s="63"/>
      <c r="T342" s="46"/>
      <c r="U342" s="63"/>
      <c r="V342" s="46"/>
      <c r="W342" s="63"/>
      <c r="X342" s="46"/>
      <c r="Y342" s="63"/>
      <c r="Z342" s="46"/>
      <c r="AA342" s="63"/>
      <c r="AB342" s="46"/>
      <c r="AC342" s="63"/>
      <c r="AD342" s="48"/>
    </row>
    <row r="343" spans="1:30">
      <c r="A343" s="52">
        <v>0</v>
      </c>
      <c r="B343" s="46">
        <v>0</v>
      </c>
      <c r="C343" s="62"/>
      <c r="D343" s="46"/>
      <c r="E343" s="62"/>
      <c r="F343" s="46"/>
      <c r="G343" s="63"/>
      <c r="H343" s="46"/>
      <c r="I343" s="63"/>
      <c r="J343" s="46"/>
      <c r="K343" s="63"/>
      <c r="L343" s="46"/>
      <c r="M343" s="63"/>
      <c r="N343" s="46"/>
      <c r="O343" s="63"/>
      <c r="P343" s="46"/>
      <c r="Q343" s="63"/>
      <c r="R343" s="46"/>
      <c r="S343" s="63"/>
      <c r="T343" s="46"/>
      <c r="U343" s="63"/>
      <c r="V343" s="46"/>
      <c r="W343" s="63"/>
      <c r="X343" s="46"/>
      <c r="Y343" s="63"/>
      <c r="Z343" s="46"/>
      <c r="AA343" s="63"/>
      <c r="AB343" s="46"/>
      <c r="AC343" s="63"/>
      <c r="AD343" s="48"/>
    </row>
    <row r="344" spans="1:30">
      <c r="A344" s="52">
        <v>0</v>
      </c>
      <c r="B344" s="46">
        <v>0</v>
      </c>
      <c r="C344" s="62"/>
      <c r="D344" s="46"/>
      <c r="E344" s="62"/>
      <c r="F344" s="46"/>
      <c r="G344" s="63"/>
      <c r="H344" s="46"/>
      <c r="I344" s="63"/>
      <c r="J344" s="46"/>
      <c r="K344" s="63"/>
      <c r="L344" s="46"/>
      <c r="M344" s="63"/>
      <c r="N344" s="46"/>
      <c r="O344" s="63"/>
      <c r="P344" s="46"/>
      <c r="Q344" s="63"/>
      <c r="R344" s="46"/>
      <c r="S344" s="63"/>
      <c r="T344" s="46"/>
      <c r="U344" s="63"/>
      <c r="V344" s="46"/>
      <c r="W344" s="63"/>
      <c r="X344" s="46"/>
      <c r="Y344" s="63"/>
      <c r="Z344" s="46"/>
      <c r="AA344" s="63"/>
      <c r="AB344" s="46"/>
      <c r="AC344" s="63"/>
      <c r="AD344" s="48"/>
    </row>
    <row r="345" spans="1:30">
      <c r="A345" s="52">
        <v>0</v>
      </c>
      <c r="B345" s="46">
        <v>0</v>
      </c>
      <c r="C345" s="62"/>
      <c r="D345" s="46"/>
      <c r="E345" s="62"/>
      <c r="F345" s="46"/>
      <c r="G345" s="63"/>
      <c r="H345" s="46"/>
      <c r="I345" s="63"/>
      <c r="J345" s="46"/>
      <c r="K345" s="63"/>
      <c r="L345" s="46"/>
      <c r="M345" s="63"/>
      <c r="N345" s="46"/>
      <c r="O345" s="63"/>
      <c r="P345" s="46"/>
      <c r="Q345" s="63"/>
      <c r="R345" s="46"/>
      <c r="S345" s="63"/>
      <c r="T345" s="46"/>
      <c r="U345" s="63"/>
      <c r="V345" s="46"/>
      <c r="W345" s="63"/>
      <c r="X345" s="46"/>
      <c r="Y345" s="63"/>
      <c r="Z345" s="46"/>
      <c r="AA345" s="63"/>
      <c r="AB345" s="46"/>
      <c r="AC345" s="63"/>
      <c r="AD345" s="48"/>
    </row>
    <row r="346" spans="1:30">
      <c r="A346" s="52">
        <v>0</v>
      </c>
      <c r="B346" s="46">
        <v>0</v>
      </c>
      <c r="C346" s="62"/>
      <c r="D346" s="46"/>
      <c r="E346" s="62"/>
      <c r="F346" s="46"/>
      <c r="G346" s="63"/>
      <c r="H346" s="46"/>
      <c r="I346" s="63"/>
      <c r="J346" s="46"/>
      <c r="K346" s="63"/>
      <c r="L346" s="46"/>
      <c r="M346" s="63"/>
      <c r="N346" s="46"/>
      <c r="O346" s="63"/>
      <c r="P346" s="46"/>
      <c r="Q346" s="63"/>
      <c r="R346" s="46"/>
      <c r="S346" s="63"/>
      <c r="T346" s="46"/>
      <c r="U346" s="63"/>
      <c r="V346" s="46"/>
      <c r="W346" s="63"/>
      <c r="X346" s="46"/>
      <c r="Y346" s="63"/>
      <c r="Z346" s="46"/>
      <c r="AA346" s="63"/>
      <c r="AB346" s="46"/>
      <c r="AC346" s="63"/>
      <c r="AD346" s="48"/>
    </row>
    <row r="347" spans="1:30">
      <c r="A347" s="52">
        <v>0</v>
      </c>
      <c r="B347" s="46">
        <v>0</v>
      </c>
      <c r="C347" s="62"/>
      <c r="D347" s="46"/>
      <c r="E347" s="62"/>
      <c r="F347" s="46"/>
      <c r="G347" s="63"/>
      <c r="H347" s="46"/>
      <c r="I347" s="63"/>
      <c r="J347" s="46"/>
      <c r="K347" s="63"/>
      <c r="L347" s="46"/>
      <c r="M347" s="63"/>
      <c r="N347" s="46"/>
      <c r="O347" s="63"/>
      <c r="P347" s="46"/>
      <c r="Q347" s="63"/>
      <c r="R347" s="46"/>
      <c r="S347" s="63"/>
      <c r="T347" s="46"/>
      <c r="U347" s="63"/>
      <c r="V347" s="46"/>
      <c r="W347" s="63"/>
      <c r="X347" s="46"/>
      <c r="Y347" s="63"/>
      <c r="Z347" s="46"/>
      <c r="AA347" s="63"/>
      <c r="AB347" s="46"/>
      <c r="AC347" s="63"/>
      <c r="AD347" s="48"/>
    </row>
    <row r="348" spans="1:30">
      <c r="A348" s="52" t="s">
        <v>2627</v>
      </c>
      <c r="B348" s="46">
        <v>3.4722222222219878E-3</v>
      </c>
      <c r="C348" s="62"/>
      <c r="D348" s="46"/>
      <c r="E348" s="62"/>
      <c r="F348" s="46"/>
      <c r="G348" s="63"/>
      <c r="H348" s="46"/>
      <c r="I348" s="63"/>
      <c r="J348" s="46"/>
      <c r="K348" s="63"/>
      <c r="L348" s="46"/>
      <c r="M348" s="63"/>
      <c r="N348" s="46"/>
      <c r="O348" s="63"/>
      <c r="P348" s="46"/>
      <c r="Q348" s="63"/>
      <c r="R348" s="46"/>
      <c r="S348" s="63"/>
      <c r="T348" s="46"/>
      <c r="U348" s="63"/>
      <c r="V348" s="46"/>
      <c r="W348" s="63"/>
      <c r="X348" s="46"/>
      <c r="Y348" s="63"/>
      <c r="Z348" s="46"/>
      <c r="AA348" s="63"/>
      <c r="AB348" s="46"/>
      <c r="AC348" s="63"/>
      <c r="AD348" s="48"/>
    </row>
    <row r="349" spans="1:30">
      <c r="A349" s="52" t="s">
        <v>2612</v>
      </c>
      <c r="B349" s="46">
        <v>1.0416666666666963E-2</v>
      </c>
      <c r="C349" s="62"/>
      <c r="D349" s="46"/>
      <c r="E349" s="62"/>
      <c r="F349" s="46"/>
      <c r="G349" s="63"/>
      <c r="H349" s="46"/>
      <c r="I349" s="63"/>
      <c r="J349" s="46"/>
      <c r="K349" s="63"/>
      <c r="L349" s="46"/>
      <c r="M349" s="63"/>
      <c r="N349" s="46"/>
      <c r="O349" s="63"/>
      <c r="P349" s="46"/>
      <c r="Q349" s="63"/>
      <c r="R349" s="46"/>
      <c r="S349" s="63"/>
      <c r="T349" s="46"/>
      <c r="U349" s="63"/>
      <c r="V349" s="46"/>
      <c r="W349" s="63"/>
      <c r="X349" s="46"/>
      <c r="Y349" s="63"/>
      <c r="Z349" s="46"/>
      <c r="AA349" s="63"/>
      <c r="AB349" s="46"/>
      <c r="AC349" s="63"/>
      <c r="AD349" s="48"/>
    </row>
    <row r="350" spans="1:30">
      <c r="A350" s="52" t="s">
        <v>2633</v>
      </c>
      <c r="B350" s="46">
        <v>2.7777777777777901E-2</v>
      </c>
      <c r="C350" s="62"/>
      <c r="D350" s="46"/>
      <c r="E350" s="62"/>
      <c r="F350" s="46"/>
      <c r="G350" s="63"/>
      <c r="H350" s="46"/>
      <c r="I350" s="63"/>
      <c r="J350" s="46"/>
      <c r="K350" s="63"/>
      <c r="L350" s="46"/>
      <c r="M350" s="63"/>
      <c r="N350" s="46"/>
      <c r="O350" s="63"/>
      <c r="P350" s="46"/>
      <c r="Q350" s="63"/>
      <c r="R350" s="46"/>
      <c r="S350" s="63"/>
      <c r="T350" s="46"/>
      <c r="U350" s="63"/>
      <c r="V350" s="46"/>
      <c r="W350" s="63"/>
      <c r="X350" s="46"/>
      <c r="Y350" s="63"/>
      <c r="Z350" s="46"/>
      <c r="AA350" s="63"/>
      <c r="AB350" s="46"/>
      <c r="AC350" s="63"/>
      <c r="AD350" s="48"/>
    </row>
    <row r="351" spans="1:30">
      <c r="A351" s="52" t="s">
        <v>2607</v>
      </c>
      <c r="B351" s="46">
        <v>3.472222222222987E-3</v>
      </c>
      <c r="C351" s="62"/>
      <c r="D351" s="46"/>
      <c r="E351" s="62"/>
      <c r="F351" s="46"/>
      <c r="G351" s="63"/>
      <c r="H351" s="46"/>
      <c r="I351" s="63"/>
      <c r="J351" s="46"/>
      <c r="K351" s="63"/>
      <c r="L351" s="46"/>
      <c r="M351" s="63"/>
      <c r="N351" s="46"/>
      <c r="O351" s="63"/>
      <c r="P351" s="46"/>
      <c r="Q351" s="63"/>
      <c r="R351" s="46"/>
      <c r="S351" s="63"/>
      <c r="T351" s="46"/>
      <c r="U351" s="63"/>
      <c r="V351" s="46"/>
      <c r="W351" s="63"/>
      <c r="X351" s="46"/>
      <c r="Y351" s="63"/>
      <c r="Z351" s="46"/>
      <c r="AA351" s="63"/>
      <c r="AB351" s="46"/>
      <c r="AC351" s="63"/>
      <c r="AD351" s="48"/>
    </row>
    <row r="352" spans="1:30">
      <c r="A352" s="52">
        <v>0</v>
      </c>
      <c r="B352" s="46">
        <v>0</v>
      </c>
      <c r="C352" s="62"/>
      <c r="D352" s="46"/>
      <c r="E352" s="62"/>
      <c r="F352" s="46"/>
      <c r="G352" s="63"/>
      <c r="H352" s="46"/>
      <c r="I352" s="63"/>
      <c r="J352" s="46"/>
      <c r="K352" s="63"/>
      <c r="L352" s="46"/>
      <c r="M352" s="63"/>
      <c r="N352" s="46"/>
      <c r="O352" s="63"/>
      <c r="P352" s="46"/>
      <c r="Q352" s="63"/>
      <c r="R352" s="46"/>
      <c r="S352" s="63"/>
      <c r="T352" s="46"/>
      <c r="U352" s="63"/>
      <c r="V352" s="46"/>
      <c r="W352" s="63"/>
      <c r="X352" s="46"/>
      <c r="Y352" s="63"/>
      <c r="Z352" s="46"/>
      <c r="AA352" s="63"/>
      <c r="AB352" s="46"/>
      <c r="AC352" s="63"/>
      <c r="AD352" s="48"/>
    </row>
    <row r="353" spans="1:30">
      <c r="A353" s="52">
        <v>0</v>
      </c>
      <c r="B353" s="46">
        <v>0</v>
      </c>
      <c r="C353" s="62"/>
      <c r="D353" s="46"/>
      <c r="E353" s="62"/>
      <c r="F353" s="46"/>
      <c r="G353" s="63"/>
      <c r="H353" s="46"/>
      <c r="I353" s="63"/>
      <c r="J353" s="46"/>
      <c r="K353" s="63"/>
      <c r="L353" s="46"/>
      <c r="M353" s="63"/>
      <c r="N353" s="46"/>
      <c r="O353" s="63"/>
      <c r="P353" s="46"/>
      <c r="Q353" s="63"/>
      <c r="R353" s="46"/>
      <c r="S353" s="63"/>
      <c r="T353" s="46"/>
      <c r="U353" s="63"/>
      <c r="V353" s="46"/>
      <c r="W353" s="63"/>
      <c r="X353" s="46"/>
      <c r="Y353" s="63"/>
      <c r="Z353" s="46"/>
      <c r="AA353" s="63"/>
      <c r="AB353" s="46"/>
      <c r="AC353" s="63"/>
      <c r="AD353" s="48"/>
    </row>
    <row r="354" spans="1:30">
      <c r="A354" s="52">
        <v>0</v>
      </c>
      <c r="B354" s="46">
        <v>0</v>
      </c>
      <c r="C354" s="62"/>
      <c r="D354" s="46"/>
      <c r="E354" s="62"/>
      <c r="F354" s="46"/>
      <c r="G354" s="63"/>
      <c r="H354" s="46"/>
      <c r="I354" s="63"/>
      <c r="J354" s="46"/>
      <c r="K354" s="63"/>
      <c r="L354" s="46"/>
      <c r="M354" s="63"/>
      <c r="N354" s="46"/>
      <c r="O354" s="63"/>
      <c r="P354" s="46"/>
      <c r="Q354" s="63"/>
      <c r="R354" s="46"/>
      <c r="S354" s="63"/>
      <c r="T354" s="46"/>
      <c r="U354" s="63"/>
      <c r="V354" s="46"/>
      <c r="W354" s="63"/>
      <c r="X354" s="46"/>
      <c r="Y354" s="63"/>
      <c r="Z354" s="46"/>
      <c r="AA354" s="63"/>
      <c r="AB354" s="46"/>
      <c r="AC354" s="63"/>
      <c r="AD354" s="48"/>
    </row>
    <row r="355" spans="1:30">
      <c r="A355" s="52">
        <v>0</v>
      </c>
      <c r="B355" s="46">
        <v>0</v>
      </c>
      <c r="C355" s="62"/>
      <c r="D355" s="46"/>
      <c r="E355" s="62"/>
      <c r="F355" s="46"/>
      <c r="G355" s="63"/>
      <c r="H355" s="46"/>
      <c r="I355" s="63"/>
      <c r="J355" s="46"/>
      <c r="K355" s="63"/>
      <c r="L355" s="46"/>
      <c r="M355" s="63"/>
      <c r="N355" s="46"/>
      <c r="O355" s="63"/>
      <c r="P355" s="46"/>
      <c r="Q355" s="63"/>
      <c r="R355" s="46"/>
      <c r="S355" s="63"/>
      <c r="T355" s="46"/>
      <c r="U355" s="63"/>
      <c r="V355" s="46"/>
      <c r="W355" s="63"/>
      <c r="X355" s="46"/>
      <c r="Y355" s="63"/>
      <c r="Z355" s="46"/>
      <c r="AA355" s="63"/>
      <c r="AB355" s="46"/>
      <c r="AC355" s="63"/>
      <c r="AD355" s="48"/>
    </row>
    <row r="356" spans="1:30">
      <c r="A356" s="52">
        <v>0</v>
      </c>
      <c r="B356" s="46">
        <v>0</v>
      </c>
      <c r="C356" s="62"/>
      <c r="D356" s="46"/>
      <c r="E356" s="62"/>
      <c r="F356" s="46"/>
      <c r="G356" s="63"/>
      <c r="H356" s="46"/>
      <c r="I356" s="63"/>
      <c r="J356" s="46"/>
      <c r="K356" s="63"/>
      <c r="L356" s="46"/>
      <c r="M356" s="63"/>
      <c r="N356" s="46"/>
      <c r="O356" s="63"/>
      <c r="P356" s="46"/>
      <c r="Q356" s="63"/>
      <c r="R356" s="46"/>
      <c r="S356" s="63"/>
      <c r="T356" s="46"/>
      <c r="U356" s="63"/>
      <c r="V356" s="46"/>
      <c r="W356" s="63"/>
      <c r="X356" s="46"/>
      <c r="Y356" s="63"/>
      <c r="Z356" s="46"/>
      <c r="AA356" s="63"/>
      <c r="AB356" s="46"/>
      <c r="AC356" s="63"/>
      <c r="AD356" s="48"/>
    </row>
    <row r="357" spans="1:30">
      <c r="A357" s="52">
        <v>0</v>
      </c>
      <c r="B357" s="46">
        <v>0</v>
      </c>
      <c r="C357" s="62"/>
      <c r="D357" s="46"/>
      <c r="E357" s="62"/>
      <c r="F357" s="46"/>
      <c r="G357" s="63"/>
      <c r="H357" s="46"/>
      <c r="I357" s="63"/>
      <c r="J357" s="46"/>
      <c r="K357" s="63"/>
      <c r="L357" s="46"/>
      <c r="M357" s="63"/>
      <c r="N357" s="46"/>
      <c r="O357" s="63"/>
      <c r="P357" s="46"/>
      <c r="Q357" s="63"/>
      <c r="R357" s="46"/>
      <c r="S357" s="63"/>
      <c r="T357" s="46"/>
      <c r="U357" s="63"/>
      <c r="V357" s="46"/>
      <c r="W357" s="63"/>
      <c r="X357" s="46"/>
      <c r="Y357" s="63"/>
      <c r="Z357" s="46"/>
      <c r="AA357" s="63"/>
      <c r="AB357" s="46"/>
      <c r="AC357" s="63"/>
      <c r="AD357" s="48"/>
    </row>
    <row r="358" spans="1:30">
      <c r="A358" s="52">
        <v>0</v>
      </c>
      <c r="B358" s="46">
        <v>0</v>
      </c>
      <c r="C358" s="62"/>
      <c r="D358" s="46"/>
      <c r="E358" s="62"/>
      <c r="F358" s="46"/>
      <c r="G358" s="63"/>
      <c r="H358" s="46"/>
      <c r="I358" s="63"/>
      <c r="J358" s="46"/>
      <c r="K358" s="63"/>
      <c r="L358" s="46"/>
      <c r="M358" s="63"/>
      <c r="N358" s="46"/>
      <c r="O358" s="63"/>
      <c r="P358" s="46"/>
      <c r="Q358" s="63"/>
      <c r="R358" s="46"/>
      <c r="S358" s="63"/>
      <c r="T358" s="46"/>
      <c r="U358" s="63"/>
      <c r="V358" s="46"/>
      <c r="W358" s="63"/>
      <c r="X358" s="46"/>
      <c r="Y358" s="63"/>
      <c r="Z358" s="46"/>
      <c r="AA358" s="63"/>
      <c r="AB358" s="46"/>
      <c r="AC358" s="63"/>
      <c r="AD358" s="48"/>
    </row>
    <row r="359" spans="1:30">
      <c r="A359" s="52">
        <v>0</v>
      </c>
      <c r="B359" s="46">
        <v>0</v>
      </c>
      <c r="C359" s="62"/>
      <c r="D359" s="46"/>
      <c r="E359" s="62"/>
      <c r="F359" s="46"/>
      <c r="G359" s="63"/>
      <c r="H359" s="46"/>
      <c r="I359" s="63"/>
      <c r="J359" s="46"/>
      <c r="K359" s="63"/>
      <c r="L359" s="46"/>
      <c r="M359" s="63"/>
      <c r="N359" s="46"/>
      <c r="O359" s="63"/>
      <c r="P359" s="46"/>
      <c r="Q359" s="63"/>
      <c r="R359" s="46"/>
      <c r="S359" s="63"/>
      <c r="T359" s="46"/>
      <c r="U359" s="63"/>
      <c r="V359" s="46"/>
      <c r="W359" s="63"/>
      <c r="X359" s="46"/>
      <c r="Y359" s="63"/>
      <c r="Z359" s="46"/>
      <c r="AA359" s="63"/>
      <c r="AB359" s="46"/>
      <c r="AC359" s="63"/>
      <c r="AD359" s="48"/>
    </row>
    <row r="360" spans="1:30">
      <c r="A360" s="52">
        <v>0</v>
      </c>
      <c r="B360" s="46">
        <v>0</v>
      </c>
      <c r="C360" s="62"/>
      <c r="D360" s="46"/>
      <c r="E360" s="62"/>
      <c r="F360" s="46"/>
      <c r="G360" s="63"/>
      <c r="H360" s="46"/>
      <c r="I360" s="63"/>
      <c r="J360" s="46"/>
      <c r="K360" s="63"/>
      <c r="L360" s="46"/>
      <c r="M360" s="63"/>
      <c r="N360" s="46"/>
      <c r="O360" s="63"/>
      <c r="P360" s="46"/>
      <c r="Q360" s="63"/>
      <c r="R360" s="46"/>
      <c r="S360" s="63"/>
      <c r="T360" s="46"/>
      <c r="U360" s="63"/>
      <c r="V360" s="46"/>
      <c r="W360" s="63"/>
      <c r="X360" s="46"/>
      <c r="Y360" s="63"/>
      <c r="Z360" s="46"/>
      <c r="AA360" s="63"/>
      <c r="AB360" s="46"/>
      <c r="AC360" s="63"/>
      <c r="AD360" s="48"/>
    </row>
    <row r="361" spans="1:30">
      <c r="A361" s="52">
        <v>0</v>
      </c>
      <c r="B361" s="46">
        <v>0</v>
      </c>
      <c r="C361" s="62"/>
      <c r="D361" s="46"/>
      <c r="E361" s="62"/>
      <c r="F361" s="46"/>
      <c r="G361" s="63"/>
      <c r="H361" s="46"/>
      <c r="I361" s="63"/>
      <c r="J361" s="46"/>
      <c r="K361" s="63"/>
      <c r="L361" s="46"/>
      <c r="M361" s="63"/>
      <c r="N361" s="46"/>
      <c r="O361" s="63"/>
      <c r="P361" s="46"/>
      <c r="Q361" s="63"/>
      <c r="R361" s="46"/>
      <c r="S361" s="63"/>
      <c r="T361" s="46"/>
      <c r="U361" s="63"/>
      <c r="V361" s="46"/>
      <c r="W361" s="63"/>
      <c r="X361" s="46"/>
      <c r="Y361" s="63"/>
      <c r="Z361" s="46"/>
      <c r="AA361" s="63"/>
      <c r="AB361" s="46"/>
      <c r="AC361" s="63"/>
      <c r="AD361" s="48"/>
    </row>
    <row r="362" spans="1:30">
      <c r="A362" s="52">
        <v>0</v>
      </c>
      <c r="B362" s="46">
        <v>0</v>
      </c>
      <c r="C362" s="62"/>
      <c r="D362" s="46"/>
      <c r="E362" s="62"/>
      <c r="F362" s="46"/>
      <c r="G362" s="63"/>
      <c r="H362" s="46"/>
      <c r="I362" s="63"/>
      <c r="J362" s="46"/>
      <c r="K362" s="63"/>
      <c r="L362" s="46"/>
      <c r="M362" s="63"/>
      <c r="N362" s="46"/>
      <c r="O362" s="63"/>
      <c r="P362" s="46"/>
      <c r="Q362" s="63"/>
      <c r="R362" s="46"/>
      <c r="S362" s="63"/>
      <c r="T362" s="46"/>
      <c r="U362" s="63"/>
      <c r="V362" s="46"/>
      <c r="W362" s="63"/>
      <c r="X362" s="46"/>
      <c r="Y362" s="63"/>
      <c r="Z362" s="46"/>
      <c r="AA362" s="63"/>
      <c r="AB362" s="46"/>
      <c r="AC362" s="63"/>
      <c r="AD362" s="48"/>
    </row>
    <row r="363" spans="1:30">
      <c r="A363" s="52">
        <v>0</v>
      </c>
      <c r="B363" s="46">
        <v>0</v>
      </c>
      <c r="C363" s="62"/>
      <c r="D363" s="46"/>
      <c r="E363" s="62"/>
      <c r="F363" s="46"/>
      <c r="G363" s="63"/>
      <c r="H363" s="46"/>
      <c r="I363" s="63"/>
      <c r="J363" s="46"/>
      <c r="K363" s="63"/>
      <c r="L363" s="46"/>
      <c r="M363" s="63"/>
      <c r="N363" s="46"/>
      <c r="O363" s="63"/>
      <c r="P363" s="46"/>
      <c r="Q363" s="63"/>
      <c r="R363" s="46"/>
      <c r="S363" s="63"/>
      <c r="T363" s="46"/>
      <c r="U363" s="63"/>
      <c r="V363" s="46"/>
      <c r="W363" s="63"/>
      <c r="X363" s="46"/>
      <c r="Y363" s="63"/>
      <c r="Z363" s="46"/>
      <c r="AA363" s="63"/>
      <c r="AB363" s="46"/>
      <c r="AC363" s="63"/>
      <c r="AD363" s="48"/>
    </row>
    <row r="364" spans="1:30">
      <c r="A364" s="52">
        <v>0</v>
      </c>
      <c r="B364" s="46">
        <v>0</v>
      </c>
      <c r="C364" s="62"/>
      <c r="D364" s="46"/>
      <c r="E364" s="62"/>
      <c r="F364" s="46"/>
      <c r="G364" s="63"/>
      <c r="H364" s="46"/>
      <c r="I364" s="63"/>
      <c r="J364" s="46"/>
      <c r="K364" s="63"/>
      <c r="L364" s="46"/>
      <c r="M364" s="63"/>
      <c r="N364" s="46"/>
      <c r="O364" s="63"/>
      <c r="P364" s="46"/>
      <c r="Q364" s="63"/>
      <c r="R364" s="46"/>
      <c r="S364" s="63"/>
      <c r="T364" s="46"/>
      <c r="U364" s="63"/>
      <c r="V364" s="46"/>
      <c r="W364" s="63"/>
      <c r="X364" s="46"/>
      <c r="Y364" s="63"/>
      <c r="Z364" s="46"/>
      <c r="AA364" s="63"/>
      <c r="AB364" s="46"/>
      <c r="AC364" s="63"/>
      <c r="AD364" s="48"/>
    </row>
    <row r="365" spans="1:30">
      <c r="A365" s="52">
        <v>0</v>
      </c>
      <c r="B365" s="46">
        <v>0</v>
      </c>
      <c r="C365" s="62"/>
      <c r="D365" s="46"/>
      <c r="E365" s="62"/>
      <c r="F365" s="46"/>
      <c r="G365" s="63"/>
      <c r="H365" s="46"/>
      <c r="I365" s="63"/>
      <c r="J365" s="46"/>
      <c r="K365" s="63"/>
      <c r="L365" s="46"/>
      <c r="M365" s="63"/>
      <c r="N365" s="46"/>
      <c r="O365" s="63"/>
      <c r="P365" s="46"/>
      <c r="Q365" s="63"/>
      <c r="R365" s="46"/>
      <c r="S365" s="63"/>
      <c r="T365" s="46"/>
      <c r="U365" s="63"/>
      <c r="V365" s="46"/>
      <c r="W365" s="63"/>
      <c r="X365" s="46"/>
      <c r="Y365" s="63"/>
      <c r="Z365" s="46"/>
      <c r="AA365" s="63"/>
      <c r="AB365" s="46"/>
      <c r="AC365" s="63"/>
      <c r="AD365" s="48"/>
    </row>
    <row r="366" spans="1:30">
      <c r="A366" s="52">
        <v>0</v>
      </c>
      <c r="B366" s="46">
        <v>0</v>
      </c>
      <c r="C366" s="62"/>
      <c r="D366" s="46"/>
      <c r="E366" s="62"/>
      <c r="F366" s="46"/>
      <c r="G366" s="63"/>
      <c r="H366" s="46"/>
      <c r="I366" s="63"/>
      <c r="J366" s="46"/>
      <c r="K366" s="63"/>
      <c r="L366" s="46"/>
      <c r="M366" s="63"/>
      <c r="N366" s="46"/>
      <c r="O366" s="63"/>
      <c r="P366" s="46"/>
      <c r="Q366" s="63"/>
      <c r="R366" s="46"/>
      <c r="S366" s="63"/>
      <c r="T366" s="46"/>
      <c r="U366" s="63"/>
      <c r="V366" s="46"/>
      <c r="W366" s="63"/>
      <c r="X366" s="46"/>
      <c r="Y366" s="63"/>
      <c r="Z366" s="46"/>
      <c r="AA366" s="63"/>
      <c r="AB366" s="46"/>
      <c r="AC366" s="63"/>
      <c r="AD366" s="48"/>
    </row>
    <row r="367" spans="1:30">
      <c r="A367" s="64">
        <v>0</v>
      </c>
      <c r="B367" s="37">
        <v>0</v>
      </c>
      <c r="C367" s="38"/>
      <c r="D367" s="37"/>
      <c r="E367" s="38"/>
      <c r="F367" s="37"/>
      <c r="G367" s="39"/>
      <c r="H367" s="37"/>
      <c r="I367" s="39"/>
      <c r="J367" s="37"/>
      <c r="K367" s="39"/>
      <c r="L367" s="37"/>
      <c r="M367" s="39"/>
      <c r="N367" s="37"/>
      <c r="O367" s="39"/>
      <c r="P367" s="37"/>
      <c r="Q367" s="39"/>
      <c r="R367" s="37"/>
      <c r="S367" s="39"/>
      <c r="T367" s="37"/>
      <c r="U367" s="39"/>
      <c r="V367" s="37"/>
      <c r="W367" s="39"/>
      <c r="X367" s="37"/>
      <c r="Y367" s="39"/>
      <c r="Z367" s="37"/>
      <c r="AA367" s="39"/>
      <c r="AB367" s="37"/>
      <c r="AC367" s="39"/>
      <c r="AD367" s="40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/>
  </sheetViews>
  <sheetFormatPr defaultRowHeight="13.5"/>
  <sheetData>
    <row r="1" spans="1:15" ht="27">
      <c r="A1" s="65" t="s">
        <v>2636</v>
      </c>
      <c r="B1" s="65"/>
      <c r="C1" s="65"/>
      <c r="D1" s="65"/>
      <c r="E1" s="65"/>
      <c r="F1" s="65"/>
      <c r="G1" s="65"/>
      <c r="H1" s="65"/>
      <c r="I1" s="66"/>
      <c r="J1" s="66"/>
      <c r="K1" s="67"/>
    </row>
    <row r="2" spans="1:15" ht="14.25">
      <c r="A2" s="68" t="s">
        <v>2440</v>
      </c>
      <c r="B2" s="69" t="s">
        <v>2441</v>
      </c>
      <c r="C2" s="70"/>
      <c r="D2" s="70"/>
      <c r="E2" s="70"/>
      <c r="F2" s="70"/>
      <c r="G2" s="70"/>
      <c r="H2" s="71"/>
      <c r="J2" s="72" t="s">
        <v>2442</v>
      </c>
      <c r="K2" s="73"/>
    </row>
    <row r="3" spans="1:15" ht="14.25">
      <c r="A3" s="74" t="s">
        <v>2443</v>
      </c>
      <c r="B3" s="75" t="s">
        <v>2444</v>
      </c>
      <c r="C3" s="76"/>
      <c r="D3" s="77">
        <f>数据汇总表!C71/数据汇总表!H71</f>
        <v>2.2081089652790552E-2</v>
      </c>
      <c r="E3" s="78" t="s">
        <v>2445</v>
      </c>
      <c r="F3" s="77">
        <f>数据汇总表!C72/数据汇总表!H72</f>
        <v>1.9705396193208741E-2</v>
      </c>
      <c r="G3" s="74" t="s">
        <v>2446</v>
      </c>
      <c r="H3" s="77">
        <f>SUM(D3,F3)</f>
        <v>4.1786485845999297E-2</v>
      </c>
      <c r="J3" s="79" t="s">
        <v>2447</v>
      </c>
      <c r="K3" s="80" t="s">
        <v>2448</v>
      </c>
      <c r="L3" s="80" t="s">
        <v>2449</v>
      </c>
      <c r="M3" s="80" t="s">
        <v>2450</v>
      </c>
    </row>
    <row r="4" spans="1:15" ht="14.25">
      <c r="A4" s="74" t="s">
        <v>2451</v>
      </c>
      <c r="B4" s="75" t="s">
        <v>2452</v>
      </c>
      <c r="C4" s="76"/>
      <c r="D4" s="77">
        <f>数据汇总表!D71/数据汇总表!H71</f>
        <v>7.7507288317135187E-2</v>
      </c>
      <c r="E4" s="78" t="s">
        <v>2453</v>
      </c>
      <c r="F4" s="77">
        <f>数据汇总表!D72/数据汇总表!H72</f>
        <v>9.2621585209543833E-2</v>
      </c>
      <c r="G4" s="74" t="s">
        <v>2454</v>
      </c>
      <c r="H4" s="77">
        <f>SUM(D4,F4)</f>
        <v>0.17012887352667902</v>
      </c>
      <c r="J4" s="74" t="s">
        <v>2455</v>
      </c>
      <c r="K4" s="80">
        <v>0.95833333333333337</v>
      </c>
      <c r="L4" s="81"/>
      <c r="M4" s="81"/>
    </row>
    <row r="5" spans="1:15" ht="14.25">
      <c r="A5" s="74" t="s">
        <v>2456</v>
      </c>
      <c r="B5" s="75" t="s">
        <v>2457</v>
      </c>
      <c r="C5" s="76"/>
      <c r="D5" s="82">
        <f>数据汇总表!J71+数据汇总表!L71+数据汇总表!N71+数据汇总表!P71+数据汇总表!R71+数据汇总表!T71+数据汇总表!V71+数据汇总表!X71+数据汇总表!Z71+数据汇总表!AB71+数据汇总表!AD71+数据汇总表!AF71+数据汇总表!AH71+数据汇总表!AJ71+数据汇总表!AL71+数据汇总表!AN71+数据汇总表!AX71</f>
        <v>211</v>
      </c>
      <c r="E5" s="78" t="s">
        <v>2458</v>
      </c>
      <c r="F5" s="82">
        <f>数据汇总表!J72+数据汇总表!L72+数据汇总表!N72+数据汇总表!P72+数据汇总表!R72+数据汇总表!T72+数据汇总表!V72+数据汇总表!X72+数据汇总表!Z72+数据汇总表!AB72+数据汇总表!AD72+数据汇总表!AF72+数据汇总表!AH72+数据汇总表!AJ72+数据汇总表!AL72+数据汇总表!AN72+数据汇总表!AX72</f>
        <v>210</v>
      </c>
      <c r="G5" s="74" t="s">
        <v>2454</v>
      </c>
      <c r="H5" s="77">
        <f>SUM(D5,F5)</f>
        <v>421</v>
      </c>
      <c r="J5" s="74" t="s">
        <v>2459</v>
      </c>
      <c r="K5" s="80">
        <v>0.99930555555555556</v>
      </c>
      <c r="L5" s="81"/>
      <c r="M5" s="81"/>
    </row>
    <row r="6" spans="1:15" ht="14.25">
      <c r="A6" s="74" t="s">
        <v>2460</v>
      </c>
      <c r="B6" s="75" t="s">
        <v>2444</v>
      </c>
      <c r="C6" s="76"/>
      <c r="D6" s="80">
        <f>数据汇总表!I71+数据汇总表!K71+数据汇总表!M71+数据汇总表!O71+数据汇总表!Q71+数据汇总表!S71+数据汇总表!U71+数据汇总表!W71+数据汇总表!Y71+数据汇总表!AA71+数据汇总表!AC71+数据汇总表!AE71+数据汇总表!AG71+数据汇总表!AI71+数据汇总表!AK71+数据汇总表!AM71+数据汇总表!AW71</f>
        <v>1.6354166666666694</v>
      </c>
      <c r="E6" s="78" t="s">
        <v>2458</v>
      </c>
      <c r="F6" s="80">
        <f>数据汇总表!I72+数据汇总表!K72+数据汇总表!M72+数据汇总表!O72+数据汇总表!Q72+数据汇总表!S72+数据汇总表!U72+数据汇总表!W72+数据汇总表!Y72+数据汇总表!AA72+数据汇总表!AC72+数据汇总表!AE72+数据汇总表!AG72+数据汇总表!AI72+数据汇总表!AK72+数据汇总表!AM72+数据汇总表!AW72</f>
        <v>1.560416666666673</v>
      </c>
      <c r="G6" s="74" t="s">
        <v>2461</v>
      </c>
      <c r="H6" s="80">
        <f>SUM(D6,F6)</f>
        <v>3.1958333333333426</v>
      </c>
      <c r="J6" s="74" t="s">
        <v>2462</v>
      </c>
      <c r="K6" s="80">
        <v>0</v>
      </c>
      <c r="L6" s="80">
        <v>0</v>
      </c>
      <c r="M6" s="80">
        <f>SUM(K6:L6)</f>
        <v>0</v>
      </c>
    </row>
    <row r="7" spans="1:15" ht="14.25">
      <c r="A7" s="83" t="s">
        <v>2463</v>
      </c>
      <c r="B7" s="75" t="s">
        <v>2444</v>
      </c>
      <c r="C7" s="76"/>
      <c r="D7" s="84" t="s">
        <v>2464</v>
      </c>
      <c r="E7" s="85" t="s">
        <v>2458</v>
      </c>
      <c r="F7" s="84" t="s">
        <v>2465</v>
      </c>
      <c r="G7" s="83" t="s">
        <v>2446</v>
      </c>
      <c r="H7" s="84" t="s">
        <v>2466</v>
      </c>
      <c r="J7" s="74" t="s">
        <v>2467</v>
      </c>
      <c r="K7" s="80">
        <v>0</v>
      </c>
      <c r="L7" s="80">
        <v>0</v>
      </c>
      <c r="M7" s="80">
        <f>SUM(K7:L7)</f>
        <v>0</v>
      </c>
      <c r="O7" s="86"/>
    </row>
    <row r="8" spans="1:15" ht="14.25">
      <c r="A8" s="74" t="s">
        <v>2468</v>
      </c>
      <c r="B8" s="75" t="s">
        <v>2444</v>
      </c>
      <c r="C8" s="76"/>
      <c r="D8" s="87">
        <f>((K5*K12)-D6-K7-K6)/((K5*K12)-K7-K6)</f>
        <v>0.94720796251877415</v>
      </c>
      <c r="E8" s="78" t="s">
        <v>2458</v>
      </c>
      <c r="F8" s="87">
        <f>((K5*K12)-F6-L7-L6)/((K5*K12)-L7-L6)</f>
        <v>0.94962899863256278</v>
      </c>
      <c r="G8" s="74" t="s">
        <v>2446</v>
      </c>
      <c r="H8" s="87">
        <f>((K5*K12)-H6-M7-M6)/((K5*K12)-M7-M6)</f>
        <v>0.89683696115133682</v>
      </c>
      <c r="J8" s="74" t="s">
        <v>2469</v>
      </c>
      <c r="K8" s="80">
        <f>D22+D24+D26+D28+D30+D32</f>
        <v>1.3277777777777791</v>
      </c>
      <c r="L8" s="80">
        <f>F22+F24+F26+F28+F30+F32</f>
        <v>1.395833333333341</v>
      </c>
      <c r="M8" s="80">
        <f>H22+H24+H26+H28+H30+H32</f>
        <v>2.7236111111111199</v>
      </c>
      <c r="O8" s="86"/>
    </row>
    <row r="9" spans="1:15" ht="14.25">
      <c r="A9" s="74" t="s">
        <v>2470</v>
      </c>
      <c r="B9" s="75" t="s">
        <v>2444</v>
      </c>
      <c r="C9" s="76"/>
      <c r="D9" s="78">
        <v>0</v>
      </c>
      <c r="E9" s="78" t="s">
        <v>2471</v>
      </c>
      <c r="F9" s="78">
        <v>0</v>
      </c>
      <c r="G9" s="74" t="s">
        <v>2454</v>
      </c>
      <c r="H9" s="77">
        <v>0</v>
      </c>
      <c r="J9" s="74" t="s">
        <v>2472</v>
      </c>
      <c r="K9" s="80">
        <f>D6/31</f>
        <v>5.2755376344086106E-2</v>
      </c>
      <c r="L9" s="80">
        <f>F6/31</f>
        <v>5.0336021505376548E-2</v>
      </c>
      <c r="M9" s="80">
        <f>H6/31</f>
        <v>0.10309139784946267</v>
      </c>
      <c r="O9" s="88"/>
    </row>
    <row r="10" spans="1:15" ht="14.25">
      <c r="A10" s="74" t="s">
        <v>2473</v>
      </c>
      <c r="B10" s="75" t="s">
        <v>2457</v>
      </c>
      <c r="C10" s="76"/>
      <c r="D10" s="89">
        <v>0</v>
      </c>
      <c r="E10" s="78" t="s">
        <v>2458</v>
      </c>
      <c r="F10" s="89">
        <v>0</v>
      </c>
      <c r="G10" s="74" t="s">
        <v>2474</v>
      </c>
      <c r="H10" s="80">
        <v>0</v>
      </c>
      <c r="J10" s="74" t="s">
        <v>2475</v>
      </c>
      <c r="K10" s="80">
        <f t="shared" ref="K10:M11" si="0">K6/31</f>
        <v>0</v>
      </c>
      <c r="L10" s="80">
        <f t="shared" si="0"/>
        <v>0</v>
      </c>
      <c r="M10" s="80">
        <f t="shared" si="0"/>
        <v>0</v>
      </c>
      <c r="O10" s="90"/>
    </row>
    <row r="11" spans="1:15" ht="14.25">
      <c r="A11" s="74" t="s">
        <v>2476</v>
      </c>
      <c r="B11" s="91" t="s">
        <v>2457</v>
      </c>
      <c r="C11" s="91"/>
      <c r="D11" s="92">
        <f>(D10/K12)/K5</f>
        <v>0</v>
      </c>
      <c r="E11" s="78" t="s">
        <v>2458</v>
      </c>
      <c r="F11" s="92">
        <f>(F10/K12)/K5</f>
        <v>0</v>
      </c>
      <c r="G11" s="74" t="s">
        <v>2461</v>
      </c>
      <c r="H11" s="87">
        <f>(H10/K12)/K5</f>
        <v>0</v>
      </c>
      <c r="J11" s="93" t="s">
        <v>2477</v>
      </c>
      <c r="K11" s="80">
        <f t="shared" si="0"/>
        <v>0</v>
      </c>
      <c r="L11" s="80">
        <f t="shared" si="0"/>
        <v>0</v>
      </c>
      <c r="M11" s="80">
        <f t="shared" si="0"/>
        <v>0</v>
      </c>
    </row>
    <row r="12" spans="1:15" ht="36">
      <c r="A12" s="94" t="s">
        <v>2478</v>
      </c>
      <c r="B12" s="91" t="s">
        <v>2457</v>
      </c>
      <c r="C12" s="91"/>
      <c r="D12" s="77">
        <f>数据汇总表!AP71+数据汇总表!AR71+数据汇总表!AT71+数据汇总表!AV71</f>
        <v>14</v>
      </c>
      <c r="E12" s="78" t="s">
        <v>2458</v>
      </c>
      <c r="F12" s="77">
        <f>数据汇总表!AP72+数据汇总表!AR72+数据汇总表!AT72+数据汇总表!AV72</f>
        <v>11</v>
      </c>
      <c r="G12" s="74" t="s">
        <v>2446</v>
      </c>
      <c r="H12" s="77">
        <f>SUM(D12,F12)</f>
        <v>25</v>
      </c>
      <c r="J12" s="95" t="s">
        <v>2479</v>
      </c>
      <c r="K12" s="82">
        <v>31</v>
      </c>
      <c r="L12" s="82" t="s">
        <v>2480</v>
      </c>
      <c r="M12" s="96"/>
      <c r="O12" s="97"/>
    </row>
    <row r="13" spans="1:15" ht="14.25">
      <c r="A13" s="74" t="s">
        <v>2481</v>
      </c>
      <c r="B13" s="91" t="s">
        <v>2444</v>
      </c>
      <c r="C13" s="91"/>
      <c r="D13" s="87">
        <f>(数据汇总表!H71/K12)/TEXT(K4*24,"0.00")/1666</f>
        <v>0.74588629280604246</v>
      </c>
      <c r="E13" s="78" t="s">
        <v>2458</v>
      </c>
      <c r="F13" s="87">
        <f>((数据汇总表!H72/K12)/TEXT(K4*24,"0.00"))/1666</f>
        <v>0.77108711647351791</v>
      </c>
      <c r="G13" s="74" t="s">
        <v>2446</v>
      </c>
      <c r="H13" s="87">
        <f>(((数据汇总表!H71+数据汇总表!J72)/K12)/TEXT(K4*24,"0.00"))/1666</f>
        <v>0.74599068238796218</v>
      </c>
      <c r="J13" s="98"/>
      <c r="K13" s="97"/>
      <c r="O13" s="97"/>
    </row>
    <row r="14" spans="1:15" ht="14.25">
      <c r="A14" s="74" t="s">
        <v>2482</v>
      </c>
      <c r="B14" s="91" t="s">
        <v>2444</v>
      </c>
      <c r="C14" s="91"/>
      <c r="D14" s="77">
        <f>数据汇总表!C71</f>
        <v>19564</v>
      </c>
      <c r="E14" s="78" t="s">
        <v>2483</v>
      </c>
      <c r="F14" s="77">
        <f>数据汇总表!C72</f>
        <v>18049</v>
      </c>
      <c r="G14" s="74" t="s">
        <v>2446</v>
      </c>
      <c r="H14" s="77">
        <f>SUM(D14,F14)</f>
        <v>37613</v>
      </c>
      <c r="J14" s="99" t="s">
        <v>2484</v>
      </c>
      <c r="K14" s="100">
        <f>H16/(K12*24*2)</f>
        <v>1210.9872311827958</v>
      </c>
      <c r="L14" s="80" t="s">
        <v>2485</v>
      </c>
      <c r="M14" s="80"/>
    </row>
    <row r="15" spans="1:15" ht="14.25">
      <c r="A15" s="74" t="s">
        <v>2486</v>
      </c>
      <c r="B15" s="91" t="s">
        <v>2444</v>
      </c>
      <c r="C15" s="91"/>
      <c r="D15" s="77">
        <f>数据汇总表!D71</f>
        <v>68672</v>
      </c>
      <c r="E15" s="78" t="s">
        <v>2458</v>
      </c>
      <c r="F15" s="77">
        <f>数据汇总表!D72</f>
        <v>84836</v>
      </c>
      <c r="G15" s="74" t="s">
        <v>2461</v>
      </c>
      <c r="H15" s="77">
        <f>SUM(D15,F15)</f>
        <v>153508</v>
      </c>
      <c r="J15" s="99" t="s">
        <v>2487</v>
      </c>
      <c r="K15" s="100">
        <f>1500-K14</f>
        <v>289.01276881720423</v>
      </c>
      <c r="L15" s="80" t="s">
        <v>2488</v>
      </c>
      <c r="M15" s="80"/>
    </row>
    <row r="16" spans="1:15" ht="14.25">
      <c r="A16" s="101" t="s">
        <v>2489</v>
      </c>
      <c r="B16" s="91" t="s">
        <v>2444</v>
      </c>
      <c r="C16" s="91"/>
      <c r="D16" s="77">
        <f>数据汇总表!H71</f>
        <v>886007</v>
      </c>
      <c r="E16" s="78" t="s">
        <v>2490</v>
      </c>
      <c r="F16" s="77">
        <f>数据汇总表!H72</f>
        <v>915942</v>
      </c>
      <c r="G16" s="74" t="s">
        <v>2446</v>
      </c>
      <c r="H16" s="77">
        <f>F16+D16</f>
        <v>1801949</v>
      </c>
    </row>
    <row r="17" spans="1:15" ht="14.25">
      <c r="A17" s="101" t="s">
        <v>2491</v>
      </c>
      <c r="B17" s="91" t="s">
        <v>2444</v>
      </c>
      <c r="C17" s="91"/>
      <c r="D17" s="89">
        <f>数据汇总表!BB71</f>
        <v>1.7340277777777808</v>
      </c>
      <c r="E17" s="78" t="s">
        <v>2458</v>
      </c>
      <c r="F17" s="89">
        <f>数据汇总表!BB72</f>
        <v>1.6597222222222312</v>
      </c>
      <c r="G17" s="74" t="s">
        <v>2446</v>
      </c>
      <c r="H17" s="89">
        <f>D17+F17</f>
        <v>3.3937500000000123</v>
      </c>
    </row>
    <row r="18" spans="1:15" ht="72">
      <c r="A18" s="102" t="s">
        <v>2492</v>
      </c>
      <c r="B18" s="103" t="s">
        <v>2493</v>
      </c>
      <c r="C18" s="103"/>
      <c r="D18" s="87">
        <f>(K5-(D6/K12)-(K6/K12)-(K7/K12))/(K5-(K6/K12)-(K7/K12))</f>
        <v>0.94720796251877415</v>
      </c>
      <c r="E18" s="87" t="s">
        <v>2494</v>
      </c>
      <c r="F18" s="87">
        <f>(K5-(F6/K12)-(L6/K12)-(L7/K12))/(K5-(L6/K12)-(L7/K12))</f>
        <v>0.94962899863256278</v>
      </c>
      <c r="G18" s="99" t="s">
        <v>2495</v>
      </c>
      <c r="H18" s="87">
        <f>(K5-(M6/K12)-(H6/K12)-(M7/K12))/(K5-(M6/K12)-(M7/K12))</f>
        <v>0.89683696115133693</v>
      </c>
      <c r="M18" s="104"/>
      <c r="N18" s="105"/>
      <c r="O18" s="106"/>
    </row>
    <row r="19" spans="1:15" ht="57">
      <c r="A19" s="107" t="s">
        <v>2496</v>
      </c>
      <c r="B19" s="108" t="s">
        <v>2448</v>
      </c>
      <c r="C19" s="109"/>
      <c r="D19" s="87">
        <f>1-(TEXT(D17*24,"0.00")/K12)/(24-(TEXT(K6*24,"0.00")/K12))</f>
        <v>0.94405913978494627</v>
      </c>
      <c r="E19" s="87" t="s">
        <v>2497</v>
      </c>
      <c r="F19" s="87">
        <f>1-(TEXT(F17*24,"0.00")/K12)/(24-(TEXT(L6*24,"0.00")/K12))</f>
        <v>0.94646505376344092</v>
      </c>
      <c r="G19" s="99" t="s">
        <v>2498</v>
      </c>
      <c r="H19" s="87">
        <f>1-(TEXT(H17*24,"0.00")/K12)/(24-(TEXT(M6*24,"0.00")/K12))</f>
        <v>0.89052419354838708</v>
      </c>
      <c r="O19" s="88"/>
    </row>
    <row r="20" spans="1:15" ht="14.25">
      <c r="A20" s="91" t="s">
        <v>2499</v>
      </c>
      <c r="B20" s="91"/>
      <c r="C20" s="91"/>
      <c r="D20" s="91"/>
      <c r="E20" s="91"/>
      <c r="F20" s="91"/>
      <c r="G20" s="91"/>
      <c r="H20" s="91"/>
    </row>
    <row r="21" spans="1:15" ht="14.25">
      <c r="A21" s="91" t="s">
        <v>2500</v>
      </c>
      <c r="B21" s="74" t="s">
        <v>2501</v>
      </c>
      <c r="C21" s="74" t="s">
        <v>2444</v>
      </c>
      <c r="D21" s="77">
        <f>数据汇总表!P71+数据汇总表!R71</f>
        <v>24</v>
      </c>
      <c r="E21" s="78" t="s">
        <v>2502</v>
      </c>
      <c r="F21" s="77">
        <f>数据汇总表!P72+数据汇总表!R72</f>
        <v>32</v>
      </c>
      <c r="G21" s="74" t="s">
        <v>2446</v>
      </c>
      <c r="H21" s="77">
        <f>SUM(D21,F21)</f>
        <v>56</v>
      </c>
    </row>
    <row r="22" spans="1:15" ht="14.25">
      <c r="A22" s="91"/>
      <c r="B22" s="74" t="s">
        <v>2503</v>
      </c>
      <c r="C22" s="74" t="s">
        <v>2504</v>
      </c>
      <c r="D22" s="80">
        <f>数据汇总表!O71+数据汇总表!Q71</f>
        <v>0.47847222222222241</v>
      </c>
      <c r="E22" s="78" t="s">
        <v>2458</v>
      </c>
      <c r="F22" s="80">
        <f>数据汇总表!O72+数据汇总表!Q72</f>
        <v>0.51597222222222494</v>
      </c>
      <c r="G22" s="74" t="s">
        <v>2446</v>
      </c>
      <c r="H22" s="80">
        <f t="shared" ref="H22:H32" si="1">SUM(D22,F22)</f>
        <v>0.99444444444444735</v>
      </c>
    </row>
    <row r="23" spans="1:15" ht="14.25">
      <c r="A23" s="91" t="s">
        <v>2505</v>
      </c>
      <c r="B23" s="74" t="s">
        <v>2506</v>
      </c>
      <c r="C23" s="74" t="s">
        <v>2444</v>
      </c>
      <c r="D23" s="77">
        <f>数据汇总表!AB71+数据汇总表!AD71</f>
        <v>2</v>
      </c>
      <c r="E23" s="78" t="s">
        <v>2458</v>
      </c>
      <c r="F23" s="77">
        <f>数据汇总表!AB72+数据汇总表!AD72</f>
        <v>10</v>
      </c>
      <c r="G23" s="74" t="s">
        <v>2446</v>
      </c>
      <c r="H23" s="77">
        <f t="shared" si="1"/>
        <v>12</v>
      </c>
    </row>
    <row r="24" spans="1:15" ht="14.25">
      <c r="A24" s="91"/>
      <c r="B24" s="74" t="s">
        <v>2507</v>
      </c>
      <c r="C24" s="74" t="s">
        <v>2444</v>
      </c>
      <c r="D24" s="80">
        <f>数据汇总表!AA71+数据汇总表!AC71</f>
        <v>1.3888888888887951E-2</v>
      </c>
      <c r="E24" s="78" t="s">
        <v>2508</v>
      </c>
      <c r="F24" s="80">
        <f>数据汇总表!AA72+数据汇总表!AC72</f>
        <v>0.17777777777777742</v>
      </c>
      <c r="G24" s="74" t="s">
        <v>2509</v>
      </c>
      <c r="H24" s="80">
        <f t="shared" si="1"/>
        <v>0.19166666666666538</v>
      </c>
    </row>
    <row r="25" spans="1:15" ht="14.25">
      <c r="A25" s="91" t="s">
        <v>2510</v>
      </c>
      <c r="B25" s="74" t="s">
        <v>2501</v>
      </c>
      <c r="C25" s="74" t="s">
        <v>2444</v>
      </c>
      <c r="D25" s="77">
        <f>数据汇总表!Z71</f>
        <v>5</v>
      </c>
      <c r="E25" s="78" t="s">
        <v>2502</v>
      </c>
      <c r="F25" s="77">
        <f>数据汇总表!Z72</f>
        <v>2</v>
      </c>
      <c r="G25" s="74" t="s">
        <v>2446</v>
      </c>
      <c r="H25" s="77">
        <f t="shared" si="1"/>
        <v>7</v>
      </c>
    </row>
    <row r="26" spans="1:15" ht="14.25">
      <c r="A26" s="91"/>
      <c r="B26" s="74" t="s">
        <v>2511</v>
      </c>
      <c r="C26" s="74" t="s">
        <v>2444</v>
      </c>
      <c r="D26" s="80">
        <f>数据汇总表!Y71</f>
        <v>6.5972222222222987E-2</v>
      </c>
      <c r="E26" s="78" t="s">
        <v>2502</v>
      </c>
      <c r="F26" s="80">
        <f>数据汇总表!Y72</f>
        <v>3.0555555555555509E-2</v>
      </c>
      <c r="G26" s="74" t="s">
        <v>2446</v>
      </c>
      <c r="H26" s="80">
        <f t="shared" si="1"/>
        <v>9.652777777777849E-2</v>
      </c>
    </row>
    <row r="27" spans="1:15" ht="14.25">
      <c r="A27" s="91" t="s">
        <v>2512</v>
      </c>
      <c r="B27" s="74" t="s">
        <v>2501</v>
      </c>
      <c r="C27" s="74" t="s">
        <v>2457</v>
      </c>
      <c r="D27" s="77">
        <f>数据汇总表!T71+数据汇总表!V71</f>
        <v>12</v>
      </c>
      <c r="E27" s="78" t="s">
        <v>2458</v>
      </c>
      <c r="F27" s="77">
        <f>数据汇总表!T72+数据汇总表!V72</f>
        <v>5</v>
      </c>
      <c r="G27" s="74" t="s">
        <v>2446</v>
      </c>
      <c r="H27" s="77">
        <f t="shared" si="1"/>
        <v>17</v>
      </c>
    </row>
    <row r="28" spans="1:15" ht="14.25">
      <c r="A28" s="91"/>
      <c r="B28" s="74" t="s">
        <v>2513</v>
      </c>
      <c r="C28" s="74" t="s">
        <v>2514</v>
      </c>
      <c r="D28" s="80">
        <f>数据汇总表!S71+数据汇总表!U71</f>
        <v>0.22777777777777702</v>
      </c>
      <c r="E28" s="78" t="s">
        <v>2458</v>
      </c>
      <c r="F28" s="80">
        <f>数据汇总表!S72+数据汇总表!U72</f>
        <v>0.14374999999999957</v>
      </c>
      <c r="G28" s="74" t="s">
        <v>2515</v>
      </c>
      <c r="H28" s="80">
        <f t="shared" si="1"/>
        <v>0.37152777777777657</v>
      </c>
    </row>
    <row r="29" spans="1:15" ht="14.25">
      <c r="A29" s="91" t="s">
        <v>2516</v>
      </c>
      <c r="B29" s="74" t="s">
        <v>2517</v>
      </c>
      <c r="C29" s="74" t="s">
        <v>2444</v>
      </c>
      <c r="D29" s="77">
        <f>数据汇总表!AF71+数据汇总表!AH71+数据汇总表!AJ71</f>
        <v>2</v>
      </c>
      <c r="E29" s="78" t="s">
        <v>2458</v>
      </c>
      <c r="F29" s="77">
        <f>数据汇总表!AF72+数据汇总表!AH72+数据汇总表!AJ72</f>
        <v>3</v>
      </c>
      <c r="G29" s="74" t="s">
        <v>2446</v>
      </c>
      <c r="H29" s="77">
        <f t="shared" si="1"/>
        <v>5</v>
      </c>
    </row>
    <row r="30" spans="1:15" ht="14.25">
      <c r="A30" s="91"/>
      <c r="B30" s="74" t="s">
        <v>2503</v>
      </c>
      <c r="C30" s="74" t="s">
        <v>2504</v>
      </c>
      <c r="D30" s="80">
        <f>数据汇总表!AE71+数据汇总表!AG71+数据汇总表!AI71</f>
        <v>1.7361111111111938E-2</v>
      </c>
      <c r="E30" s="78" t="s">
        <v>2490</v>
      </c>
      <c r="F30" s="80">
        <f>数据汇总表!AE72+数据汇总表!AG72+数据汇总表!AI72</f>
        <v>3.9583333333333137E-2</v>
      </c>
      <c r="G30" s="74" t="s">
        <v>2474</v>
      </c>
      <c r="H30" s="80">
        <f t="shared" si="1"/>
        <v>5.6944444444445075E-2</v>
      </c>
    </row>
    <row r="31" spans="1:15" ht="14.25">
      <c r="A31" s="91" t="s">
        <v>2518</v>
      </c>
      <c r="B31" s="74" t="s">
        <v>2501</v>
      </c>
      <c r="C31" s="74" t="s">
        <v>2457</v>
      </c>
      <c r="D31" s="77">
        <f>数据汇总表!J71</f>
        <v>108</v>
      </c>
      <c r="E31" s="78" t="s">
        <v>2502</v>
      </c>
      <c r="F31" s="77">
        <f>数据汇总表!J72</f>
        <v>124</v>
      </c>
      <c r="G31" s="74" t="s">
        <v>2461</v>
      </c>
      <c r="H31" s="77">
        <f t="shared" si="1"/>
        <v>232</v>
      </c>
    </row>
    <row r="32" spans="1:15" ht="14.25">
      <c r="A32" s="91"/>
      <c r="B32" s="74" t="s">
        <v>2503</v>
      </c>
      <c r="C32" s="74" t="s">
        <v>2514</v>
      </c>
      <c r="D32" s="80">
        <f>数据汇总表!I71</f>
        <v>0.5243055555555568</v>
      </c>
      <c r="E32" s="78" t="s">
        <v>2453</v>
      </c>
      <c r="F32" s="80">
        <f>数据汇总表!I72</f>
        <v>0.48819444444445026</v>
      </c>
      <c r="G32" s="74" t="s">
        <v>2446</v>
      </c>
      <c r="H32" s="80">
        <f t="shared" si="1"/>
        <v>1.0125000000000071</v>
      </c>
    </row>
    <row r="33" spans="1:8" ht="54">
      <c r="A33" s="110" t="s">
        <v>2519</v>
      </c>
      <c r="B33" s="110"/>
      <c r="C33" s="110"/>
      <c r="D33" s="110"/>
      <c r="E33" s="110"/>
      <c r="F33" s="110"/>
      <c r="G33" s="110"/>
      <c r="H33" s="110"/>
    </row>
    <row r="34" spans="1:8">
      <c r="A34" s="111" t="s">
        <v>2520</v>
      </c>
      <c r="B34" s="111" t="s">
        <v>1171</v>
      </c>
      <c r="C34" s="111" t="s">
        <v>1473</v>
      </c>
      <c r="D34" s="111" t="s">
        <v>1478</v>
      </c>
      <c r="E34" s="111" t="s">
        <v>1482</v>
      </c>
      <c r="F34" s="111" t="s">
        <v>2521</v>
      </c>
      <c r="G34" s="111" t="s">
        <v>1496</v>
      </c>
      <c r="H34" s="77" t="s">
        <v>2522</v>
      </c>
    </row>
    <row r="35" spans="1:8">
      <c r="A35" s="111" t="s">
        <v>2523</v>
      </c>
      <c r="B35" s="80">
        <f>H22</f>
        <v>0.99444444444444735</v>
      </c>
      <c r="C35" s="112">
        <f>H24</f>
        <v>0.19166666666666538</v>
      </c>
      <c r="D35" s="112">
        <f>H26</f>
        <v>9.652777777777849E-2</v>
      </c>
      <c r="E35" s="112">
        <f>H28</f>
        <v>0.37152777777777657</v>
      </c>
      <c r="F35" s="112">
        <f>H30</f>
        <v>5.6944444444445075E-2</v>
      </c>
      <c r="G35" s="80">
        <f>H32</f>
        <v>1.0125000000000071</v>
      </c>
      <c r="H35" s="80">
        <v>0.66041666666666665</v>
      </c>
    </row>
    <row r="36" spans="1:8">
      <c r="A36" s="111" t="s">
        <v>2524</v>
      </c>
      <c r="B36" s="111">
        <f>H21</f>
        <v>56</v>
      </c>
      <c r="C36" s="111">
        <f>H23</f>
        <v>12</v>
      </c>
      <c r="D36" s="111">
        <f>H25</f>
        <v>7</v>
      </c>
      <c r="E36" s="111">
        <f>H27</f>
        <v>17</v>
      </c>
      <c r="F36" s="111">
        <f>H29</f>
        <v>5</v>
      </c>
      <c r="G36" s="111">
        <f>H31</f>
        <v>232</v>
      </c>
      <c r="H36" s="77">
        <v>6</v>
      </c>
    </row>
  </sheetData>
  <phoneticPr fontId="9" type="noConversion"/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2"/>
  <sheetViews>
    <sheetView workbookViewId="0"/>
  </sheetViews>
  <sheetFormatPr defaultRowHeight="13.5"/>
  <sheetData>
    <row r="1" spans="1:75" ht="25.5">
      <c r="B1" s="113" t="s">
        <v>2637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</row>
    <row r="2" spans="1:75" ht="24">
      <c r="A2" s="116" t="s">
        <v>2525</v>
      </c>
      <c r="B2" s="117" t="s">
        <v>2526</v>
      </c>
      <c r="C2" s="118" t="s">
        <v>2527</v>
      </c>
      <c r="D2" s="119" t="s">
        <v>2528</v>
      </c>
      <c r="E2" s="120" t="s">
        <v>2529</v>
      </c>
      <c r="F2" s="120"/>
      <c r="G2" s="120"/>
      <c r="H2" s="120"/>
      <c r="I2" s="121"/>
      <c r="J2" s="121"/>
      <c r="K2" s="122" t="s">
        <v>2530</v>
      </c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15"/>
      <c r="BD2" s="115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</row>
    <row r="3" spans="1:75" ht="36">
      <c r="A3" s="116"/>
      <c r="B3" s="117"/>
      <c r="C3" s="125" t="s">
        <v>2531</v>
      </c>
      <c r="D3" s="125" t="s">
        <v>2531</v>
      </c>
      <c r="E3" s="120" t="s">
        <v>2531</v>
      </c>
      <c r="F3" s="120"/>
      <c r="G3" s="120"/>
      <c r="H3" s="120"/>
      <c r="I3" s="122" t="s">
        <v>2532</v>
      </c>
      <c r="J3" s="122"/>
      <c r="K3" s="122" t="s">
        <v>2533</v>
      </c>
      <c r="L3" s="122"/>
      <c r="M3" s="122" t="s">
        <v>2534</v>
      </c>
      <c r="N3" s="122"/>
      <c r="O3" s="122" t="s">
        <v>2535</v>
      </c>
      <c r="P3" s="122"/>
      <c r="Q3" s="122" t="s">
        <v>2536</v>
      </c>
      <c r="R3" s="122"/>
      <c r="S3" s="122" t="s">
        <v>2537</v>
      </c>
      <c r="T3" s="122"/>
      <c r="U3" s="122" t="s">
        <v>2538</v>
      </c>
      <c r="V3" s="122"/>
      <c r="W3" s="122" t="s">
        <v>2539</v>
      </c>
      <c r="X3" s="122"/>
      <c r="Y3" s="122" t="s">
        <v>2540</v>
      </c>
      <c r="Z3" s="122"/>
      <c r="AA3" s="122" t="s">
        <v>2541</v>
      </c>
      <c r="AB3" s="122"/>
      <c r="AC3" s="122" t="s">
        <v>2542</v>
      </c>
      <c r="AD3" s="122"/>
      <c r="AE3" s="122" t="s">
        <v>2543</v>
      </c>
      <c r="AF3" s="122"/>
      <c r="AG3" s="122" t="s">
        <v>2544</v>
      </c>
      <c r="AH3" s="122"/>
      <c r="AI3" s="122" t="s">
        <v>2545</v>
      </c>
      <c r="AJ3" s="122"/>
      <c r="AK3" s="122" t="s">
        <v>2546</v>
      </c>
      <c r="AL3" s="122"/>
      <c r="AM3" s="122" t="s">
        <v>2547</v>
      </c>
      <c r="AN3" s="122"/>
      <c r="AO3" s="122" t="s">
        <v>2548</v>
      </c>
      <c r="AP3" s="122"/>
      <c r="AQ3" s="122" t="s">
        <v>2549</v>
      </c>
      <c r="AR3" s="122"/>
      <c r="AS3" s="122" t="s">
        <v>2550</v>
      </c>
      <c r="AT3" s="122"/>
      <c r="AU3" s="122" t="s">
        <v>2551</v>
      </c>
      <c r="AV3" s="122"/>
      <c r="AW3" s="122" t="s">
        <v>2552</v>
      </c>
      <c r="AX3" s="122"/>
      <c r="AY3" s="122" t="s">
        <v>2553</v>
      </c>
      <c r="AZ3" s="122"/>
      <c r="BA3" s="122" t="s">
        <v>2554</v>
      </c>
      <c r="BB3" s="122" t="s">
        <v>2555</v>
      </c>
      <c r="BC3" s="115"/>
      <c r="BD3" s="115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</row>
    <row r="4" spans="1:75">
      <c r="A4" s="116"/>
      <c r="B4" s="117"/>
      <c r="C4" s="125"/>
      <c r="D4" s="125"/>
      <c r="E4" s="126" t="s">
        <v>1463</v>
      </c>
      <c r="F4" s="126" t="s">
        <v>1464</v>
      </c>
      <c r="G4" s="126" t="s">
        <v>1465</v>
      </c>
      <c r="H4" s="126" t="s">
        <v>2556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4" t="s">
        <v>2557</v>
      </c>
    </row>
    <row r="5" spans="1:75">
      <c r="A5" s="116"/>
      <c r="B5" s="117"/>
      <c r="C5" s="125"/>
      <c r="D5" s="125"/>
      <c r="E5" s="127"/>
      <c r="F5" s="127" t="e">
        <v>#REF!</v>
      </c>
      <c r="G5" s="127" t="e">
        <v>#REF!</v>
      </c>
      <c r="H5" s="127" t="e">
        <f>SUM(E5:G5)</f>
        <v>#REF!</v>
      </c>
      <c r="I5" s="128" t="s">
        <v>2558</v>
      </c>
      <c r="J5" s="128" t="s">
        <v>2559</v>
      </c>
      <c r="K5" s="128" t="s">
        <v>2558</v>
      </c>
      <c r="L5" s="128" t="s">
        <v>2559</v>
      </c>
      <c r="M5" s="128" t="s">
        <v>2558</v>
      </c>
      <c r="N5" s="128" t="s">
        <v>2559</v>
      </c>
      <c r="O5" s="128" t="s">
        <v>2558</v>
      </c>
      <c r="P5" s="128" t="s">
        <v>2559</v>
      </c>
      <c r="Q5" s="128" t="s">
        <v>2558</v>
      </c>
      <c r="R5" s="128" t="s">
        <v>2559</v>
      </c>
      <c r="S5" s="128" t="s">
        <v>2558</v>
      </c>
      <c r="T5" s="128" t="s">
        <v>2559</v>
      </c>
      <c r="U5" s="128" t="s">
        <v>2558</v>
      </c>
      <c r="V5" s="128" t="s">
        <v>2559</v>
      </c>
      <c r="W5" s="128" t="s">
        <v>2558</v>
      </c>
      <c r="X5" s="128" t="s">
        <v>2559</v>
      </c>
      <c r="Y5" s="128" t="s">
        <v>2558</v>
      </c>
      <c r="Z5" s="128" t="s">
        <v>2559</v>
      </c>
      <c r="AA5" s="128" t="s">
        <v>2558</v>
      </c>
      <c r="AB5" s="128" t="s">
        <v>2559</v>
      </c>
      <c r="AC5" s="128" t="s">
        <v>2558</v>
      </c>
      <c r="AD5" s="128" t="s">
        <v>2559</v>
      </c>
      <c r="AE5" s="128" t="s">
        <v>2558</v>
      </c>
      <c r="AF5" s="128" t="s">
        <v>2559</v>
      </c>
      <c r="AG5" s="128" t="s">
        <v>2558</v>
      </c>
      <c r="AH5" s="128" t="s">
        <v>2559</v>
      </c>
      <c r="AI5" s="128" t="s">
        <v>2558</v>
      </c>
      <c r="AJ5" s="128" t="s">
        <v>2559</v>
      </c>
      <c r="AK5" s="128" t="s">
        <v>2558</v>
      </c>
      <c r="AL5" s="128" t="s">
        <v>2559</v>
      </c>
      <c r="AM5" s="128" t="s">
        <v>2558</v>
      </c>
      <c r="AN5" s="128" t="s">
        <v>2559</v>
      </c>
      <c r="AO5" s="128" t="s">
        <v>2558</v>
      </c>
      <c r="AP5" s="128" t="s">
        <v>2559</v>
      </c>
      <c r="AQ5" s="128" t="s">
        <v>2558</v>
      </c>
      <c r="AR5" s="128" t="s">
        <v>2559</v>
      </c>
      <c r="AS5" s="128" t="s">
        <v>2558</v>
      </c>
      <c r="AT5" s="128" t="s">
        <v>2559</v>
      </c>
      <c r="AU5" s="128" t="s">
        <v>2558</v>
      </c>
      <c r="AV5" s="128" t="s">
        <v>2559</v>
      </c>
      <c r="AW5" s="128" t="s">
        <v>2558</v>
      </c>
      <c r="AX5" s="128" t="s">
        <v>2559</v>
      </c>
      <c r="AY5" s="128" t="s">
        <v>2558</v>
      </c>
      <c r="AZ5" s="128" t="s">
        <v>2559</v>
      </c>
      <c r="BA5" s="122"/>
      <c r="BB5" s="122"/>
    </row>
    <row r="6" spans="1:75">
      <c r="A6" s="129" t="s">
        <v>2560</v>
      </c>
      <c r="B6" s="130">
        <v>1</v>
      </c>
      <c r="C6" s="131">
        <v>554</v>
      </c>
      <c r="D6" s="131">
        <v>2405</v>
      </c>
      <c r="E6" s="132">
        <v>8981</v>
      </c>
      <c r="F6" s="132">
        <v>9716</v>
      </c>
      <c r="G6" s="132">
        <v>10195</v>
      </c>
      <c r="H6" s="132">
        <f>SUM(E6:G6)</f>
        <v>28892</v>
      </c>
      <c r="I6" s="133">
        <f>SUMIF(故障汇总表!A4:A123,数据汇总表!I3,故障汇总表!B4:B123)</f>
        <v>0</v>
      </c>
      <c r="J6" s="134">
        <f>COUNTIF(故障汇总表!A4:A123,数据汇总表!I3)</f>
        <v>0</v>
      </c>
      <c r="K6" s="133">
        <f>SUMIF(故障汇总表!A4:A123,数据汇总表!K3,故障汇总表!B4:B123)</f>
        <v>0</v>
      </c>
      <c r="L6" s="134">
        <f>COUNTIF(故障汇总表!A4:A123,数据汇总表!K3)</f>
        <v>0</v>
      </c>
      <c r="M6" s="133">
        <f>SUMIF(故障汇总表!A4:A123,数据汇总表!M3,故障汇总表!B4:B123)</f>
        <v>0</v>
      </c>
      <c r="N6" s="134">
        <f>COUNTIF(故障汇总表!A4:A123,数据汇总表!M3)</f>
        <v>0</v>
      </c>
      <c r="O6" s="133">
        <f>SUMIF(故障汇总表!A4:A123,数据汇总表!O3,故障汇总表!B4:B123)</f>
        <v>7.291666666666663E-2</v>
      </c>
      <c r="P6" s="134">
        <f>COUNTIF(故障汇总表!A4:A123,数据汇总表!O3)</f>
        <v>1</v>
      </c>
      <c r="Q6" s="133">
        <f>SUMIF(故障汇总表!A4:A123,数据汇总表!Q3,故障汇总表!B4:B123)</f>
        <v>0</v>
      </c>
      <c r="R6" s="134">
        <f>COUNTIF(故障汇总表!A4:A123,数据汇总表!Q3)</f>
        <v>0</v>
      </c>
      <c r="S6" s="133">
        <f>SUMIF(故障汇总表!A4:A123,数据汇总表!S3,故障汇总表!B4:B123)</f>
        <v>0</v>
      </c>
      <c r="T6" s="134">
        <f>COUNTIF(故障汇总表!A4:A123,数据汇总表!S3)</f>
        <v>0</v>
      </c>
      <c r="U6" s="133">
        <f>SUMIF(故障汇总表!A4:A123,数据汇总表!U3,故障汇总表!B4:B123)</f>
        <v>0</v>
      </c>
      <c r="V6" s="134">
        <f>COUNTIF(故障汇总表!A4:A123,数据汇总表!U3)</f>
        <v>0</v>
      </c>
      <c r="W6" s="133">
        <f>SUMIF(故障汇总表!A4:A123,数据汇总表!W3,故障汇总表!B4:B123)</f>
        <v>0</v>
      </c>
      <c r="X6" s="134">
        <f>COUNTIF(故障汇总表!A4:A123,数据汇总表!W3)</f>
        <v>0</v>
      </c>
      <c r="Y6" s="133">
        <f>SUMIF(故障汇总表!A4:A123,数据汇总表!Y3,故障汇总表!B4:B123)</f>
        <v>3.8194444444443976E-2</v>
      </c>
      <c r="Z6" s="134">
        <f>COUNTIF(故障汇总表!A4:A123,数据汇总表!Y3)</f>
        <v>1</v>
      </c>
      <c r="AA6" s="133">
        <f>SUMIF(故障汇总表!A4:A123,数据汇总表!AA3,故障汇总表!B4:B123)</f>
        <v>0</v>
      </c>
      <c r="AB6" s="134">
        <f>COUNTIF(故障汇总表!A4:A123,数据汇总表!AA3)</f>
        <v>0</v>
      </c>
      <c r="AC6" s="133">
        <f>SUMIF(故障汇总表!A4:A123,数据汇总表!AC3,故障汇总表!B4:B123)</f>
        <v>0</v>
      </c>
      <c r="AD6" s="134">
        <f>COUNTIF(故障汇总表!A4:A123,数据汇总表!AC3)</f>
        <v>0</v>
      </c>
      <c r="AE6" s="133">
        <f>SUMIF(故障汇总表!A4:A123,数据汇总表!AE3,故障汇总表!B4:B123)</f>
        <v>0</v>
      </c>
      <c r="AF6" s="134">
        <f>COUNTIF(故障汇总表!A4:A123,数据汇总表!AE3)</f>
        <v>0</v>
      </c>
      <c r="AG6" s="133">
        <f>SUMIF(故障汇总表!A4:A123,数据汇总表!AG3,故障汇总表!B4:B123)</f>
        <v>0</v>
      </c>
      <c r="AH6" s="134">
        <f>COUNTIF(故障汇总表!A4:A123,数据汇总表!AG3)</f>
        <v>0</v>
      </c>
      <c r="AI6" s="133">
        <f>SUMIF(故障汇总表!A4:A123,数据汇总表!AI3,故障汇总表!B4:B123)</f>
        <v>0</v>
      </c>
      <c r="AJ6" s="134">
        <f>COUNTIF(故障汇总表!A4:A123,数据汇总表!AI3)</f>
        <v>0</v>
      </c>
      <c r="AK6" s="133">
        <f>SUMIF(故障汇总表!A4:A123,数据汇总表!AK3,故障汇总表!B4:B123)</f>
        <v>4.1666666666669849E-3</v>
      </c>
      <c r="AL6" s="134">
        <f>COUNTIF(故障汇总表!A4:A123,数据汇总表!AK3)</f>
        <v>1</v>
      </c>
      <c r="AM6" s="133">
        <f>SUMIF(故障汇总表!A4:A123,数据汇总表!AM3,故障汇总表!B4:B123)</f>
        <v>0</v>
      </c>
      <c r="AN6" s="134">
        <f>COUNTIF(故障汇总表!A4:A123,数据汇总表!AM3)</f>
        <v>0</v>
      </c>
      <c r="AO6" s="133">
        <f>SUMIF(故障汇总表!A4:A123,数据汇总表!AO3,故障汇总表!B4:B123)</f>
        <v>0</v>
      </c>
      <c r="AP6" s="134">
        <f>COUNTIF(故障汇总表!A4:A123,数据汇总表!AO3)</f>
        <v>0</v>
      </c>
      <c r="AQ6" s="133">
        <f>SUMIF(故障汇总表!A4:A123,数据汇总表!AQ3,故障汇总表!B4:B123)</f>
        <v>0</v>
      </c>
      <c r="AR6" s="134">
        <f>COUNTIF(故障汇总表!A4:A123,数据汇总表!AQ3)</f>
        <v>0</v>
      </c>
      <c r="AS6" s="133">
        <f>SUMIF(故障汇总表!A4:A123,数据汇总表!AS3,故障汇总表!B4:B123)</f>
        <v>0</v>
      </c>
      <c r="AT6" s="134">
        <f>COUNTIF(故障汇总表!A4:A123,数据汇总表!AS3)</f>
        <v>0</v>
      </c>
      <c r="AU6" s="133">
        <f>SUMIF(故障汇总表!A4:A123,数据汇总表!AU3,故障汇总表!B4:B123)</f>
        <v>0</v>
      </c>
      <c r="AV6" s="134">
        <f>COUNTIF(故障汇总表!A4:A123,数据汇总表!AU3)</f>
        <v>0</v>
      </c>
      <c r="AW6" s="133">
        <f>SUMIF(故障汇总表!A4:A123,数据汇总表!AW3,故障汇总表!B4:B123)</f>
        <v>0</v>
      </c>
      <c r="AX6" s="134">
        <f>COUNTIF(故障汇总表!A4:A123,数据汇总表!AW3)</f>
        <v>0</v>
      </c>
      <c r="AY6" s="133">
        <f>SUMIF(故障汇总表!A4:A123,数据汇总表!AY3,故障汇总表!B4:B123)</f>
        <v>0</v>
      </c>
      <c r="AZ6" s="134">
        <f>COUNTIF(故障汇总表!A4:A123,数据汇总表!AY3)</f>
        <v>0</v>
      </c>
      <c r="BA6" s="135">
        <f>AZ6+AX6+AV6+AT6+AR6+AP6+AN6+AL6+AJ6+AH6+AF6+AD6+AB6+Z6+X6+V6+T6+R6+P6+N6+L6+J6</f>
        <v>3</v>
      </c>
      <c r="BB6" s="133">
        <f>AY6+AW6+AU6+AS6+AQ6+AO6+AM6+AK6+AI6+AG6+AE6+AC6+AA6+Y6+W6+U6+S6+Q6+O6+M6+K6+I6</f>
        <v>0.11527777777777759</v>
      </c>
    </row>
    <row r="7" spans="1:75">
      <c r="A7" s="129" t="s">
        <v>2448</v>
      </c>
      <c r="B7" s="130">
        <v>2</v>
      </c>
      <c r="C7" s="131">
        <v>646</v>
      </c>
      <c r="D7" s="131">
        <v>2385</v>
      </c>
      <c r="E7" s="132">
        <v>10321</v>
      </c>
      <c r="F7" s="132">
        <v>10151</v>
      </c>
      <c r="G7" s="132">
        <v>9254</v>
      </c>
      <c r="H7" s="132">
        <f t="shared" ref="H7:H36" si="0">SUM(E7:G7)</f>
        <v>29726</v>
      </c>
      <c r="I7" s="133">
        <f>SUMIF(故障汇总表!C4:C123,数据汇总表!I3,故障汇总表!D4:D123)</f>
        <v>1.0416666666666179E-2</v>
      </c>
      <c r="J7" s="134">
        <f>COUNTIF(故障汇总表!C4:C123,数据汇总表!I3)</f>
        <v>3</v>
      </c>
      <c r="K7" s="133">
        <f>SUMIF(故障汇总表!C4:C123,数据汇总表!K3,故障汇总表!D4:D123)</f>
        <v>0</v>
      </c>
      <c r="L7" s="134">
        <f>COUNTIF(故障汇总表!C4:C123,数据汇总表!K3)</f>
        <v>0</v>
      </c>
      <c r="M7" s="133">
        <f>SUMIF(故障汇总表!C4:C123,数据汇总表!M3,故障汇总表!D4:D123)</f>
        <v>0</v>
      </c>
      <c r="N7" s="134">
        <f>COUNTIF(故障汇总表!C4:C123,数据汇总表!M3)</f>
        <v>0</v>
      </c>
      <c r="O7" s="133">
        <f>SUMIF(故障汇总表!C4:C123,数据汇总表!O3,故障汇总表!D4:D123)</f>
        <v>3.4722222222221988E-2</v>
      </c>
      <c r="P7" s="134">
        <f>COUNTIF(故障汇总表!C4:C123,数据汇总表!O3)</f>
        <v>1</v>
      </c>
      <c r="Q7" s="133">
        <f>SUMIF(故障汇总表!C4:C123,数据汇总表!Q3,故障汇总表!D4:D123)</f>
        <v>0</v>
      </c>
      <c r="R7" s="134">
        <f>COUNTIF(故障汇总表!C4:C123,数据汇总表!Q3)</f>
        <v>0</v>
      </c>
      <c r="S7" s="133">
        <f>SUMIF(故障汇总表!C4:C123,数据汇总表!S3,故障汇总表!D4:D123)</f>
        <v>0</v>
      </c>
      <c r="T7" s="134">
        <f>COUNTIF(故障汇总表!C4:C123,数据汇总表!S3)</f>
        <v>0</v>
      </c>
      <c r="U7" s="133">
        <f>SUMIF(故障汇总表!C4:C123,数据汇总表!U3,故障汇总表!D4:D123)</f>
        <v>0</v>
      </c>
      <c r="V7" s="134">
        <f>COUNTIF(故障汇总表!C4:C123,数据汇总表!U3)</f>
        <v>0</v>
      </c>
      <c r="W7" s="133">
        <f>SUMIF(故障汇总表!C4:C123,数据汇总表!W3,故障汇总表!D4:D123)</f>
        <v>0</v>
      </c>
      <c r="X7" s="134">
        <f>COUNTIF(故障汇总表!C4:C123,数据汇总表!W3)</f>
        <v>0</v>
      </c>
      <c r="Y7" s="133">
        <f>SUMIF(故障汇总表!C4:C123,数据汇总表!Y3,故障汇总表!D4:D123)</f>
        <v>0</v>
      </c>
      <c r="Z7" s="134">
        <f>COUNTIF(故障汇总表!C4:C123,数据汇总表!Y3)</f>
        <v>0</v>
      </c>
      <c r="AA7" s="133">
        <f>SUMIF(故障汇总表!C4:C123,数据汇总表!AA3,故障汇总表!D4:D123)</f>
        <v>0</v>
      </c>
      <c r="AB7" s="134">
        <f>COUNTIF(故障汇总表!C4:C123,数据汇总表!AA3)</f>
        <v>0</v>
      </c>
      <c r="AC7" s="133">
        <f>SUMIF(故障汇总表!C4:C123,数据汇总表!AC3,故障汇总表!D4:D123)</f>
        <v>0</v>
      </c>
      <c r="AD7" s="134">
        <f>COUNTIF(故障汇总表!C4:C123,数据汇总表!AC3)</f>
        <v>0</v>
      </c>
      <c r="AE7" s="133">
        <f>SUMIF(故障汇总表!C4:C123,数据汇总表!AE3,故障汇总表!D4:D123)</f>
        <v>0</v>
      </c>
      <c r="AF7" s="134">
        <f>COUNTIF(故障汇总表!C4:C123,数据汇总表!AE3)</f>
        <v>0</v>
      </c>
      <c r="AG7" s="133">
        <f>SUMIF(故障汇总表!C4:C123,数据汇总表!AG3,故障汇总表!D4:D123)</f>
        <v>0</v>
      </c>
      <c r="AH7" s="134">
        <f>COUNTIF(故障汇总表!C4:C123,数据汇总表!AG3)</f>
        <v>0</v>
      </c>
      <c r="AI7" s="133">
        <f>SUMIF(故障汇总表!C4:C123,数据汇总表!AI3,故障汇总表!D4:D123)</f>
        <v>0</v>
      </c>
      <c r="AJ7" s="134">
        <f>COUNTIF(故障汇总表!C4:C123,数据汇总表!AI3)</f>
        <v>0</v>
      </c>
      <c r="AK7" s="133">
        <f>SUMIF(故障汇总表!C4:C123,数据汇总表!AK3,故障汇总表!D4:D123)</f>
        <v>3.4722222222220434E-3</v>
      </c>
      <c r="AL7" s="134">
        <f>COUNTIF(故障汇总表!C4:C123,数据汇总表!AK3)</f>
        <v>1</v>
      </c>
      <c r="AM7" s="133">
        <f>SUMIF(故障汇总表!C4:C123,数据汇总表!AM3,故障汇总表!D4:D123)</f>
        <v>0</v>
      </c>
      <c r="AN7" s="134">
        <f>COUNTIF(故障汇总表!C4:C123,数据汇总表!AM3)</f>
        <v>0</v>
      </c>
      <c r="AO7" s="133">
        <f>SUMIF(故障汇总表!C4:C123,数据汇总表!AO3,故障汇总表!D4:D123)</f>
        <v>0</v>
      </c>
      <c r="AP7" s="134">
        <f>COUNTIF(故障汇总表!C4:C123,数据汇总表!AO3)</f>
        <v>0</v>
      </c>
      <c r="AQ7" s="133">
        <f>SUMIF(故障汇总表!C4:C123,数据汇总表!AQ3,故障汇总表!D4:D123)</f>
        <v>0</v>
      </c>
      <c r="AR7" s="134">
        <f>COUNTIF(故障汇总表!C4:C123,数据汇总表!AQ3)</f>
        <v>0</v>
      </c>
      <c r="AS7" s="133">
        <f>SUMIF(故障汇总表!C4:C123,数据汇总表!AS3,故障汇总表!D4:D123)</f>
        <v>0</v>
      </c>
      <c r="AT7" s="134">
        <f>COUNTIF(故障汇总表!C4:C123,数据汇总表!AS3)</f>
        <v>0</v>
      </c>
      <c r="AU7" s="133">
        <f>SUMIF(故障汇总表!C4:C123,数据汇总表!AU3,故障汇总表!D4:D123)</f>
        <v>0</v>
      </c>
      <c r="AV7" s="134">
        <f>COUNTIF(故障汇总表!C4:C123,数据汇总表!AU3)</f>
        <v>0</v>
      </c>
      <c r="AW7" s="133">
        <f>SUMIF(故障汇总表!C4:C123,数据汇总表!AW3,故障汇总表!D4:D123)</f>
        <v>0</v>
      </c>
      <c r="AX7" s="134">
        <f>COUNTIF(故障汇总表!C4:C123,数据汇总表!AW3)</f>
        <v>0</v>
      </c>
      <c r="AY7" s="133">
        <f>SUMIF(故障汇总表!C4:C123,数据汇总表!AY3,故障汇总表!D4:D123)</f>
        <v>0</v>
      </c>
      <c r="AZ7" s="134">
        <f>COUNTIF(故障汇总表!C4:C123,数据汇总表!AY3)</f>
        <v>0</v>
      </c>
      <c r="BA7" s="135">
        <f t="shared" ref="BA7:BA36" si="1">AZ7+AX7+AV7+AT7+AR7+AP7+AN7+AL7+AJ7+AH7+AF7+AD7+AB7+Z7+X7+V7+T7+R7+P7+N7+L7+J7</f>
        <v>5</v>
      </c>
      <c r="BB7" s="133">
        <f t="shared" ref="BB7:BB36" si="2">AY7+AW7+AU7+AS7+AQ7+AO7+AM7+AK7+AI7+AG7+AE7+AC7+AA7+Y7+W7+U7+S7+Q7+O7+M7+K7+I7</f>
        <v>4.861111111111021E-2</v>
      </c>
    </row>
    <row r="8" spans="1:75">
      <c r="A8" s="129" t="s">
        <v>2561</v>
      </c>
      <c r="B8" s="130">
        <v>3</v>
      </c>
      <c r="C8" s="131">
        <v>648</v>
      </c>
      <c r="D8" s="131">
        <v>2330</v>
      </c>
      <c r="E8" s="132">
        <v>10087</v>
      </c>
      <c r="F8" s="132">
        <v>10547</v>
      </c>
      <c r="G8" s="132">
        <v>9825</v>
      </c>
      <c r="H8" s="132">
        <f t="shared" si="0"/>
        <v>30459</v>
      </c>
      <c r="I8" s="133">
        <f>SUMIF(故障汇总表!E4:E123,数据汇总表!I3,故障汇总表!F4:F123)</f>
        <v>1.3194444444442954E-2</v>
      </c>
      <c r="J8" s="134">
        <f>COUNTIF(故障汇总表!E4:E123,数据汇总表!I3)</f>
        <v>3</v>
      </c>
      <c r="K8" s="133">
        <f>SUMIF(故障汇总表!E4:E123,数据汇总表!K3,故障汇总表!F4:F123)</f>
        <v>0</v>
      </c>
      <c r="L8" s="134">
        <f>COUNTIF(故障汇总表!E4:E123,数据汇总表!K3)</f>
        <v>0</v>
      </c>
      <c r="M8" s="133">
        <f>SUMIF(故障汇总表!E4:E123,数据汇总表!M3,故障汇总表!F4:F123)</f>
        <v>0</v>
      </c>
      <c r="N8" s="134">
        <f>COUNTIF(故障汇总表!E4:E123,数据汇总表!M3)</f>
        <v>0</v>
      </c>
      <c r="O8" s="133">
        <f>SUMIF(故障汇总表!E4:E123,数据汇总表!O3,故障汇总表!F4:F123)</f>
        <v>6.9444444444444198E-3</v>
      </c>
      <c r="P8" s="134">
        <f>COUNTIF(故障汇总表!E4:E123,数据汇总表!O3)</f>
        <v>1</v>
      </c>
      <c r="Q8" s="133">
        <f>SUMIF(故障汇总表!E4:E123,数据汇总表!Q3,故障汇总表!F4:F123)</f>
        <v>9.0277777777779677E-3</v>
      </c>
      <c r="R8" s="134">
        <f>COUNTIF(故障汇总表!E4:E123,数据汇总表!Q3)</f>
        <v>1</v>
      </c>
      <c r="S8" s="133">
        <f>SUMIF(故障汇总表!E4:E123,数据汇总表!S3,故障汇总表!F4:F123)</f>
        <v>0</v>
      </c>
      <c r="T8" s="134">
        <f>COUNTIF(故障汇总表!E4:E123,数据汇总表!S3)</f>
        <v>0</v>
      </c>
      <c r="U8" s="133">
        <f>SUMIF(故障汇总表!E4:E123,数据汇总表!U3,故障汇总表!F4:F123)</f>
        <v>0</v>
      </c>
      <c r="V8" s="134">
        <f>COUNTIF(故障汇总表!E4:E123,数据汇总表!U3)</f>
        <v>0</v>
      </c>
      <c r="W8" s="133">
        <f>SUMIF(故障汇总表!E4:E123,数据汇总表!W3,故障汇总表!F4:F123)</f>
        <v>0</v>
      </c>
      <c r="X8" s="134">
        <f>COUNTIF(故障汇总表!E4:E123,数据汇总表!W3)</f>
        <v>0</v>
      </c>
      <c r="Y8" s="133">
        <f>SUMIF(故障汇总表!E4:E123,数据汇总表!Y3,故障汇总表!F4:F123)</f>
        <v>0</v>
      </c>
      <c r="Z8" s="134">
        <f>COUNTIF(故障汇总表!E4:E123,数据汇总表!Y3)</f>
        <v>0</v>
      </c>
      <c r="AA8" s="133">
        <f>SUMIF(故障汇总表!E4:E123,数据汇总表!AA3,故障汇总表!F4:F123)</f>
        <v>0</v>
      </c>
      <c r="AB8" s="134">
        <f>COUNTIF(故障汇总表!E4:E123,数据汇总表!AA3)</f>
        <v>0</v>
      </c>
      <c r="AC8" s="133">
        <f>SUMIF(故障汇总表!E4:E123,数据汇总表!AC3,故障汇总表!F4:F123)</f>
        <v>0</v>
      </c>
      <c r="AD8" s="134">
        <f>COUNTIF(故障汇总表!E4:E123,数据汇总表!AC3)</f>
        <v>0</v>
      </c>
      <c r="AE8" s="133">
        <f>SUMIF(故障汇总表!E4:E123,数据汇总表!AE3,故障汇总表!F4:F123)</f>
        <v>0</v>
      </c>
      <c r="AF8" s="134">
        <f>COUNTIF(故障汇总表!E4:E123,数据汇总表!AE3)</f>
        <v>0</v>
      </c>
      <c r="AG8" s="133">
        <f>SUMIF(故障汇总表!E4:E123,数据汇总表!AG3,故障汇总表!F4:F123)</f>
        <v>0</v>
      </c>
      <c r="AH8" s="134">
        <f>COUNTIF(故障汇总表!E4:E123,数据汇总表!AG3)</f>
        <v>0</v>
      </c>
      <c r="AI8" s="133">
        <f>SUMIF(故障汇总表!E4:E123,数据汇总表!AI3,故障汇总表!F4:F123)</f>
        <v>0</v>
      </c>
      <c r="AJ8" s="134">
        <f>COUNTIF(故障汇总表!E4:E123,数据汇总表!AI3)</f>
        <v>0</v>
      </c>
      <c r="AK8" s="133">
        <f>SUMIF(故障汇总表!E4:E123,数据汇总表!AK3,故障汇总表!F4:F123)</f>
        <v>3.4722222222219878E-3</v>
      </c>
      <c r="AL8" s="134">
        <f>COUNTIF(故障汇总表!E4:E123,数据汇总表!AK3)</f>
        <v>1</v>
      </c>
      <c r="AM8" s="133">
        <f>SUMIF(故障汇总表!E4:E123,数据汇总表!AM3,故障汇总表!F4:F123)</f>
        <v>0</v>
      </c>
      <c r="AN8" s="134">
        <f>COUNTIF(故障汇总表!E4:E123,数据汇总表!AM3)</f>
        <v>0</v>
      </c>
      <c r="AO8" s="133">
        <f>SUMIF(故障汇总表!E4:E123,数据汇总表!AO3,故障汇总表!F4:F123)</f>
        <v>3.4722222222219878E-3</v>
      </c>
      <c r="AP8" s="134">
        <f>COUNTIF(故障汇总表!E4:E123,数据汇总表!AO3)</f>
        <v>1</v>
      </c>
      <c r="AQ8" s="133">
        <f>SUMIF(故障汇总表!E4:E123,数据汇总表!AQ3,故障汇总表!F4:F123)</f>
        <v>0</v>
      </c>
      <c r="AR8" s="134">
        <f>COUNTIF(故障汇总表!E4:E123,数据汇总表!AQ3)</f>
        <v>0</v>
      </c>
      <c r="AS8" s="133">
        <f>SUMIF(故障汇总表!E4:E123,数据汇总表!AS3,故障汇总表!F4:F123)</f>
        <v>0</v>
      </c>
      <c r="AT8" s="134">
        <f>COUNTIF(故障汇总表!E4:E123,数据汇总表!AS3)</f>
        <v>0</v>
      </c>
      <c r="AU8" s="133">
        <f>SUMIF(故障汇总表!E4:E123,数据汇总表!AU3,故障汇总表!F4:F123)</f>
        <v>0</v>
      </c>
      <c r="AV8" s="134">
        <f>COUNTIF(故障汇总表!E4:E123,数据汇总表!AU3)</f>
        <v>0</v>
      </c>
      <c r="AW8" s="133">
        <f>SUMIF(故障汇总表!E4:E123,数据汇总表!AW3,故障汇总表!F4:F123)</f>
        <v>0</v>
      </c>
      <c r="AX8" s="134">
        <f>COUNTIF(故障汇总表!E4:E123,数据汇总表!AW3)</f>
        <v>0</v>
      </c>
      <c r="AY8" s="133">
        <f>SUMIF(故障汇总表!E4:E123,数据汇总表!AY3,故障汇总表!F4:F123)</f>
        <v>0</v>
      </c>
      <c r="AZ8" s="134">
        <f>COUNTIF(故障汇总表!E4:E123,数据汇总表!AY3)</f>
        <v>0</v>
      </c>
      <c r="BA8" s="135">
        <f t="shared" si="1"/>
        <v>7</v>
      </c>
      <c r="BB8" s="133">
        <f t="shared" si="2"/>
        <v>3.6111111111109317E-2</v>
      </c>
    </row>
    <row r="9" spans="1:75">
      <c r="A9" s="129" t="s">
        <v>2560</v>
      </c>
      <c r="B9" s="130">
        <v>4</v>
      </c>
      <c r="C9" s="131">
        <v>622</v>
      </c>
      <c r="D9" s="131">
        <v>2470</v>
      </c>
      <c r="E9" s="132">
        <v>8362</v>
      </c>
      <c r="F9" s="132">
        <v>9867</v>
      </c>
      <c r="G9" s="132">
        <v>9564</v>
      </c>
      <c r="H9" s="132">
        <f t="shared" si="0"/>
        <v>27793</v>
      </c>
      <c r="I9" s="133">
        <f>SUMIF(故障汇总表!G4:G123,数据汇总表!I3,故障汇总表!H4:H123)</f>
        <v>3.4722222222220989E-3</v>
      </c>
      <c r="J9" s="134">
        <f>COUNTIF(故障汇总表!G4:G123,数据汇总表!I3)</f>
        <v>1</v>
      </c>
      <c r="K9" s="133">
        <f>SUMIF(故障汇总表!G4:G123,数据汇总表!K3,故障汇总表!H4:H123)</f>
        <v>1.2499999999999956E-2</v>
      </c>
      <c r="L9" s="134">
        <f>COUNTIF(故障汇总表!G4:G123,数据汇总表!K3)</f>
        <v>2</v>
      </c>
      <c r="M9" s="133">
        <f>SUMIF(故障汇总表!G4:G123,数据汇总表!M3,故障汇总表!H4:H123)</f>
        <v>0</v>
      </c>
      <c r="N9" s="134">
        <f>COUNTIF(故障汇总表!G4:G123,数据汇总表!M3)</f>
        <v>0</v>
      </c>
      <c r="O9" s="133">
        <f>SUMIF(故障汇总表!G4:G123,数据汇总表!O3,故障汇总表!H4:H123)</f>
        <v>4.1666666666666701E-3</v>
      </c>
      <c r="P9" s="134">
        <f>COUNTIF(故障汇总表!G4:G123,数据汇总表!O3)</f>
        <v>1</v>
      </c>
      <c r="Q9" s="133">
        <f>SUMIF(故障汇总表!G4:G123,数据汇总表!Q3,故障汇总表!H4:H123)</f>
        <v>6.9444444444440312E-3</v>
      </c>
      <c r="R9" s="134">
        <f>COUNTIF(故障汇总表!G4:G123,数据汇总表!Q3)</f>
        <v>1</v>
      </c>
      <c r="S9" s="133">
        <f>SUMIF(故障汇总表!G4:G123,数据汇总表!S3,故障汇总表!H4:H123)</f>
        <v>0</v>
      </c>
      <c r="T9" s="134">
        <f>COUNTIF(故障汇总表!G4:G123,数据汇总表!S3)</f>
        <v>0</v>
      </c>
      <c r="U9" s="133">
        <f>SUMIF(故障汇总表!G4:G123,数据汇总表!U3,故障汇总表!H4:H123)</f>
        <v>0</v>
      </c>
      <c r="V9" s="134">
        <f>COUNTIF(故障汇总表!G4:G123,数据汇总表!U3)</f>
        <v>0</v>
      </c>
      <c r="W9" s="133">
        <f>SUMIF(故障汇总表!G4:G123,数据汇总表!W3,故障汇总表!H4:H123)</f>
        <v>0</v>
      </c>
      <c r="X9" s="134">
        <f>COUNTIF(故障汇总表!G4:G123,数据汇总表!W3)</f>
        <v>0</v>
      </c>
      <c r="Y9" s="133">
        <f>SUMIF(故障汇总表!G4:G123,数据汇总表!Y3,故障汇总表!H4:H123)</f>
        <v>0</v>
      </c>
      <c r="Z9" s="134">
        <f>COUNTIF(故障汇总表!G4:G123,数据汇总表!Y3)</f>
        <v>0</v>
      </c>
      <c r="AA9" s="133">
        <f>SUMIF(故障汇总表!G4:G123,数据汇总表!AA3,故障汇总表!H4:H123)</f>
        <v>0</v>
      </c>
      <c r="AB9" s="134">
        <f>COUNTIF(故障汇总表!G4:G123,数据汇总表!AA3)</f>
        <v>0</v>
      </c>
      <c r="AC9" s="133">
        <f>SUMIF(故障汇总表!G4:G123,数据汇总表!AC3,故障汇总表!H4:H123)</f>
        <v>0</v>
      </c>
      <c r="AD9" s="134">
        <f>COUNTIF(故障汇总表!G4:G123,数据汇总表!AC3)</f>
        <v>0</v>
      </c>
      <c r="AE9" s="133">
        <f>SUMIF(故障汇总表!G4:G123,数据汇总表!AE3,故障汇总表!H4:H123)</f>
        <v>0</v>
      </c>
      <c r="AF9" s="134">
        <f>COUNTIF(故障汇总表!G4:G123,数据汇总表!AE3)</f>
        <v>0</v>
      </c>
      <c r="AG9" s="133">
        <f>SUMIF(故障汇总表!G4:G123,数据汇总表!AG3,故障汇总表!H4:H123)</f>
        <v>0</v>
      </c>
      <c r="AH9" s="134">
        <f>COUNTIF(故障汇总表!G4:G123,数据汇总表!AG3)</f>
        <v>0</v>
      </c>
      <c r="AI9" s="133">
        <f>SUMIF(故障汇总表!G4:G123,数据汇总表!AI3,故障汇总表!H4:H123)</f>
        <v>0</v>
      </c>
      <c r="AJ9" s="134">
        <f>COUNTIF(故障汇总表!G4:G123,数据汇总表!AI3)</f>
        <v>0</v>
      </c>
      <c r="AK9" s="133">
        <f>SUMIF(故障汇总表!G4:G123,数据汇总表!AK3,故障汇总表!H4:H123)</f>
        <v>6.9444444444449749E-3</v>
      </c>
      <c r="AL9" s="134">
        <f>COUNTIF(故障汇总表!G4:G123,数据汇总表!AK3)</f>
        <v>1</v>
      </c>
      <c r="AM9" s="133">
        <f>SUMIF(故障汇总表!G4:G123,数据汇总表!AM3,故障汇总表!H4:H123)</f>
        <v>0</v>
      </c>
      <c r="AN9" s="134">
        <f>COUNTIF(故障汇总表!G4:G123,数据汇总表!AM3)</f>
        <v>0</v>
      </c>
      <c r="AO9" s="133">
        <f>SUMIF(故障汇总表!G4:G123,数据汇总表!AO3,故障汇总表!H4:H123)</f>
        <v>7.6388888888889728E-3</v>
      </c>
      <c r="AP9" s="134">
        <f>COUNTIF(故障汇总表!G4:G123,数据汇总表!AO3)</f>
        <v>2</v>
      </c>
      <c r="AQ9" s="133">
        <f>SUMIF(故障汇总表!G4:G123,数据汇总表!AQ3,故障汇总表!H4:H123)</f>
        <v>0</v>
      </c>
      <c r="AR9" s="134">
        <f>COUNTIF(故障汇总表!G4:G123,数据汇总表!AQ3)</f>
        <v>0</v>
      </c>
      <c r="AS9" s="133">
        <f>SUMIF(故障汇总表!G4:G123,数据汇总表!AS3,故障汇总表!H4:H123)</f>
        <v>0</v>
      </c>
      <c r="AT9" s="134">
        <f>COUNTIF(故障汇总表!G4:G123,数据汇总表!AS3)</f>
        <v>0</v>
      </c>
      <c r="AU9" s="133">
        <f>SUMIF(故障汇总表!G4:G123,数据汇总表!AU3,故障汇总表!H4:H123)</f>
        <v>0</v>
      </c>
      <c r="AV9" s="134">
        <f>COUNTIF(故障汇总表!G4:G123,数据汇总表!AU3)</f>
        <v>0</v>
      </c>
      <c r="AW9" s="133">
        <f>SUMIF(故障汇总表!G4:G123,数据汇总表!AW3,故障汇总表!H4:H123)</f>
        <v>0</v>
      </c>
      <c r="AX9" s="134">
        <f>COUNTIF(故障汇总表!G4:G123,数据汇总表!AW3)</f>
        <v>0</v>
      </c>
      <c r="AY9" s="133">
        <f>SUMIF(故障汇总表!G4:G123,数据汇总表!AY3,故障汇总表!H4:H123)</f>
        <v>0</v>
      </c>
      <c r="AZ9" s="134">
        <f>COUNTIF(故障汇总表!G4:G123,数据汇总表!AY3)</f>
        <v>0</v>
      </c>
      <c r="BA9" s="135">
        <f t="shared" si="1"/>
        <v>8</v>
      </c>
      <c r="BB9" s="133">
        <f t="shared" si="2"/>
        <v>4.1666666666666699E-2</v>
      </c>
    </row>
    <row r="10" spans="1:75">
      <c r="A10" s="129" t="s">
        <v>2448</v>
      </c>
      <c r="B10" s="130">
        <v>5</v>
      </c>
      <c r="C10" s="131">
        <v>641</v>
      </c>
      <c r="D10" s="131">
        <v>2313</v>
      </c>
      <c r="E10" s="132">
        <v>9501</v>
      </c>
      <c r="F10" s="132">
        <v>9822</v>
      </c>
      <c r="G10" s="132">
        <v>10360</v>
      </c>
      <c r="H10" s="132">
        <f t="shared" si="0"/>
        <v>29683</v>
      </c>
      <c r="I10" s="133">
        <f>SUMIF(故障汇总表!I4:I123,数据汇总表!I3,故障汇总表!J4:J123)</f>
        <v>1.0416666666667074E-2</v>
      </c>
      <c r="J10" s="134">
        <f>COUNTIF(故障汇总表!I4:I123,数据汇总表!I3)</f>
        <v>3</v>
      </c>
      <c r="K10" s="133">
        <f>SUMIF(故障汇总表!I4:I123,数据汇总表!K3,故障汇总表!J4:J123)</f>
        <v>0</v>
      </c>
      <c r="L10" s="134">
        <f>COUNTIF(故障汇总表!I4:I123,数据汇总表!K3)</f>
        <v>0</v>
      </c>
      <c r="M10" s="133">
        <f>SUMIF(故障汇总表!I4:I123,数据汇总表!M3,故障汇总表!J4:J123)</f>
        <v>0</v>
      </c>
      <c r="N10" s="134">
        <f>COUNTIF(故障汇总表!I4:I123,数据汇总表!M3)</f>
        <v>0</v>
      </c>
      <c r="O10" s="133">
        <f>SUMIF(故障汇总表!I4:I123,数据汇总表!O3,故障汇总表!J4:J123)</f>
        <v>1.8749999999999933E-2</v>
      </c>
      <c r="P10" s="134">
        <f>COUNTIF(故障汇总表!I4:I123,数据汇总表!O3)</f>
        <v>2</v>
      </c>
      <c r="Q10" s="133">
        <f>SUMIF(故障汇总表!I4:I123,数据汇总表!Q3,故障汇总表!J4:J123)</f>
        <v>0</v>
      </c>
      <c r="R10" s="134">
        <f>COUNTIF(故障汇总表!I4:I123,数据汇总表!Q3)</f>
        <v>0</v>
      </c>
      <c r="S10" s="133">
        <f>SUMIF(故障汇总表!I4:I123,数据汇总表!S3,故障汇总表!J4:J123)</f>
        <v>0</v>
      </c>
      <c r="T10" s="134">
        <f>COUNTIF(故障汇总表!I4:I123,数据汇总表!S3)</f>
        <v>0</v>
      </c>
      <c r="U10" s="133">
        <f>SUMIF(故障汇总表!I4:I123,数据汇总表!U3,故障汇总表!J4:J123)</f>
        <v>0</v>
      </c>
      <c r="V10" s="134">
        <f>COUNTIF(故障汇总表!I4:I123,数据汇总表!U3)</f>
        <v>0</v>
      </c>
      <c r="W10" s="133">
        <f>SUMIF(故障汇总表!I4:I123,数据汇总表!W3,故障汇总表!J4:J123)</f>
        <v>0</v>
      </c>
      <c r="X10" s="134">
        <f>COUNTIF(故障汇总表!I4:I123,数据汇总表!W3)</f>
        <v>0</v>
      </c>
      <c r="Y10" s="133">
        <f>SUMIF(故障汇总表!I4:I123,数据汇总表!Y3,故障汇总表!J4:J123)</f>
        <v>0</v>
      </c>
      <c r="Z10" s="134">
        <f>COUNTIF(故障汇总表!I4:I123,数据汇总表!Y3)</f>
        <v>0</v>
      </c>
      <c r="AA10" s="133">
        <f>SUMIF(故障汇总表!I4:I123,数据汇总表!AA3,故障汇总表!J4:J123)</f>
        <v>0</v>
      </c>
      <c r="AB10" s="134">
        <f>COUNTIF(故障汇总表!I4:I123,数据汇总表!AA3)</f>
        <v>0</v>
      </c>
      <c r="AC10" s="133">
        <f>SUMIF(故障汇总表!I4:I123,数据汇总表!AC3,故障汇总表!J4:J123)</f>
        <v>1.0416666666665964E-2</v>
      </c>
      <c r="AD10" s="134">
        <f>COUNTIF(故障汇总表!I4:I123,数据汇总表!AC3)</f>
        <v>1</v>
      </c>
      <c r="AE10" s="133">
        <f>SUMIF(故障汇总表!I4:I123,数据汇总表!AE3,故障汇总表!J4:J123)</f>
        <v>0</v>
      </c>
      <c r="AF10" s="134">
        <f>COUNTIF(故障汇总表!I4:I123,数据汇总表!AE3)</f>
        <v>0</v>
      </c>
      <c r="AG10" s="133">
        <f>SUMIF(故障汇总表!I4:I123,数据汇总表!AG3,故障汇总表!J4:J123)</f>
        <v>0</v>
      </c>
      <c r="AH10" s="134">
        <f>COUNTIF(故障汇总表!I4:I123,数据汇总表!AG3)</f>
        <v>0</v>
      </c>
      <c r="AI10" s="133">
        <f>SUMIF(故障汇总表!I4:I123,数据汇总表!AI3,故障汇总表!J4:J123)</f>
        <v>0</v>
      </c>
      <c r="AJ10" s="134">
        <f>COUNTIF(故障汇总表!I4:I123,数据汇总表!AI3)</f>
        <v>0</v>
      </c>
      <c r="AK10" s="133">
        <f>SUMIF(故障汇总表!I4:I123,数据汇总表!AK3,故障汇总表!J4:J123)</f>
        <v>6.9444444444450859E-3</v>
      </c>
      <c r="AL10" s="134">
        <f>COUNTIF(故障汇总表!I4:I123,数据汇总表!AK3)</f>
        <v>2</v>
      </c>
      <c r="AM10" s="133">
        <f>SUMIF(故障汇总表!I4:I123,数据汇总表!AM3,故障汇总表!J4:J123)</f>
        <v>8.3333333333333037E-3</v>
      </c>
      <c r="AN10" s="134">
        <f>COUNTIF(故障汇总表!I4:I123,数据汇总表!AM3)</f>
        <v>1</v>
      </c>
      <c r="AO10" s="133">
        <f>SUMIF(故障汇总表!I4:I123,数据汇总表!AO3,故障汇总表!J4:J123)</f>
        <v>0</v>
      </c>
      <c r="AP10" s="134">
        <f>COUNTIF(故障汇总表!I4:I123,数据汇总表!AO3)</f>
        <v>0</v>
      </c>
      <c r="AQ10" s="133">
        <f>SUMIF(故障汇总表!I4:I123,数据汇总表!AQ3,故障汇总表!J4:J123)</f>
        <v>0</v>
      </c>
      <c r="AR10" s="134">
        <f>COUNTIF(故障汇总表!I4:I123,数据汇总表!AQ3)</f>
        <v>0</v>
      </c>
      <c r="AS10" s="133">
        <f>SUMIF(故障汇总表!I4:I123,数据汇总表!AS3,故障汇总表!J4:J123)</f>
        <v>0</v>
      </c>
      <c r="AT10" s="134">
        <f>COUNTIF(故障汇总表!I4:I123,数据汇总表!AS3)</f>
        <v>0</v>
      </c>
      <c r="AU10" s="133">
        <f>SUMIF(故障汇总表!I4:I123,数据汇总表!AU3,故障汇总表!J4:J123)</f>
        <v>0</v>
      </c>
      <c r="AV10" s="134">
        <f>COUNTIF(故障汇总表!I4:I123,数据汇总表!AU3)</f>
        <v>0</v>
      </c>
      <c r="AW10" s="133">
        <f>SUMIF(故障汇总表!I4:I123,数据汇总表!AW3,故障汇总表!J4:J123)</f>
        <v>0</v>
      </c>
      <c r="AX10" s="134">
        <f>COUNTIF(故障汇总表!I4:I123,数据汇总表!AW3)</f>
        <v>0</v>
      </c>
      <c r="AY10" s="133">
        <f>SUMIF(故障汇总表!I4:I123,数据汇总表!AY3,故障汇总表!J4:J123)</f>
        <v>0</v>
      </c>
      <c r="AZ10" s="134">
        <f>COUNTIF(故障汇总表!I4:I123,数据汇总表!AY3)</f>
        <v>0</v>
      </c>
      <c r="BA10" s="135">
        <f t="shared" si="1"/>
        <v>9</v>
      </c>
      <c r="BB10" s="133">
        <f t="shared" si="2"/>
        <v>5.486111111111136E-2</v>
      </c>
    </row>
    <row r="11" spans="1:75">
      <c r="A11" s="129" t="s">
        <v>2560</v>
      </c>
      <c r="B11" s="130">
        <v>6</v>
      </c>
      <c r="C11" s="131">
        <v>674</v>
      </c>
      <c r="D11" s="131">
        <v>2284</v>
      </c>
      <c r="E11" s="132">
        <v>9429</v>
      </c>
      <c r="F11" s="132">
        <v>10343</v>
      </c>
      <c r="G11" s="132">
        <v>9492</v>
      </c>
      <c r="H11" s="132">
        <f t="shared" si="0"/>
        <v>29264</v>
      </c>
      <c r="I11" s="133">
        <f>SUMIF(故障汇总表!K4:K123,数据汇总表!I3,故障汇总表!L4:L123)</f>
        <v>1.1111111111110961E-2</v>
      </c>
      <c r="J11" s="134">
        <f>COUNTIF(故障汇总表!K4:K123,数据汇总表!I3)</f>
        <v>3</v>
      </c>
      <c r="K11" s="133">
        <f>SUMIF(故障汇总表!K4:K123,数据汇总表!K3,故障汇总表!L4:L123)</f>
        <v>4.861111111111982E-3</v>
      </c>
      <c r="L11" s="134">
        <f>COUNTIF(故障汇总表!K4:K123,数据汇总表!K3)</f>
        <v>2</v>
      </c>
      <c r="M11" s="133">
        <f>SUMIF(故障汇总表!K4:K123,数据汇总表!M3,故障汇总表!L4:L123)</f>
        <v>0</v>
      </c>
      <c r="N11" s="134">
        <f>COUNTIF(故障汇总表!K4:K123,数据汇总表!M3)</f>
        <v>0</v>
      </c>
      <c r="O11" s="133">
        <f>SUMIF(故障汇总表!K4:K123,数据汇总表!O3,故障汇总表!L4:L123)</f>
        <v>4.8611111111110106E-3</v>
      </c>
      <c r="P11" s="134">
        <f>COUNTIF(故障汇总表!K4:K123,数据汇总表!O3)</f>
        <v>1</v>
      </c>
      <c r="Q11" s="133">
        <f>SUMIF(故障汇总表!K4:K123,数据汇总表!Q3,故障汇总表!L4:L123)</f>
        <v>0</v>
      </c>
      <c r="R11" s="134">
        <f>COUNTIF(故障汇总表!K4:K123,数据汇总表!Q3)</f>
        <v>0</v>
      </c>
      <c r="S11" s="133">
        <f>SUMIF(故障汇总表!K4:K123,数据汇总表!S3,故障汇总表!L4:L123)</f>
        <v>0</v>
      </c>
      <c r="T11" s="134">
        <f>COUNTIF(故障汇总表!K4:K123,数据汇总表!S3)</f>
        <v>0</v>
      </c>
      <c r="U11" s="133">
        <f>SUMIF(故障汇总表!K4:K123,数据汇总表!U3,故障汇总表!L4:L123)</f>
        <v>0</v>
      </c>
      <c r="V11" s="134">
        <f>COUNTIF(故障汇总表!K4:K123,数据汇总表!U3)</f>
        <v>0</v>
      </c>
      <c r="W11" s="133">
        <f>SUMIF(故障汇总表!K4:K123,数据汇总表!W3,故障汇总表!L4:L123)</f>
        <v>6.9444444444440867E-3</v>
      </c>
      <c r="X11" s="134">
        <f>COUNTIF(故障汇总表!K4:K123,数据汇总表!W3)</f>
        <v>1</v>
      </c>
      <c r="Y11" s="133">
        <f>SUMIF(故障汇总表!K4:K123,数据汇总表!Y3,故障汇总表!L4:L123)</f>
        <v>0</v>
      </c>
      <c r="Z11" s="134">
        <f>COUNTIF(故障汇总表!K4:K123,数据汇总表!Y3)</f>
        <v>0</v>
      </c>
      <c r="AA11" s="133">
        <f>SUMIF(故障汇总表!K4:K123,数据汇总表!AA3,故障汇总表!L4:L123)</f>
        <v>3.4722222222219878E-3</v>
      </c>
      <c r="AB11" s="134">
        <f>COUNTIF(故障汇总表!K4:K123,数据汇总表!AA3)</f>
        <v>1</v>
      </c>
      <c r="AC11" s="133">
        <f>SUMIF(故障汇总表!K4:K123,数据汇总表!AC3,故障汇总表!L4:L123)</f>
        <v>0</v>
      </c>
      <c r="AD11" s="134">
        <f>COUNTIF(故障汇总表!K4:K123,数据汇总表!AC3)</f>
        <v>0</v>
      </c>
      <c r="AE11" s="133">
        <f>SUMIF(故障汇总表!K4:K123,数据汇总表!AE3,故障汇总表!L4:L123)</f>
        <v>0</v>
      </c>
      <c r="AF11" s="134">
        <f>COUNTIF(故障汇总表!K4:K123,数据汇总表!AE3)</f>
        <v>0</v>
      </c>
      <c r="AG11" s="133">
        <f>SUMIF(故障汇总表!K4:K123,数据汇总表!AG3,故障汇总表!L4:L123)</f>
        <v>0</v>
      </c>
      <c r="AH11" s="134">
        <f>COUNTIF(故障汇总表!K4:K123,数据汇总表!AG3)</f>
        <v>0</v>
      </c>
      <c r="AI11" s="133">
        <f>SUMIF(故障汇总表!K4:K123,数据汇总表!AI3,故障汇总表!L4:L123)</f>
        <v>0</v>
      </c>
      <c r="AJ11" s="134">
        <f>COUNTIF(故障汇总表!K4:K123,数据汇总表!AI3)</f>
        <v>0</v>
      </c>
      <c r="AK11" s="133">
        <f>SUMIF(故障汇总表!K4:K123,数据汇总表!AK3,故障汇总表!L4:L123)</f>
        <v>0</v>
      </c>
      <c r="AL11" s="134">
        <f>COUNTIF(故障汇总表!K4:K123,数据汇总表!AK3)</f>
        <v>0</v>
      </c>
      <c r="AM11" s="133">
        <f>SUMIF(故障汇总表!K4:K123,数据汇总表!AM3,故障汇总表!L4:L123)</f>
        <v>0</v>
      </c>
      <c r="AN11" s="134">
        <f>COUNTIF(故障汇总表!K4:K123,数据汇总表!AM3)</f>
        <v>0</v>
      </c>
      <c r="AO11" s="133">
        <f>SUMIF(故障汇总表!K4:K123,数据汇总表!AO3,故障汇总表!L4:L123)</f>
        <v>0</v>
      </c>
      <c r="AP11" s="134">
        <f>COUNTIF(故障汇总表!K4:K123,数据汇总表!AO3)</f>
        <v>0</v>
      </c>
      <c r="AQ11" s="133">
        <f>SUMIF(故障汇总表!K4:K123,数据汇总表!AQ3,故障汇总表!L4:L123)</f>
        <v>0</v>
      </c>
      <c r="AR11" s="134">
        <f>COUNTIF(故障汇总表!K4:K123,数据汇总表!AQ3)</f>
        <v>0</v>
      </c>
      <c r="AS11" s="133">
        <f>SUMIF(故障汇总表!K4:K123,数据汇总表!AS3,故障汇总表!L4:L123)</f>
        <v>0</v>
      </c>
      <c r="AT11" s="134">
        <f>COUNTIF(故障汇总表!K4:K123,数据汇总表!AS3)</f>
        <v>0</v>
      </c>
      <c r="AU11" s="133">
        <f>SUMIF(故障汇总表!K4:K123,数据汇总表!AU3,故障汇总表!L4:L123)</f>
        <v>0</v>
      </c>
      <c r="AV11" s="134">
        <f>COUNTIF(故障汇总表!K4:K123,数据汇总表!AU3)</f>
        <v>0</v>
      </c>
      <c r="AW11" s="133">
        <f>SUMIF(故障汇总表!K4:K123,数据汇总表!AW3,故障汇总表!L4:L123)</f>
        <v>0</v>
      </c>
      <c r="AX11" s="134">
        <f>COUNTIF(故障汇总表!K4:K123,数据汇总表!AW3)</f>
        <v>0</v>
      </c>
      <c r="AY11" s="133">
        <f>SUMIF(故障汇总表!K4:K123,数据汇总表!AY3,故障汇总表!L4:L123)</f>
        <v>0</v>
      </c>
      <c r="AZ11" s="134">
        <f>COUNTIF(故障汇总表!K4:K123,数据汇总表!AY3)</f>
        <v>0</v>
      </c>
      <c r="BA11" s="135">
        <f t="shared" si="1"/>
        <v>8</v>
      </c>
      <c r="BB11" s="133">
        <f t="shared" si="2"/>
        <v>3.1250000000000028E-2</v>
      </c>
    </row>
    <row r="12" spans="1:75">
      <c r="A12" s="129" t="s">
        <v>2448</v>
      </c>
      <c r="B12" s="130">
        <v>7</v>
      </c>
      <c r="C12" s="131">
        <v>622</v>
      </c>
      <c r="D12" s="131">
        <v>2186</v>
      </c>
      <c r="E12" s="132">
        <v>10360</v>
      </c>
      <c r="F12" s="132">
        <v>9620</v>
      </c>
      <c r="G12" s="132">
        <v>10014</v>
      </c>
      <c r="H12" s="132">
        <f t="shared" si="0"/>
        <v>29994</v>
      </c>
      <c r="I12" s="133">
        <f>SUMIF(故障汇总表!M4:M123,数据汇总表!I3,故障汇总表!N4:N123)</f>
        <v>6.9444444444440867E-3</v>
      </c>
      <c r="J12" s="134">
        <f>COUNTIF(故障汇总表!M4:M123,数据汇总表!I3)</f>
        <v>2</v>
      </c>
      <c r="K12" s="133">
        <f>SUMIF(故障汇总表!M4:M123,数据汇总表!K3,故障汇总表!N4:N123)</f>
        <v>0</v>
      </c>
      <c r="L12" s="134">
        <f>COUNTIF(故障汇总表!M4:M123,数据汇总表!K3)</f>
        <v>0</v>
      </c>
      <c r="M12" s="133">
        <f>SUMIF(故障汇总表!M4:M123,数据汇总表!M3,故障汇总表!N4:N123)</f>
        <v>0</v>
      </c>
      <c r="N12" s="134">
        <f>COUNTIF(故障汇总表!M4:M123,数据汇总表!M3)</f>
        <v>0</v>
      </c>
      <c r="O12" s="133">
        <f>SUMIF(故障汇总表!M4:M123,数据汇总表!O3,故障汇总表!N4:N123)</f>
        <v>0</v>
      </c>
      <c r="P12" s="134">
        <f>COUNTIF(故障汇总表!M4:M123,数据汇总表!O3)</f>
        <v>0</v>
      </c>
      <c r="Q12" s="133">
        <f>SUMIF(故障汇总表!M4:M123,数据汇总表!Q3,故障汇总表!N4:N123)</f>
        <v>0</v>
      </c>
      <c r="R12" s="134">
        <f>COUNTIF(故障汇总表!M4:M123,数据汇总表!Q3)</f>
        <v>0</v>
      </c>
      <c r="S12" s="133">
        <f>SUMIF(故障汇总表!M4:M123,数据汇总表!S3,故障汇总表!N4:N123)</f>
        <v>8.3333333333329707E-3</v>
      </c>
      <c r="T12" s="134">
        <f>COUNTIF(故障汇总表!M4:M123,数据汇总表!S3)</f>
        <v>1</v>
      </c>
      <c r="U12" s="133">
        <f>SUMIF(故障汇总表!M4:M123,数据汇总表!U3,故障汇总表!N4:N123)</f>
        <v>0</v>
      </c>
      <c r="V12" s="134">
        <f>COUNTIF(故障汇总表!M4:M123,数据汇总表!U3)</f>
        <v>0</v>
      </c>
      <c r="W12" s="133">
        <f>SUMIF(故障汇总表!M4:M123,数据汇总表!W3,故障汇总表!N4:N123)</f>
        <v>0</v>
      </c>
      <c r="X12" s="134">
        <f>COUNTIF(故障汇总表!M4:M123,数据汇总表!W3)</f>
        <v>0</v>
      </c>
      <c r="Y12" s="133">
        <f>SUMIF(故障汇总表!M4:M123,数据汇总表!Y3,故障汇总表!N4:N123)</f>
        <v>1.0416666666666963E-2</v>
      </c>
      <c r="Z12" s="134">
        <f>COUNTIF(故障汇总表!M4:M123,数据汇总表!Y3)</f>
        <v>1</v>
      </c>
      <c r="AA12" s="133">
        <f>SUMIF(故障汇总表!M4:M123,数据汇总表!AA3,故障汇总表!N4:N123)</f>
        <v>0</v>
      </c>
      <c r="AB12" s="134">
        <f>COUNTIF(故障汇总表!M4:M123,数据汇总表!AA3)</f>
        <v>0</v>
      </c>
      <c r="AC12" s="133">
        <f>SUMIF(故障汇总表!M4:M123,数据汇总表!AC3,故障汇总表!N4:N123)</f>
        <v>0</v>
      </c>
      <c r="AD12" s="134">
        <f>COUNTIF(故障汇总表!M4:M123,数据汇总表!AC3)</f>
        <v>0</v>
      </c>
      <c r="AE12" s="133">
        <f>SUMIF(故障汇总表!M4:M123,数据汇总表!AE3,故障汇总表!N4:N123)</f>
        <v>0</v>
      </c>
      <c r="AF12" s="134">
        <f>COUNTIF(故障汇总表!M4:M123,数据汇总表!AE3)</f>
        <v>0</v>
      </c>
      <c r="AG12" s="133">
        <f>SUMIF(故障汇总表!M4:M123,数据汇总表!AG3,故障汇总表!N4:N123)</f>
        <v>0</v>
      </c>
      <c r="AH12" s="134">
        <f>COUNTIF(故障汇总表!M4:M123,数据汇总表!AG3)</f>
        <v>0</v>
      </c>
      <c r="AI12" s="133">
        <f>SUMIF(故障汇总表!M4:M123,数据汇总表!AI3,故障汇总表!N4:N123)</f>
        <v>0</v>
      </c>
      <c r="AJ12" s="134">
        <f>COUNTIF(故障汇总表!M4:M123,数据汇总表!AI3)</f>
        <v>0</v>
      </c>
      <c r="AK12" s="133">
        <f>SUMIF(故障汇总表!M4:M123,数据汇总表!AK3,故障汇总表!N4:N123)</f>
        <v>3.4722222222223001E-3</v>
      </c>
      <c r="AL12" s="134">
        <f>COUNTIF(故障汇总表!M4:M123,数据汇总表!AK3)</f>
        <v>1</v>
      </c>
      <c r="AM12" s="133">
        <f>SUMIF(故障汇总表!M4:M123,数据汇总表!AM3,故障汇总表!N4:N123)</f>
        <v>0</v>
      </c>
      <c r="AN12" s="134">
        <f>COUNTIF(故障汇总表!M4:M123,数据汇总表!AM3)</f>
        <v>0</v>
      </c>
      <c r="AO12" s="133">
        <f>SUMIF(故障汇总表!M4:M123,数据汇总表!AO3,故障汇总表!N4:N123)</f>
        <v>6.250000000000977E-3</v>
      </c>
      <c r="AP12" s="134">
        <f>COUNTIF(故障汇总表!M4:M123,数据汇总表!AO3)</f>
        <v>2</v>
      </c>
      <c r="AQ12" s="133">
        <f>SUMIF(故障汇总表!M4:M123,数据汇总表!AQ3,故障汇总表!N4:N123)</f>
        <v>0</v>
      </c>
      <c r="AR12" s="134">
        <f>COUNTIF(故障汇总表!M4:M123,数据汇总表!AQ3)</f>
        <v>0</v>
      </c>
      <c r="AS12" s="133">
        <f>SUMIF(故障汇总表!M4:M123,数据汇总表!AS3,故障汇总表!N4:N123)</f>
        <v>0</v>
      </c>
      <c r="AT12" s="134">
        <f>COUNTIF(故障汇总表!M4:M123,数据汇总表!AS3)</f>
        <v>0</v>
      </c>
      <c r="AU12" s="133">
        <f>SUMIF(故障汇总表!M4:M123,数据汇总表!AU3,故障汇总表!N4:N123)</f>
        <v>0</v>
      </c>
      <c r="AV12" s="134">
        <f>COUNTIF(故障汇总表!M4:M123,数据汇总表!AU3)</f>
        <v>0</v>
      </c>
      <c r="AW12" s="133">
        <f>SUMIF(故障汇总表!M4:M123,数据汇总表!AW3,故障汇总表!N4:N123)</f>
        <v>4.1666666666660968E-3</v>
      </c>
      <c r="AX12" s="134">
        <f>COUNTIF(故障汇总表!M4:M123,数据汇总表!AW3)</f>
        <v>1</v>
      </c>
      <c r="AY12" s="133">
        <f>SUMIF(故障汇总表!M4:M123,数据汇总表!AY3,故障汇总表!N4:N123)</f>
        <v>0</v>
      </c>
      <c r="AZ12" s="134">
        <f>COUNTIF(故障汇总表!M4:M123,数据汇总表!AY3)</f>
        <v>0</v>
      </c>
      <c r="BA12" s="135">
        <f t="shared" si="1"/>
        <v>8</v>
      </c>
      <c r="BB12" s="133">
        <f t="shared" si="2"/>
        <v>3.9583333333333394E-2</v>
      </c>
    </row>
    <row r="13" spans="1:75">
      <c r="A13" s="129" t="s">
        <v>2448</v>
      </c>
      <c r="B13" s="130">
        <v>8</v>
      </c>
      <c r="C13" s="131">
        <v>615</v>
      </c>
      <c r="D13" s="131">
        <v>2165</v>
      </c>
      <c r="E13" s="132">
        <v>9178</v>
      </c>
      <c r="F13" s="132">
        <v>9233</v>
      </c>
      <c r="G13" s="132">
        <v>10289</v>
      </c>
      <c r="H13" s="132">
        <f t="shared" si="0"/>
        <v>28700</v>
      </c>
      <c r="I13" s="133">
        <f>SUMIF(故障汇总表!O4:O123,数据汇总表!I3,故障汇总表!P4:P123)</f>
        <v>6.9444444444449749E-3</v>
      </c>
      <c r="J13" s="134">
        <f>COUNTIF(故障汇总表!O4:O123,数据汇总表!I3)</f>
        <v>2</v>
      </c>
      <c r="K13" s="133">
        <f>SUMIF(故障汇总表!O4:O123,数据汇总表!K3,故障汇总表!P4:P123)</f>
        <v>6.9444444444439757E-3</v>
      </c>
      <c r="L13" s="134">
        <f>COUNTIF(故障汇总表!O4:O123,数据汇总表!K3)</f>
        <v>2</v>
      </c>
      <c r="M13" s="133">
        <f>SUMIF(故障汇总表!O4:O123,数据汇总表!M3,故障汇总表!P4:P123)</f>
        <v>0</v>
      </c>
      <c r="N13" s="134">
        <f>COUNTIF(故障汇总表!O4:O123,数据汇总表!M3)</f>
        <v>0</v>
      </c>
      <c r="O13" s="133">
        <f>SUMIF(故障汇总表!O4:O123,数据汇总表!O3,故障汇总表!P4:P123)</f>
        <v>0</v>
      </c>
      <c r="P13" s="134">
        <f>COUNTIF(故障汇总表!O4:O123,数据汇总表!O3)</f>
        <v>0</v>
      </c>
      <c r="Q13" s="133">
        <f>SUMIF(故障汇总表!O4:O123,数据汇总表!Q3,故障汇总表!P4:P123)</f>
        <v>0</v>
      </c>
      <c r="R13" s="134">
        <f>COUNTIF(故障汇总表!O4:O123,数据汇总表!Q3)</f>
        <v>0</v>
      </c>
      <c r="S13" s="133">
        <f>SUMIF(故障汇总表!O4:O123,数据汇总表!S3,故障汇总表!P4:P123)</f>
        <v>0</v>
      </c>
      <c r="T13" s="134">
        <f>COUNTIF(故障汇总表!O4:O123,数据汇总表!S3)</f>
        <v>0</v>
      </c>
      <c r="U13" s="133">
        <f>SUMIF(故障汇总表!O4:O123,数据汇总表!U3,故障汇总表!P4:P123)</f>
        <v>4.1666666666667018E-2</v>
      </c>
      <c r="V13" s="134">
        <f>COUNTIF(故障汇总表!O4:O123,数据汇总表!U3)</f>
        <v>1</v>
      </c>
      <c r="W13" s="133">
        <f>SUMIF(故障汇总表!O4:O123,数据汇总表!W3,故障汇总表!P4:P123)</f>
        <v>0</v>
      </c>
      <c r="X13" s="134">
        <f>COUNTIF(故障汇总表!O4:O123,数据汇总表!W3)</f>
        <v>0</v>
      </c>
      <c r="Y13" s="133">
        <f>SUMIF(故障汇总表!O4:O123,数据汇总表!Y3,故障汇总表!P4:P123)</f>
        <v>1.0416666666666075E-2</v>
      </c>
      <c r="Z13" s="134">
        <f>COUNTIF(故障汇总表!O4:O123,数据汇总表!Y3)</f>
        <v>1</v>
      </c>
      <c r="AA13" s="133">
        <f>SUMIF(故障汇总表!O4:O123,数据汇总表!AA3,故障汇总表!P4:P123)</f>
        <v>0</v>
      </c>
      <c r="AB13" s="134">
        <f>COUNTIF(故障汇总表!O4:O123,数据汇总表!AA3)</f>
        <v>0</v>
      </c>
      <c r="AC13" s="133">
        <f>SUMIF(故障汇总表!O4:O123,数据汇总表!AC3,故障汇总表!P4:P123)</f>
        <v>0</v>
      </c>
      <c r="AD13" s="134">
        <f>COUNTIF(故障汇总表!O4:O123,数据汇总表!AC3)</f>
        <v>0</v>
      </c>
      <c r="AE13" s="133">
        <f>SUMIF(故障汇总表!O4:O123,数据汇总表!AE3,故障汇总表!P4:P123)</f>
        <v>0</v>
      </c>
      <c r="AF13" s="134">
        <f>COUNTIF(故障汇总表!O4:O123,数据汇总表!AE3)</f>
        <v>0</v>
      </c>
      <c r="AG13" s="133">
        <f>SUMIF(故障汇总表!O4:O123,数据汇总表!AG3,故障汇总表!P4:P123)</f>
        <v>0</v>
      </c>
      <c r="AH13" s="134">
        <f>COUNTIF(故障汇总表!O4:O123,数据汇总表!AG3)</f>
        <v>0</v>
      </c>
      <c r="AI13" s="133">
        <f>SUMIF(故障汇总表!O4:O123,数据汇总表!AI3,故障汇总表!P4:P123)</f>
        <v>0</v>
      </c>
      <c r="AJ13" s="134">
        <f>COUNTIF(故障汇总表!O4:O123,数据汇总表!AI3)</f>
        <v>0</v>
      </c>
      <c r="AK13" s="133">
        <f>SUMIF(故障汇总表!O4:O123,数据汇总表!AK3,故障汇总表!P4:P123)</f>
        <v>0</v>
      </c>
      <c r="AL13" s="134">
        <f>COUNTIF(故障汇总表!O4:O123,数据汇总表!AK3)</f>
        <v>0</v>
      </c>
      <c r="AM13" s="133">
        <f>SUMIF(故障汇总表!O4:O123,数据汇总表!AM3,故障汇总表!P4:P123)</f>
        <v>1.0416666666667074E-2</v>
      </c>
      <c r="AN13" s="134">
        <f>COUNTIF(故障汇总表!O4:O123,数据汇总表!AM3)</f>
        <v>1</v>
      </c>
      <c r="AO13" s="133">
        <f>SUMIF(故障汇总表!O4:O123,数据汇总表!AO3,故障汇总表!P4:P123)</f>
        <v>0</v>
      </c>
      <c r="AP13" s="134">
        <f>COUNTIF(故障汇总表!O4:O123,数据汇总表!AO3)</f>
        <v>0</v>
      </c>
      <c r="AQ13" s="133">
        <f>SUMIF(故障汇总表!O4:O123,数据汇总表!AQ3,故障汇总表!P4:P123)</f>
        <v>0</v>
      </c>
      <c r="AR13" s="134">
        <f>COUNTIF(故障汇总表!O4:O123,数据汇总表!AQ3)</f>
        <v>0</v>
      </c>
      <c r="AS13" s="133">
        <f>SUMIF(故障汇总表!O4:O123,数据汇总表!AS3,故障汇总表!P4:P123)</f>
        <v>0</v>
      </c>
      <c r="AT13" s="134">
        <f>COUNTIF(故障汇总表!O4:O123,数据汇总表!AS3)</f>
        <v>0</v>
      </c>
      <c r="AU13" s="133">
        <f>SUMIF(故障汇总表!O4:O123,数据汇总表!AU3,故障汇总表!P4:P123)</f>
        <v>0</v>
      </c>
      <c r="AV13" s="134">
        <f>COUNTIF(故障汇总表!O4:O123,数据汇总表!AU3)</f>
        <v>0</v>
      </c>
      <c r="AW13" s="133">
        <f>SUMIF(故障汇总表!O4:O123,数据汇总表!AW3,故障汇总表!P4:P123)</f>
        <v>0</v>
      </c>
      <c r="AX13" s="134">
        <f>COUNTIF(故障汇总表!O4:O123,数据汇总表!AW3)</f>
        <v>0</v>
      </c>
      <c r="AY13" s="133">
        <f>SUMIF(故障汇总表!O4:O123,数据汇总表!AY3,故障汇总表!P4:P123)</f>
        <v>0</v>
      </c>
      <c r="AZ13" s="134">
        <f>COUNTIF(故障汇总表!O4:O123,数据汇总表!AY3)</f>
        <v>0</v>
      </c>
      <c r="BA13" s="135">
        <f t="shared" si="1"/>
        <v>7</v>
      </c>
      <c r="BB13" s="133">
        <f t="shared" si="2"/>
        <v>7.6388888888889117E-2</v>
      </c>
    </row>
    <row r="14" spans="1:75">
      <c r="A14" s="129" t="s">
        <v>2448</v>
      </c>
      <c r="B14" s="130">
        <v>9</v>
      </c>
      <c r="C14" s="131">
        <v>613</v>
      </c>
      <c r="D14" s="131">
        <v>2147</v>
      </c>
      <c r="E14" s="132">
        <v>10679</v>
      </c>
      <c r="F14" s="132">
        <v>9520</v>
      </c>
      <c r="G14" s="132">
        <v>11296</v>
      </c>
      <c r="H14" s="132">
        <f t="shared" si="0"/>
        <v>31495</v>
      </c>
      <c r="I14" s="133">
        <f>SUMIF(故障汇总表!Q4:Q123,数据汇总表!I3,故障汇总表!R4:R123)</f>
        <v>6.9444444444460018E-3</v>
      </c>
      <c r="J14" s="134">
        <f>COUNTIF(故障汇总表!Q4:Q123,数据汇总表!I3)</f>
        <v>2</v>
      </c>
      <c r="K14" s="133">
        <f>SUMIF(故障汇总表!Q4:Q123,数据汇总表!K3,故障汇总表!R4:R123)</f>
        <v>8.3333333333329707E-3</v>
      </c>
      <c r="L14" s="134">
        <f>COUNTIF(故障汇总表!Q4:Q123,数据汇总表!K3)</f>
        <v>2</v>
      </c>
      <c r="M14" s="133">
        <f>SUMIF(故障汇总表!Q4:Q123,数据汇总表!M3,故障汇总表!R4:R123)</f>
        <v>0</v>
      </c>
      <c r="N14" s="134">
        <f>COUNTIF(故障汇总表!Q4:Q123,数据汇总表!M3)</f>
        <v>0</v>
      </c>
      <c r="O14" s="133">
        <f>SUMIF(故障汇总表!Q4:Q123,数据汇总表!O3,故障汇总表!R4:R123)</f>
        <v>0</v>
      </c>
      <c r="P14" s="134">
        <f>COUNTIF(故障汇总表!Q4:Q123,数据汇总表!O3)</f>
        <v>0</v>
      </c>
      <c r="Q14" s="133">
        <f>SUMIF(故障汇总表!Q4:Q123,数据汇总表!Q3,故障汇总表!R4:R123)</f>
        <v>0</v>
      </c>
      <c r="R14" s="134">
        <f>COUNTIF(故障汇总表!Q4:Q123,数据汇总表!Q3)</f>
        <v>0</v>
      </c>
      <c r="S14" s="133">
        <f>SUMIF(故障汇总表!Q4:Q123,数据汇总表!S3,故障汇总表!R4:R123)</f>
        <v>5.5555555555559799E-3</v>
      </c>
      <c r="T14" s="134">
        <f>COUNTIF(故障汇总表!Q4:Q123,数据汇总表!S3)</f>
        <v>1</v>
      </c>
      <c r="U14" s="133">
        <f>SUMIF(故障汇总表!Q4:Q123,数据汇总表!U3,故障汇总表!R4:R123)</f>
        <v>0</v>
      </c>
      <c r="V14" s="134">
        <f>COUNTIF(故障汇总表!Q4:Q123,数据汇总表!U3)</f>
        <v>0</v>
      </c>
      <c r="W14" s="133">
        <f>SUMIF(故障汇总表!Q4:Q123,数据汇总表!W3,故障汇总表!R4:R123)</f>
        <v>0</v>
      </c>
      <c r="X14" s="134">
        <f>COUNTIF(故障汇总表!Q4:Q123,数据汇总表!W3)</f>
        <v>0</v>
      </c>
      <c r="Y14" s="133">
        <f>SUMIF(故障汇总表!Q4:Q123,数据汇总表!Y3,故障汇总表!R4:R123)</f>
        <v>0</v>
      </c>
      <c r="Z14" s="134">
        <f>COUNTIF(故障汇总表!Q4:Q123,数据汇总表!Y3)</f>
        <v>0</v>
      </c>
      <c r="AA14" s="133">
        <f>SUMIF(故障汇总表!Q4:Q123,数据汇总表!AA3,故障汇总表!R4:R123)</f>
        <v>0</v>
      </c>
      <c r="AB14" s="134">
        <f>COUNTIF(故障汇总表!Q4:Q123,数据汇总表!AA3)</f>
        <v>0</v>
      </c>
      <c r="AC14" s="133">
        <f>SUMIF(故障汇总表!Q4:Q123,数据汇总表!AC3,故障汇总表!R4:R123)</f>
        <v>0</v>
      </c>
      <c r="AD14" s="134">
        <f>COUNTIF(故障汇总表!Q4:Q123,数据汇总表!AC3)</f>
        <v>0</v>
      </c>
      <c r="AE14" s="133">
        <f>SUMIF(故障汇总表!Q4:Q123,数据汇总表!AE3,故障汇总表!R4:R123)</f>
        <v>0</v>
      </c>
      <c r="AF14" s="134">
        <f>COUNTIF(故障汇总表!Q4:Q123,数据汇总表!AE3)</f>
        <v>0</v>
      </c>
      <c r="AG14" s="133">
        <f>SUMIF(故障汇总表!Q4:Q123,数据汇总表!AG3,故障汇总表!R4:R123)</f>
        <v>0</v>
      </c>
      <c r="AH14" s="134">
        <f>COUNTIF(故障汇总表!Q4:Q123,数据汇总表!AG3)</f>
        <v>0</v>
      </c>
      <c r="AI14" s="133">
        <f>SUMIF(故障汇总表!Q4:Q123,数据汇总表!AI3,故障汇总表!R4:R123)</f>
        <v>0</v>
      </c>
      <c r="AJ14" s="134">
        <f>COUNTIF(故障汇总表!Q4:Q123,数据汇总表!AI3)</f>
        <v>0</v>
      </c>
      <c r="AK14" s="133">
        <f>SUMIF(故障汇总表!Q4:Q123,数据汇总表!AK3,故障汇总表!R4:R123)</f>
        <v>0</v>
      </c>
      <c r="AL14" s="134">
        <f>COUNTIF(故障汇总表!Q4:Q123,数据汇总表!AK3)</f>
        <v>0</v>
      </c>
      <c r="AM14" s="133">
        <f>SUMIF(故障汇总表!Q4:Q123,数据汇总表!AM3,故障汇总表!R4:R123)</f>
        <v>0</v>
      </c>
      <c r="AN14" s="134">
        <f>COUNTIF(故障汇总表!Q4:Q123,数据汇总表!AM3)</f>
        <v>0</v>
      </c>
      <c r="AO14" s="133">
        <f>SUMIF(故障汇总表!Q4:Q123,数据汇总表!AO3,故障汇总表!R4:R123)</f>
        <v>0</v>
      </c>
      <c r="AP14" s="134">
        <f>COUNTIF(故障汇总表!Q4:Q123,数据汇总表!AO3)</f>
        <v>0</v>
      </c>
      <c r="AQ14" s="133">
        <f>SUMIF(故障汇总表!Q4:Q123,数据汇总表!AQ3,故障汇总表!R4:R123)</f>
        <v>0</v>
      </c>
      <c r="AR14" s="134">
        <f>COUNTIF(故障汇总表!Q4:Q123,数据汇总表!AQ3)</f>
        <v>0</v>
      </c>
      <c r="AS14" s="133">
        <f>SUMIF(故障汇总表!Q4:Q123,数据汇总表!AS3,故障汇总表!R4:R123)</f>
        <v>0</v>
      </c>
      <c r="AT14" s="134">
        <f>COUNTIF(故障汇总表!Q4:Q123,数据汇总表!AS3)</f>
        <v>0</v>
      </c>
      <c r="AU14" s="133">
        <f>SUMIF(故障汇总表!Q4:Q123,数据汇总表!AU3,故障汇总表!R4:R123)</f>
        <v>0</v>
      </c>
      <c r="AV14" s="134">
        <f>COUNTIF(故障汇总表!Q4:Q123,数据汇总表!AU3)</f>
        <v>0</v>
      </c>
      <c r="AW14" s="133">
        <f>SUMIF(故障汇总表!Q4:Q123,数据汇总表!AW3,故障汇总表!R4:R123)</f>
        <v>0</v>
      </c>
      <c r="AX14" s="134">
        <f>COUNTIF(故障汇总表!Q4:Q123,数据汇总表!AW3)</f>
        <v>0</v>
      </c>
      <c r="AY14" s="133">
        <f>SUMIF(故障汇总表!Q4:Q123,数据汇总表!AY3,故障汇总表!R4:R123)</f>
        <v>0</v>
      </c>
      <c r="AZ14" s="134">
        <f>COUNTIF(故障汇总表!Q4:Q123,数据汇总表!AY3)</f>
        <v>0</v>
      </c>
      <c r="BA14" s="135">
        <f t="shared" si="1"/>
        <v>5</v>
      </c>
      <c r="BB14" s="133">
        <f t="shared" si="2"/>
        <v>2.0833333333334952E-2</v>
      </c>
    </row>
    <row r="15" spans="1:75">
      <c r="A15" s="129" t="s">
        <v>2448</v>
      </c>
      <c r="B15" s="130">
        <v>10</v>
      </c>
      <c r="C15" s="131">
        <v>628</v>
      </c>
      <c r="D15" s="131">
        <v>2173</v>
      </c>
      <c r="E15" s="132">
        <v>8305</v>
      </c>
      <c r="F15" s="132">
        <v>9612</v>
      </c>
      <c r="G15" s="132">
        <v>11035</v>
      </c>
      <c r="H15" s="132">
        <f t="shared" si="0"/>
        <v>28952</v>
      </c>
      <c r="I15" s="133">
        <f>SUMIF(故障汇总表!S4:S123,数据汇总表!I3,故障汇总表!T4:T123)</f>
        <v>2.7777777777777953E-2</v>
      </c>
      <c r="J15" s="134">
        <f>COUNTIF(故障汇总表!S4:S123,数据汇总表!I3)</f>
        <v>7</v>
      </c>
      <c r="K15" s="133">
        <f>SUMIF(故障汇总表!S4:S123,数据汇总表!K3,故障汇总表!T4:T123)</f>
        <v>0</v>
      </c>
      <c r="L15" s="134">
        <f>COUNTIF(故障汇总表!S4:S123,数据汇总表!K3)</f>
        <v>0</v>
      </c>
      <c r="M15" s="133">
        <f>SUMIF(故障汇总表!S4:S123,数据汇总表!M3,故障汇总表!T4:T123)</f>
        <v>0</v>
      </c>
      <c r="N15" s="134">
        <f>COUNTIF(故障汇总表!S4:S123,数据汇总表!M3)</f>
        <v>0</v>
      </c>
      <c r="O15" s="133">
        <f>SUMIF(故障汇总表!S4:S123,数据汇总表!O3,故障汇总表!T4:T123)</f>
        <v>3.8194444444444975E-2</v>
      </c>
      <c r="P15" s="134">
        <f>COUNTIF(故障汇总表!S4:S123,数据汇总表!O3)</f>
        <v>1</v>
      </c>
      <c r="Q15" s="133">
        <f>SUMIF(故障汇总表!S4:S123,数据汇总表!Q3,故障汇总表!T4:T123)</f>
        <v>0</v>
      </c>
      <c r="R15" s="134">
        <f>COUNTIF(故障汇总表!S4:S123,数据汇总表!Q3)</f>
        <v>0</v>
      </c>
      <c r="S15" s="133">
        <f>SUMIF(故障汇总表!S4:S123,数据汇总表!S3,故障汇总表!T4:T123)</f>
        <v>4.8611111111109828E-3</v>
      </c>
      <c r="T15" s="134">
        <f>COUNTIF(故障汇总表!S4:S123,数据汇总表!S3)</f>
        <v>1</v>
      </c>
      <c r="U15" s="133">
        <f>SUMIF(故障汇总表!S4:S123,数据汇总表!U3,故障汇总表!T4:T123)</f>
        <v>0</v>
      </c>
      <c r="V15" s="134">
        <f>COUNTIF(故障汇总表!S4:S123,数据汇总表!U3)</f>
        <v>0</v>
      </c>
      <c r="W15" s="133">
        <f>SUMIF(故障汇总表!S4:S123,数据汇总表!W3,故障汇总表!T4:T123)</f>
        <v>0</v>
      </c>
      <c r="X15" s="134">
        <f>COUNTIF(故障汇总表!S4:S123,数据汇总表!W3)</f>
        <v>0</v>
      </c>
      <c r="Y15" s="133">
        <f>SUMIF(故障汇总表!S4:S123,数据汇总表!Y3,故障汇总表!T4:T123)</f>
        <v>0</v>
      </c>
      <c r="Z15" s="134">
        <f>COUNTIF(故障汇总表!S4:S123,数据汇总表!Y3)</f>
        <v>0</v>
      </c>
      <c r="AA15" s="133">
        <f>SUMIF(故障汇总表!S4:S123,数据汇总表!AA3,故障汇总表!T4:T123)</f>
        <v>0</v>
      </c>
      <c r="AB15" s="134">
        <f>COUNTIF(故障汇总表!S4:S123,数据汇总表!AA3)</f>
        <v>0</v>
      </c>
      <c r="AC15" s="133">
        <f>SUMIF(故障汇总表!S4:S123,数据汇总表!AC3,故障汇总表!T4:T123)</f>
        <v>0</v>
      </c>
      <c r="AD15" s="134">
        <f>COUNTIF(故障汇总表!S4:S123,数据汇总表!AC3)</f>
        <v>0</v>
      </c>
      <c r="AE15" s="133">
        <f>SUMIF(故障汇总表!S4:S123,数据汇总表!AE3,故障汇总表!T4:T123)</f>
        <v>0</v>
      </c>
      <c r="AF15" s="134">
        <f>COUNTIF(故障汇总表!S4:S123,数据汇总表!AE3)</f>
        <v>0</v>
      </c>
      <c r="AG15" s="133">
        <f>SUMIF(故障汇总表!S4:S123,数据汇总表!AG3,故障汇总表!T4:T123)</f>
        <v>0</v>
      </c>
      <c r="AH15" s="134">
        <f>COUNTIF(故障汇总表!S4:S123,数据汇总表!AG3)</f>
        <v>0</v>
      </c>
      <c r="AI15" s="133">
        <f>SUMIF(故障汇总表!S4:S123,数据汇总表!AI3,故障汇总表!T4:T123)</f>
        <v>0</v>
      </c>
      <c r="AJ15" s="134">
        <f>COUNTIF(故障汇总表!S4:S123,数据汇总表!AI3)</f>
        <v>0</v>
      </c>
      <c r="AK15" s="133">
        <f>SUMIF(故障汇总表!S4:S123,数据汇总表!AK3,故障汇总表!T4:T123)</f>
        <v>0</v>
      </c>
      <c r="AL15" s="134">
        <f>COUNTIF(故障汇总表!S4:S123,数据汇总表!AK3)</f>
        <v>0</v>
      </c>
      <c r="AM15" s="133">
        <f>SUMIF(故障汇总表!S4:S123,数据汇总表!AM3,故障汇总表!T4:T123)</f>
        <v>0</v>
      </c>
      <c r="AN15" s="134">
        <f>COUNTIF(故障汇总表!S4:S123,数据汇总表!AM3)</f>
        <v>0</v>
      </c>
      <c r="AO15" s="133">
        <f>SUMIF(故障汇总表!S4:S123,数据汇总表!AO3,故障汇总表!T4:T123)</f>
        <v>0</v>
      </c>
      <c r="AP15" s="134">
        <f>COUNTIF(故障汇总表!S4:S123,数据汇总表!AO3)</f>
        <v>0</v>
      </c>
      <c r="AQ15" s="133">
        <f>SUMIF(故障汇总表!S4:S123,数据汇总表!AQ3,故障汇总表!T4:T123)</f>
        <v>0</v>
      </c>
      <c r="AR15" s="134">
        <f>COUNTIF(故障汇总表!S4:S123,数据汇总表!AQ3)</f>
        <v>0</v>
      </c>
      <c r="AS15" s="133">
        <f>SUMIF(故障汇总表!S4:S123,数据汇总表!AS3,故障汇总表!T4:T123)</f>
        <v>0</v>
      </c>
      <c r="AT15" s="134">
        <f>COUNTIF(故障汇总表!S4:S123,数据汇总表!AS3)</f>
        <v>0</v>
      </c>
      <c r="AU15" s="133">
        <f>SUMIF(故障汇总表!S4:S123,数据汇总表!AU3,故障汇总表!T4:T123)</f>
        <v>0</v>
      </c>
      <c r="AV15" s="134">
        <f>COUNTIF(故障汇总表!S4:S123,数据汇总表!AU3)</f>
        <v>0</v>
      </c>
      <c r="AW15" s="133">
        <f>SUMIF(故障汇总表!S4:S123,数据汇总表!AW3,故障汇总表!T4:T123)</f>
        <v>0</v>
      </c>
      <c r="AX15" s="134">
        <f>COUNTIF(故障汇总表!S4:S123,数据汇总表!AW3)</f>
        <v>0</v>
      </c>
      <c r="AY15" s="133">
        <f>SUMIF(故障汇总表!S4:S123,数据汇总表!AY3,故障汇总表!T4:T123)</f>
        <v>0</v>
      </c>
      <c r="AZ15" s="134">
        <f>COUNTIF(故障汇总表!S4:S123,数据汇总表!AY3)</f>
        <v>0</v>
      </c>
      <c r="BA15" s="135">
        <f t="shared" si="1"/>
        <v>9</v>
      </c>
      <c r="BB15" s="133">
        <f t="shared" si="2"/>
        <v>7.0833333333333914E-2</v>
      </c>
    </row>
    <row r="16" spans="1:75">
      <c r="A16" s="129" t="s">
        <v>2562</v>
      </c>
      <c r="B16" s="130">
        <v>11</v>
      </c>
      <c r="C16" s="131">
        <v>622</v>
      </c>
      <c r="D16" s="131">
        <v>2259</v>
      </c>
      <c r="E16" s="132">
        <v>10343</v>
      </c>
      <c r="F16" s="132">
        <v>10465</v>
      </c>
      <c r="G16" s="132">
        <v>10449</v>
      </c>
      <c r="H16" s="132">
        <f t="shared" si="0"/>
        <v>31257</v>
      </c>
      <c r="I16" s="133">
        <f>SUMIF(故障汇总表!U4:U123,数据汇总表!I3,故障汇总表!V4:V123)</f>
        <v>2.0833333333334356E-2</v>
      </c>
      <c r="J16" s="134">
        <f>COUNTIF(故障汇总表!U4:U123,数据汇总表!I3)</f>
        <v>5</v>
      </c>
      <c r="K16" s="133">
        <f>SUMIF(故障汇总表!U4:U123,数据汇总表!K3,故障汇总表!V4:V123)</f>
        <v>3.4722222222219878E-3</v>
      </c>
      <c r="L16" s="134">
        <f>COUNTIF(故障汇总表!U4:U123,数据汇总表!K3)</f>
        <v>1</v>
      </c>
      <c r="M16" s="133">
        <f>SUMIF(故障汇总表!U4:U123,数据汇总表!M3,故障汇总表!V4:V123)</f>
        <v>0</v>
      </c>
      <c r="N16" s="134">
        <f>COUNTIF(故障汇总表!U4:U123,数据汇总表!M3)</f>
        <v>0</v>
      </c>
      <c r="O16" s="133">
        <f>SUMIF(故障汇总表!U4:U123,数据汇总表!O3,故障汇总表!V4:V123)</f>
        <v>6.9444444444444059E-3</v>
      </c>
      <c r="P16" s="134">
        <f>COUNTIF(故障汇总表!U4:U123,数据汇总表!O3)</f>
        <v>1</v>
      </c>
      <c r="Q16" s="133">
        <f>SUMIF(故障汇总表!U4:U123,数据汇总表!Q3,故障汇总表!V4:V123)</f>
        <v>0</v>
      </c>
      <c r="R16" s="134">
        <f>COUNTIF(故障汇总表!U4:U123,数据汇总表!Q3)</f>
        <v>0</v>
      </c>
      <c r="S16" s="133">
        <f>SUMIF(故障汇总表!U4:U123,数据汇总表!S3,故障汇总表!V4:V123)</f>
        <v>4.8611111111109828E-3</v>
      </c>
      <c r="T16" s="134">
        <f>COUNTIF(故障汇总表!U4:U123,数据汇总表!S3)</f>
        <v>1</v>
      </c>
      <c r="U16" s="133">
        <f>SUMIF(故障汇总表!U4:U123,数据汇总表!U3,故障汇总表!V4:V123)</f>
        <v>0</v>
      </c>
      <c r="V16" s="134">
        <f>COUNTIF(故障汇总表!U4:U123,数据汇总表!U3)</f>
        <v>0</v>
      </c>
      <c r="W16" s="133">
        <f>SUMIF(故障汇总表!U4:U123,数据汇总表!W3,故障汇总表!V4:V123)</f>
        <v>0</v>
      </c>
      <c r="X16" s="134">
        <f>COUNTIF(故障汇总表!U4:U123,数据汇总表!W3)</f>
        <v>0</v>
      </c>
      <c r="Y16" s="133">
        <f>SUMIF(故障汇总表!U4:U123,数据汇总表!Y3,故障汇总表!V4:V123)</f>
        <v>3.472222222222987E-3</v>
      </c>
      <c r="Z16" s="134">
        <f>COUNTIF(故障汇总表!U4:U123,数据汇总表!Y3)</f>
        <v>1</v>
      </c>
      <c r="AA16" s="133">
        <f>SUMIF(故障汇总表!U4:U123,数据汇总表!AA3,故障汇总表!V4:V123)</f>
        <v>0</v>
      </c>
      <c r="AB16" s="134">
        <f>COUNTIF(故障汇总表!U4:U123,数据汇总表!AA3)</f>
        <v>0</v>
      </c>
      <c r="AC16" s="133">
        <f>SUMIF(故障汇总表!U4:U123,数据汇总表!AC3,故障汇总表!V4:V123)</f>
        <v>0</v>
      </c>
      <c r="AD16" s="134">
        <f>COUNTIF(故障汇总表!U4:U123,数据汇总表!AC3)</f>
        <v>0</v>
      </c>
      <c r="AE16" s="133">
        <f>SUMIF(故障汇总表!U4:U123,数据汇总表!AE3,故障汇总表!V4:V123)</f>
        <v>0</v>
      </c>
      <c r="AF16" s="134">
        <f>COUNTIF(故障汇总表!U4:U123,数据汇总表!AE3)</f>
        <v>0</v>
      </c>
      <c r="AG16" s="133">
        <f>SUMIF(故障汇总表!U4:U123,数据汇总表!AG3,故障汇总表!V4:V123)</f>
        <v>0</v>
      </c>
      <c r="AH16" s="134">
        <f>COUNTIF(故障汇总表!U4:U123,数据汇总表!AG3)</f>
        <v>0</v>
      </c>
      <c r="AI16" s="133">
        <f>SUMIF(故障汇总表!U4:U123,数据汇总表!AI3,故障汇总表!V4:V123)</f>
        <v>0</v>
      </c>
      <c r="AJ16" s="134">
        <f>COUNTIF(故障汇总表!U4:U123,数据汇总表!AI3)</f>
        <v>0</v>
      </c>
      <c r="AK16" s="133">
        <f>SUMIF(故障汇总表!U4:U123,数据汇总表!AK3,故障汇总表!V4:V123)</f>
        <v>0</v>
      </c>
      <c r="AL16" s="134">
        <f>COUNTIF(故障汇总表!U4:U123,数据汇总表!AK3)</f>
        <v>0</v>
      </c>
      <c r="AM16" s="133">
        <f>SUMIF(故障汇总表!U4:U123,数据汇总表!AM3,故障汇总表!V4:V123)</f>
        <v>6.9444444444450304E-3</v>
      </c>
      <c r="AN16" s="134">
        <f>COUNTIF(故障汇总表!U4:U123,数据汇总表!AM3)</f>
        <v>1</v>
      </c>
      <c r="AO16" s="133">
        <f>SUMIF(故障汇总表!U4:U123,数据汇总表!AO3,故障汇总表!V4:V123)</f>
        <v>0</v>
      </c>
      <c r="AP16" s="134">
        <f>COUNTIF(故障汇总表!U4:U123,数据汇总表!AO3)</f>
        <v>0</v>
      </c>
      <c r="AQ16" s="133">
        <f>SUMIF(故障汇总表!U4:U123,数据汇总表!AQ3,故障汇总表!V4:V123)</f>
        <v>0</v>
      </c>
      <c r="AR16" s="134">
        <f>COUNTIF(故障汇总表!U4:U123,数据汇总表!AQ3)</f>
        <v>0</v>
      </c>
      <c r="AS16" s="133">
        <f>SUMIF(故障汇总表!U4:U123,数据汇总表!AS3,故障汇总表!V4:V123)</f>
        <v>0</v>
      </c>
      <c r="AT16" s="134">
        <f>COUNTIF(故障汇总表!U4:U123,数据汇总表!AS3)</f>
        <v>0</v>
      </c>
      <c r="AU16" s="133">
        <f>SUMIF(故障汇总表!U4:U123,数据汇总表!AU3,故障汇总表!V4:V123)</f>
        <v>0</v>
      </c>
      <c r="AV16" s="134">
        <f>COUNTIF(故障汇总表!U4:U123,数据汇总表!AU3)</f>
        <v>0</v>
      </c>
      <c r="AW16" s="133">
        <f>SUMIF(故障汇总表!U4:U123,数据汇总表!AW3,故障汇总表!V4:V123)</f>
        <v>2.0833333333329929E-3</v>
      </c>
      <c r="AX16" s="134">
        <f>COUNTIF(故障汇总表!U4:U123,数据汇总表!AW3)</f>
        <v>1</v>
      </c>
      <c r="AY16" s="133">
        <f>SUMIF(故障汇总表!U4:U123,数据汇总表!AY3,故障汇总表!V4:V123)</f>
        <v>0</v>
      </c>
      <c r="AZ16" s="134">
        <f>COUNTIF(故障汇总表!U4:U123,数据汇总表!AY3)</f>
        <v>0</v>
      </c>
      <c r="BA16" s="135">
        <f t="shared" si="1"/>
        <v>11</v>
      </c>
      <c r="BB16" s="133">
        <f t="shared" si="2"/>
        <v>4.8611111111112743E-2</v>
      </c>
    </row>
    <row r="17" spans="1:54">
      <c r="A17" s="129" t="s">
        <v>2493</v>
      </c>
      <c r="B17" s="130">
        <v>12</v>
      </c>
      <c r="C17" s="131">
        <v>619</v>
      </c>
      <c r="D17" s="131">
        <v>1962</v>
      </c>
      <c r="E17" s="132">
        <v>9429</v>
      </c>
      <c r="F17" s="132">
        <v>10948</v>
      </c>
      <c r="G17" s="132">
        <v>9702</v>
      </c>
      <c r="H17" s="132">
        <f t="shared" si="0"/>
        <v>30079</v>
      </c>
      <c r="I17" s="133">
        <f>SUMIF(故障汇总表!W4:W123,数据汇总表!I3,故障汇总表!X4:X123)</f>
        <v>2.1527777777776327E-2</v>
      </c>
      <c r="J17" s="134">
        <f>COUNTIF(故障汇总表!W4:W123,数据汇总表!I3)</f>
        <v>5</v>
      </c>
      <c r="K17" s="133">
        <f>SUMIF(故障汇总表!W4:W123,数据汇总表!K3,故障汇总表!X4:X123)</f>
        <v>6.9444444444445308E-3</v>
      </c>
      <c r="L17" s="134">
        <f>COUNTIF(故障汇总表!W4:W123,数据汇总表!K3)</f>
        <v>1</v>
      </c>
      <c r="M17" s="133">
        <f>SUMIF(故障汇总表!W4:W123,数据汇总表!M3,故障汇总表!X4:X123)</f>
        <v>0</v>
      </c>
      <c r="N17" s="134">
        <f>COUNTIF(故障汇总表!W4:W123,数据汇总表!M3)</f>
        <v>0</v>
      </c>
      <c r="O17" s="133">
        <f>SUMIF(故障汇总表!W4:W123,数据汇总表!O3,故障汇总表!X4:X123)</f>
        <v>0</v>
      </c>
      <c r="P17" s="134">
        <f>COUNTIF(故障汇总表!W4:W123,数据汇总表!O3)</f>
        <v>0</v>
      </c>
      <c r="Q17" s="133">
        <f>SUMIF(故障汇总表!W4:W123,数据汇总表!Q3,故障汇总表!X4:X123)</f>
        <v>0</v>
      </c>
      <c r="R17" s="134">
        <f>COUNTIF(故障汇总表!W4:W123,数据汇总表!Q3)</f>
        <v>0</v>
      </c>
      <c r="S17" s="133">
        <f>SUMIF(故障汇总表!W4:W123,数据汇总表!S3,故障汇总表!X4:X123)</f>
        <v>0</v>
      </c>
      <c r="T17" s="134">
        <f>COUNTIF(故障汇总表!W4:W123,数据汇总表!S3)</f>
        <v>0</v>
      </c>
      <c r="U17" s="133">
        <f>SUMIF(故障汇总表!W4:W123,数据汇总表!U3,故障汇总表!X4:X123)</f>
        <v>3.4722222222220989E-3</v>
      </c>
      <c r="V17" s="134">
        <f>COUNTIF(故障汇总表!W4:W123,数据汇总表!U3)</f>
        <v>1</v>
      </c>
      <c r="W17" s="133">
        <f>SUMIF(故障汇总表!W4:W123,数据汇总表!W3,故障汇总表!X4:X123)</f>
        <v>0</v>
      </c>
      <c r="X17" s="134">
        <f>COUNTIF(故障汇总表!W4:W123,数据汇总表!W3)</f>
        <v>0</v>
      </c>
      <c r="Y17" s="133">
        <f>SUMIF(故障汇总表!W4:W123,数据汇总表!Y3,故障汇总表!X4:X123)</f>
        <v>0</v>
      </c>
      <c r="Z17" s="134">
        <f>COUNTIF(故障汇总表!W4:W123,数据汇总表!Y3)</f>
        <v>0</v>
      </c>
      <c r="AA17" s="133">
        <f>SUMIF(故障汇总表!W4:W123,数据汇总表!AA3,故障汇总表!X4:X123)</f>
        <v>0</v>
      </c>
      <c r="AB17" s="134">
        <f>COUNTIF(故障汇总表!W4:W123,数据汇总表!AA3)</f>
        <v>0</v>
      </c>
      <c r="AC17" s="133">
        <f>SUMIF(故障汇总表!W4:W123,数据汇总表!AC3,故障汇总表!X4:X123)</f>
        <v>0</v>
      </c>
      <c r="AD17" s="134">
        <f>COUNTIF(故障汇总表!W4:W123,数据汇总表!AC3)</f>
        <v>0</v>
      </c>
      <c r="AE17" s="133">
        <f>SUMIF(故障汇总表!W4:W123,数据汇总表!AE3,故障汇总表!X4:X123)</f>
        <v>0</v>
      </c>
      <c r="AF17" s="134">
        <f>COUNTIF(故障汇总表!W4:W123,数据汇总表!AE3)</f>
        <v>0</v>
      </c>
      <c r="AG17" s="133">
        <f>SUMIF(故障汇总表!W4:W123,数据汇总表!AG3,故障汇总表!X4:X123)</f>
        <v>0</v>
      </c>
      <c r="AH17" s="134">
        <f>COUNTIF(故障汇总表!W4:W123,数据汇总表!AG3)</f>
        <v>0</v>
      </c>
      <c r="AI17" s="133">
        <f>SUMIF(故障汇总表!W4:W123,数据汇总表!AI3,故障汇总表!X4:X123)</f>
        <v>0</v>
      </c>
      <c r="AJ17" s="134">
        <f>COUNTIF(故障汇总表!W4:W123,数据汇总表!AI3)</f>
        <v>0</v>
      </c>
      <c r="AK17" s="133">
        <f>SUMIF(故障汇总表!W4:W123,数据汇总表!AK3,故障汇总表!X4:X123)</f>
        <v>9.7222222222219934E-3</v>
      </c>
      <c r="AL17" s="134">
        <f>COUNTIF(故障汇总表!W4:W123,数据汇总表!AK3)</f>
        <v>2</v>
      </c>
      <c r="AM17" s="133">
        <f>SUMIF(故障汇总表!W4:W123,数据汇总表!AM3,故障汇总表!X4:X123)</f>
        <v>0</v>
      </c>
      <c r="AN17" s="134">
        <f>COUNTIF(故障汇总表!W4:W123,数据汇总表!AM3)</f>
        <v>0</v>
      </c>
      <c r="AO17" s="133">
        <f>SUMIF(故障汇总表!W4:W123,数据汇总表!AO3,故障汇总表!X4:X123)</f>
        <v>0</v>
      </c>
      <c r="AP17" s="134">
        <f>COUNTIF(故障汇总表!W4:W123,数据汇总表!AO3)</f>
        <v>0</v>
      </c>
      <c r="AQ17" s="133">
        <f>SUMIF(故障汇总表!W4:W123,数据汇总表!AQ3,故障汇总表!X4:X123)</f>
        <v>0</v>
      </c>
      <c r="AR17" s="134">
        <f>COUNTIF(故障汇总表!W4:W123,数据汇总表!AQ3)</f>
        <v>0</v>
      </c>
      <c r="AS17" s="133">
        <f>SUMIF(故障汇总表!W4:W123,数据汇总表!AS3,故障汇总表!X4:X123)</f>
        <v>0</v>
      </c>
      <c r="AT17" s="134">
        <f>COUNTIF(故障汇总表!W4:W123,数据汇总表!AS3)</f>
        <v>0</v>
      </c>
      <c r="AU17" s="133">
        <f>SUMIF(故障汇总表!W4:W123,数据汇总表!AU3,故障汇总表!X4:X123)</f>
        <v>0</v>
      </c>
      <c r="AV17" s="134">
        <f>COUNTIF(故障汇总表!W4:W123,数据汇总表!AU3)</f>
        <v>0</v>
      </c>
      <c r="AW17" s="133">
        <f>SUMIF(故障汇总表!W4:W123,数据汇总表!AW3,故障汇总表!X4:X123)</f>
        <v>3.4722222222219878E-3</v>
      </c>
      <c r="AX17" s="134">
        <f>COUNTIF(故障汇总表!W4:W123,数据汇总表!AW3)</f>
        <v>1</v>
      </c>
      <c r="AY17" s="133">
        <f>SUMIF(故障汇总表!W4:W123,数据汇总表!AY3,故障汇总表!X4:X123)</f>
        <v>0</v>
      </c>
      <c r="AZ17" s="134">
        <f>COUNTIF(故障汇总表!W4:W123,数据汇总表!AY3)</f>
        <v>0</v>
      </c>
      <c r="BA17" s="135">
        <f t="shared" si="1"/>
        <v>10</v>
      </c>
      <c r="BB17" s="133">
        <f t="shared" si="2"/>
        <v>4.5138888888886938E-2</v>
      </c>
    </row>
    <row r="18" spans="1:54">
      <c r="A18" s="129" t="s">
        <v>2448</v>
      </c>
      <c r="B18" s="130">
        <v>13</v>
      </c>
      <c r="C18" s="131">
        <v>626</v>
      </c>
      <c r="D18" s="131">
        <v>2231</v>
      </c>
      <c r="E18" s="132">
        <v>6721</v>
      </c>
      <c r="F18" s="132">
        <v>8697</v>
      </c>
      <c r="G18" s="132">
        <v>9933</v>
      </c>
      <c r="H18" s="132">
        <f t="shared" si="0"/>
        <v>25351</v>
      </c>
      <c r="I18" s="133">
        <f>SUMIF(故障汇总表!Y4:Y123,数据汇总表!I3,故障汇总表!Z4:Z123)</f>
        <v>4.1666666666660135E-3</v>
      </c>
      <c r="J18" s="134">
        <f>COUNTIF(故障汇总表!Y4:Y123,数据汇总表!I3)</f>
        <v>1</v>
      </c>
      <c r="K18" s="133">
        <f>SUMIF(故障汇总表!Y4:Y123,数据汇总表!K3,故障汇总表!Z4:Z123)</f>
        <v>0</v>
      </c>
      <c r="L18" s="134">
        <f>COUNTIF(故障汇总表!Y4:Y123,数据汇总表!K3)</f>
        <v>0</v>
      </c>
      <c r="M18" s="133">
        <f>SUMIF(故障汇总表!Y4:Y123,数据汇总表!M3,故障汇总表!Z4:Z123)</f>
        <v>0</v>
      </c>
      <c r="N18" s="134">
        <f>COUNTIF(故障汇总表!Y4:Y123,数据汇总表!M3)</f>
        <v>0</v>
      </c>
      <c r="O18" s="133">
        <f>SUMIF(故障汇总表!Y4:Y123,数据汇总表!O3,故障汇总表!Z4:Z123)</f>
        <v>0</v>
      </c>
      <c r="P18" s="134">
        <f>COUNTIF(故障汇总表!Y4:Y123,数据汇总表!O3)</f>
        <v>0</v>
      </c>
      <c r="Q18" s="133">
        <f>SUMIF(故障汇总表!Y4:Y123,数据汇总表!Q3,故障汇总表!Z4:Z123)</f>
        <v>9.7222222222219656E-3</v>
      </c>
      <c r="R18" s="134">
        <f>COUNTIF(故障汇总表!Y4:Y123,数据汇总表!Q3)</f>
        <v>1</v>
      </c>
      <c r="S18" s="133">
        <f>SUMIF(故障汇总表!Y4:Y123,数据汇总表!S3,故障汇总表!Z4:Z123)</f>
        <v>8.3333333333330817E-3</v>
      </c>
      <c r="T18" s="134">
        <f>COUNTIF(故障汇总表!Y4:Y123,数据汇总表!S3)</f>
        <v>1</v>
      </c>
      <c r="U18" s="133">
        <f>SUMIF(故障汇总表!Y4:Y123,数据汇总表!U3,故障汇总表!Z4:Z123)</f>
        <v>2.430555555555497E-2</v>
      </c>
      <c r="V18" s="134">
        <f>COUNTIF(故障汇总表!Y4:Y123,数据汇总表!U3)</f>
        <v>1</v>
      </c>
      <c r="W18" s="133">
        <f>SUMIF(故障汇总表!Y4:Y123,数据汇总表!W3,故障汇总表!Z4:Z123)</f>
        <v>1.1111111111111016E-2</v>
      </c>
      <c r="X18" s="134">
        <f>COUNTIF(故障汇总表!Y4:Y123,数据汇总表!W3)</f>
        <v>1</v>
      </c>
      <c r="Y18" s="133">
        <f>SUMIF(故障汇总表!Y4:Y123,数据汇总表!Y3,故障汇总表!Z4:Z123)</f>
        <v>0</v>
      </c>
      <c r="Z18" s="134">
        <f>COUNTIF(故障汇总表!Y4:Y123,数据汇总表!Y3)</f>
        <v>0</v>
      </c>
      <c r="AA18" s="133">
        <f>SUMIF(故障汇总表!Y4:Y123,数据汇总表!AA3,故障汇总表!Z4:Z123)</f>
        <v>0</v>
      </c>
      <c r="AB18" s="134">
        <f>COUNTIF(故障汇总表!Y4:Y123,数据汇总表!AA3)</f>
        <v>0</v>
      </c>
      <c r="AC18" s="133">
        <f>SUMIF(故障汇总表!Y4:Y123,数据汇总表!AC3,故障汇总表!Z4:Z123)</f>
        <v>0</v>
      </c>
      <c r="AD18" s="134">
        <f>COUNTIF(故障汇总表!Y4:Y123,数据汇总表!AC3)</f>
        <v>0</v>
      </c>
      <c r="AE18" s="133">
        <f>SUMIF(故障汇总表!Y4:Y123,数据汇总表!AE3,故障汇总表!Z4:Z123)</f>
        <v>0</v>
      </c>
      <c r="AF18" s="134">
        <f>COUNTIF(故障汇总表!Y4:Y123,数据汇总表!AE3)</f>
        <v>0</v>
      </c>
      <c r="AG18" s="133">
        <f>SUMIF(故障汇总表!Y4:Y123,数据汇总表!AG3,故障汇总表!Z4:Z123)</f>
        <v>0</v>
      </c>
      <c r="AH18" s="134">
        <f>COUNTIF(故障汇总表!Y4:Y123,数据汇总表!AG3)</f>
        <v>0</v>
      </c>
      <c r="AI18" s="133">
        <f>SUMIF(故障汇总表!Y4:Y123,数据汇总表!AI3,故障汇总表!Z4:Z123)</f>
        <v>0</v>
      </c>
      <c r="AJ18" s="134">
        <f>COUNTIF(故障汇总表!Y4:Y123,数据汇总表!AI3)</f>
        <v>0</v>
      </c>
      <c r="AK18" s="133">
        <f>SUMIF(故障汇总表!Y4:Y123,数据汇总表!AK3,故障汇总表!Z4:Z123)</f>
        <v>0</v>
      </c>
      <c r="AL18" s="134">
        <f>COUNTIF(故障汇总表!Y4:Y123,数据汇总表!AK3)</f>
        <v>0</v>
      </c>
      <c r="AM18" s="133">
        <f>SUMIF(故障汇总表!Y4:Y123,数据汇总表!AM3,故障汇总表!Z4:Z123)</f>
        <v>0</v>
      </c>
      <c r="AN18" s="134">
        <f>COUNTIF(故障汇总表!Y4:Y123,数据汇总表!AM3)</f>
        <v>0</v>
      </c>
      <c r="AO18" s="133">
        <f>SUMIF(故障汇总表!Y4:Y123,数据汇总表!AO3,故障汇总表!Z4:Z123)</f>
        <v>0</v>
      </c>
      <c r="AP18" s="134">
        <f>COUNTIF(故障汇总表!Y4:Y123,数据汇总表!AO3)</f>
        <v>0</v>
      </c>
      <c r="AQ18" s="133">
        <f>SUMIF(故障汇总表!Y4:Y123,数据汇总表!AQ3,故障汇总表!Z4:Z123)</f>
        <v>0</v>
      </c>
      <c r="AR18" s="134">
        <f>COUNTIF(故障汇总表!Y4:Y123,数据汇总表!AQ3)</f>
        <v>0</v>
      </c>
      <c r="AS18" s="133">
        <f>SUMIF(故障汇总表!Y4:Y123,数据汇总表!AS3,故障汇总表!Z4:Z123)</f>
        <v>3.4722222222220989E-3</v>
      </c>
      <c r="AT18" s="134">
        <f>COUNTIF(故障汇总表!Y4:Y123,数据汇总表!AS3)</f>
        <v>1</v>
      </c>
      <c r="AU18" s="133">
        <f>SUMIF(故障汇总表!Y4:Y123,数据汇总表!AU3,故障汇总表!Z4:Z123)</f>
        <v>0</v>
      </c>
      <c r="AV18" s="134">
        <f>COUNTIF(故障汇总表!Y4:Y123,数据汇总表!AU3)</f>
        <v>0</v>
      </c>
      <c r="AW18" s="133">
        <f>SUMIF(故障汇总表!Y4:Y123,数据汇总表!AW3,故障汇总表!Z4:Z123)</f>
        <v>0</v>
      </c>
      <c r="AX18" s="134">
        <f>COUNTIF(故障汇总表!Y4:Y123,数据汇总表!AW3)</f>
        <v>0</v>
      </c>
      <c r="AY18" s="133">
        <f>SUMIF(故障汇总表!Y4:Y123,数据汇总表!AY3,故障汇总表!Z4:Z123)</f>
        <v>0</v>
      </c>
      <c r="AZ18" s="134">
        <f>COUNTIF(故障汇总表!Y4:Y123,数据汇总表!AY3)</f>
        <v>0</v>
      </c>
      <c r="BA18" s="135">
        <f t="shared" si="1"/>
        <v>6</v>
      </c>
      <c r="BB18" s="133">
        <f t="shared" si="2"/>
        <v>6.1111111111109145E-2</v>
      </c>
    </row>
    <row r="19" spans="1:54">
      <c r="A19" s="129" t="s">
        <v>2448</v>
      </c>
      <c r="B19" s="130">
        <v>14</v>
      </c>
      <c r="C19" s="131">
        <v>626</v>
      </c>
      <c r="D19" s="131">
        <v>2202</v>
      </c>
      <c r="E19" s="132">
        <v>9610</v>
      </c>
      <c r="F19" s="132">
        <v>9219</v>
      </c>
      <c r="G19" s="132">
        <v>10172</v>
      </c>
      <c r="H19" s="132">
        <f t="shared" si="0"/>
        <v>29001</v>
      </c>
      <c r="I19" s="133">
        <f>SUMIF(故障汇总表!AA4:AA123,数据汇总表!I3,故障汇总表!AB4:AB123)</f>
        <v>1.3194444444443967E-2</v>
      </c>
      <c r="J19" s="134">
        <f>COUNTIF(故障汇总表!AA4:AA123,数据汇总表!I3)</f>
        <v>4</v>
      </c>
      <c r="K19" s="133">
        <f>SUMIF(故障汇总表!AA4:AA123,数据汇总表!K3,故障汇总表!AB4:AB123)</f>
        <v>0</v>
      </c>
      <c r="L19" s="134">
        <f>COUNTIF(故障汇总表!AA4:AA123,数据汇总表!K3)</f>
        <v>0</v>
      </c>
      <c r="M19" s="133">
        <f>SUMIF(故障汇总表!AA4:AA123,数据汇总表!M3,故障汇总表!AB4:AB123)</f>
        <v>0</v>
      </c>
      <c r="N19" s="134">
        <f>COUNTIF(故障汇总表!AA4:AA123,数据汇总表!M3)</f>
        <v>0</v>
      </c>
      <c r="O19" s="133">
        <f>SUMIF(故障汇总表!AA4:AA123,数据汇总表!O3,故障汇总表!AB4:AB123)</f>
        <v>0</v>
      </c>
      <c r="P19" s="134">
        <f>COUNTIF(故障汇总表!AA4:AA123,数据汇总表!O3)</f>
        <v>0</v>
      </c>
      <c r="Q19" s="133">
        <f>SUMIF(故障汇总表!AA4:AA123,数据汇总表!Q3,故障汇总表!AB4:AB123)</f>
        <v>0</v>
      </c>
      <c r="R19" s="134">
        <f>COUNTIF(故障汇总表!AA4:AA123,数据汇总表!Q3)</f>
        <v>0</v>
      </c>
      <c r="S19" s="133">
        <f>SUMIF(故障汇总表!AA4:AA123,数据汇总表!S3,故障汇总表!AB4:AB123)</f>
        <v>0</v>
      </c>
      <c r="T19" s="134">
        <f>COUNTIF(故障汇总表!AA4:AA123,数据汇总表!S3)</f>
        <v>0</v>
      </c>
      <c r="U19" s="133">
        <f>SUMIF(故障汇总表!AA4:AA123,数据汇总表!U3,故障汇总表!AB4:AB123)</f>
        <v>0.10625000000000001</v>
      </c>
      <c r="V19" s="134">
        <f>COUNTIF(故障汇总表!AA4:AA123,数据汇总表!U3)</f>
        <v>1</v>
      </c>
      <c r="W19" s="133">
        <f>SUMIF(故障汇总表!AA4:AA123,数据汇总表!W3,故障汇总表!AB4:AB123)</f>
        <v>0</v>
      </c>
      <c r="X19" s="134">
        <f>COUNTIF(故障汇总表!AA4:AA123,数据汇总表!W3)</f>
        <v>0</v>
      </c>
      <c r="Y19" s="133">
        <f>SUMIF(故障汇总表!AA4:AA123,数据汇总表!Y3,故障汇总表!AB4:AB123)</f>
        <v>0</v>
      </c>
      <c r="Z19" s="134">
        <f>COUNTIF(故障汇总表!AA4:AA123,数据汇总表!Y3)</f>
        <v>0</v>
      </c>
      <c r="AA19" s="133">
        <f>SUMIF(故障汇总表!AA4:AA123,数据汇总表!AA3,故障汇总表!AB4:AB123)</f>
        <v>0</v>
      </c>
      <c r="AB19" s="134">
        <f>COUNTIF(故障汇总表!AA4:AA123,数据汇总表!AA3)</f>
        <v>0</v>
      </c>
      <c r="AC19" s="133">
        <f>SUMIF(故障汇总表!AA4:AA123,数据汇总表!AC3,故障汇总表!AB4:AB123)</f>
        <v>0</v>
      </c>
      <c r="AD19" s="134">
        <f>COUNTIF(故障汇总表!AA4:AA123,数据汇总表!AC3)</f>
        <v>0</v>
      </c>
      <c r="AE19" s="133">
        <f>SUMIF(故障汇总表!AA4:AA123,数据汇总表!AE3,故障汇总表!AB4:AB123)</f>
        <v>0</v>
      </c>
      <c r="AF19" s="134">
        <f>COUNTIF(故障汇总表!AA4:AA123,数据汇总表!AE3)</f>
        <v>0</v>
      </c>
      <c r="AG19" s="133">
        <f>SUMIF(故障汇总表!AA4:AA123,数据汇总表!AG3,故障汇总表!AB4:AB123)</f>
        <v>0</v>
      </c>
      <c r="AH19" s="134">
        <f>COUNTIF(故障汇总表!AA4:AA123,数据汇总表!AG3)</f>
        <v>0</v>
      </c>
      <c r="AI19" s="133">
        <f>SUMIF(故障汇总表!AA4:AA123,数据汇总表!AI3,故障汇总表!AB4:AB123)</f>
        <v>0</v>
      </c>
      <c r="AJ19" s="134">
        <f>COUNTIF(故障汇总表!AA4:AA123,数据汇总表!AI3)</f>
        <v>0</v>
      </c>
      <c r="AK19" s="133">
        <f>SUMIF(故障汇总表!AA4:AA123,数据汇总表!AK3,故障汇总表!AB4:AB123)</f>
        <v>0</v>
      </c>
      <c r="AL19" s="134">
        <f>COUNTIF(故障汇总表!AA4:AA123,数据汇总表!AK3)</f>
        <v>0</v>
      </c>
      <c r="AM19" s="133">
        <f>SUMIF(故障汇总表!AA4:AA123,数据汇总表!AM3,故障汇总表!AB4:AB123)</f>
        <v>0</v>
      </c>
      <c r="AN19" s="134">
        <f>COUNTIF(故障汇总表!AA4:AA123,数据汇总表!AM3)</f>
        <v>0</v>
      </c>
      <c r="AO19" s="133">
        <f>SUMIF(故障汇总表!AA4:AA123,数据汇总表!AO3,故障汇总表!AB4:AB123)</f>
        <v>6.9444444444449749E-3</v>
      </c>
      <c r="AP19" s="134">
        <f>COUNTIF(故障汇总表!AA4:AA123,数据汇总表!AO3)</f>
        <v>1</v>
      </c>
      <c r="AQ19" s="133">
        <f>SUMIF(故障汇总表!AA4:AA123,数据汇总表!AQ3,故障汇总表!AB4:AB123)</f>
        <v>0</v>
      </c>
      <c r="AR19" s="134">
        <f>COUNTIF(故障汇总表!AA4:AA123,数据汇总表!AQ3)</f>
        <v>0</v>
      </c>
      <c r="AS19" s="133">
        <f>SUMIF(故障汇总表!AA4:AA123,数据汇总表!AS3,故障汇总表!AB4:AB123)</f>
        <v>0</v>
      </c>
      <c r="AT19" s="134">
        <f>COUNTIF(故障汇总表!AA4:AA123,数据汇总表!AS3)</f>
        <v>0</v>
      </c>
      <c r="AU19" s="133">
        <f>SUMIF(故障汇总表!AA4:AA123,数据汇总表!AU3,故障汇总表!AB4:AB123)</f>
        <v>0</v>
      </c>
      <c r="AV19" s="134">
        <f>COUNTIF(故障汇总表!AA4:AA123,数据汇总表!AU3)</f>
        <v>0</v>
      </c>
      <c r="AW19" s="133">
        <f>SUMIF(故障汇总表!AA4:AA123,数据汇总表!AW3,故障汇总表!AB4:AB123)</f>
        <v>0</v>
      </c>
      <c r="AX19" s="134">
        <f>COUNTIF(故障汇总表!AA4:AA123,数据汇总表!AW3)</f>
        <v>0</v>
      </c>
      <c r="AY19" s="133">
        <f>SUMIF(故障汇总表!AA4:AA123,数据汇总表!AY3,故障汇总表!AB4:AB123)</f>
        <v>0</v>
      </c>
      <c r="AZ19" s="134">
        <f>COUNTIF(故障汇总表!AA4:AA123,数据汇总表!AY3)</f>
        <v>0</v>
      </c>
      <c r="BA19" s="135">
        <f t="shared" si="1"/>
        <v>6</v>
      </c>
      <c r="BB19" s="133">
        <f t="shared" si="2"/>
        <v>0.12638888888888894</v>
      </c>
    </row>
    <row r="20" spans="1:54">
      <c r="A20" s="129" t="s">
        <v>2563</v>
      </c>
      <c r="B20" s="130">
        <v>15</v>
      </c>
      <c r="C20" s="131">
        <v>620</v>
      </c>
      <c r="D20" s="131">
        <v>2185</v>
      </c>
      <c r="E20" s="132">
        <v>8294</v>
      </c>
      <c r="F20" s="132">
        <v>9932</v>
      </c>
      <c r="G20" s="132">
        <v>10861</v>
      </c>
      <c r="H20" s="132">
        <f t="shared" si="0"/>
        <v>29087</v>
      </c>
      <c r="I20" s="133">
        <f>SUMIF(故障汇总表!AC4:AC123,数据汇总表!I3,故障汇总表!AD4:AD123)</f>
        <v>1.5972222222221763E-2</v>
      </c>
      <c r="J20" s="134">
        <f>COUNTIF(故障汇总表!AC4:AC123,数据汇总表!I3)</f>
        <v>5</v>
      </c>
      <c r="K20" s="133">
        <f>SUMIF(故障汇总表!AC4:AC123,数据汇总表!K3,故障汇总表!AD4:AD123)</f>
        <v>0</v>
      </c>
      <c r="L20" s="134">
        <f>COUNTIF(故障汇总表!AC4:AC123,数据汇总表!K3)</f>
        <v>0</v>
      </c>
      <c r="M20" s="133">
        <f>SUMIF(故障汇总表!AC4:AC123,数据汇总表!M3,故障汇总表!AD4:AD123)</f>
        <v>0</v>
      </c>
      <c r="N20" s="134">
        <f>COUNTIF(故障汇总表!AC4:AC123,数据汇总表!M3)</f>
        <v>0</v>
      </c>
      <c r="O20" s="133">
        <f>SUMIF(故障汇总表!AC4:AC123,数据汇总表!O3,故障汇总表!AD4:AD123)</f>
        <v>2.0833333333334009E-2</v>
      </c>
      <c r="P20" s="134">
        <f>COUNTIF(故障汇总表!AC4:AC123,数据汇总表!O3)</f>
        <v>1</v>
      </c>
      <c r="Q20" s="133">
        <f>SUMIF(故障汇总表!AC4:AC123,数据汇总表!Q3,故障汇总表!AD4:AD123)</f>
        <v>1.3888888888889006E-2</v>
      </c>
      <c r="R20" s="134">
        <f>COUNTIF(故障汇总表!AC4:AC123,数据汇总表!Q3)</f>
        <v>1</v>
      </c>
      <c r="S20" s="133">
        <f>SUMIF(故障汇总表!AC4:AC123,数据汇总表!S3,故障汇总表!AD4:AD123)</f>
        <v>0</v>
      </c>
      <c r="T20" s="134">
        <f>COUNTIF(故障汇总表!AC4:AC123,数据汇总表!S3)</f>
        <v>0</v>
      </c>
      <c r="U20" s="133">
        <f>SUMIF(故障汇总表!AC4:AC123,数据汇总表!U3,故障汇总表!AD4:AD123)</f>
        <v>0</v>
      </c>
      <c r="V20" s="134">
        <f>COUNTIF(故障汇总表!AC4:AC123,数据汇总表!U3)</f>
        <v>0</v>
      </c>
      <c r="W20" s="133">
        <f>SUMIF(故障汇总表!AC4:AC123,数据汇总表!W3,故障汇总表!AD4:AD123)</f>
        <v>1.0416666666666963E-2</v>
      </c>
      <c r="X20" s="134">
        <f>COUNTIF(故障汇总表!AC4:AC123,数据汇总表!W3)</f>
        <v>1</v>
      </c>
      <c r="Y20" s="133">
        <f>SUMIF(故障汇总表!AC4:AC123,数据汇总表!Y3,故障汇总表!AD4:AD123)</f>
        <v>0</v>
      </c>
      <c r="Z20" s="134">
        <f>COUNTIF(故障汇总表!AC4:AC123,数据汇总表!Y3)</f>
        <v>0</v>
      </c>
      <c r="AA20" s="133">
        <f>SUMIF(故障汇总表!AC4:AC123,数据汇总表!AA3,故障汇总表!AD4:AD123)</f>
        <v>0</v>
      </c>
      <c r="AB20" s="134">
        <f>COUNTIF(故障汇总表!AC4:AC123,数据汇总表!AA3)</f>
        <v>0</v>
      </c>
      <c r="AC20" s="133">
        <f>SUMIF(故障汇总表!AC4:AC123,数据汇总表!AC3,故障汇总表!AD4:AD123)</f>
        <v>0</v>
      </c>
      <c r="AD20" s="134">
        <f>COUNTIF(故障汇总表!AC4:AC123,数据汇总表!AC3)</f>
        <v>0</v>
      </c>
      <c r="AE20" s="133">
        <f>SUMIF(故障汇总表!AC4:AC123,数据汇总表!AE3,故障汇总表!AD4:AD123)</f>
        <v>0</v>
      </c>
      <c r="AF20" s="134">
        <f>COUNTIF(故障汇总表!AC4:AC123,数据汇总表!AE3)</f>
        <v>0</v>
      </c>
      <c r="AG20" s="133">
        <f>SUMIF(故障汇总表!AC4:AC123,数据汇总表!AG3,故障汇总表!AD4:AD123)</f>
        <v>0</v>
      </c>
      <c r="AH20" s="134">
        <f>COUNTIF(故障汇总表!AC4:AC123,数据汇总表!AG3)</f>
        <v>0</v>
      </c>
      <c r="AI20" s="133">
        <f>SUMIF(故障汇总表!AC4:AC123,数据汇总表!AI3,故障汇总表!AD4:AD123)</f>
        <v>0</v>
      </c>
      <c r="AJ20" s="134">
        <f>COUNTIF(故障汇总表!AC4:AC123,数据汇总表!AI3)</f>
        <v>0</v>
      </c>
      <c r="AK20" s="133">
        <f>SUMIF(故障汇总表!AC4:AC123,数据汇总表!AK3,故障汇总表!AD4:AD123)</f>
        <v>2.7777777777769908E-3</v>
      </c>
      <c r="AL20" s="134">
        <f>COUNTIF(故障汇总表!AC4:AC123,数据汇总表!AK3)</f>
        <v>1</v>
      </c>
      <c r="AM20" s="133">
        <f>SUMIF(故障汇总表!AC4:AC123,数据汇总表!AM3,故障汇总表!AD4:AD123)</f>
        <v>0</v>
      </c>
      <c r="AN20" s="134">
        <f>COUNTIF(故障汇总表!AC4:AC123,数据汇总表!AM3)</f>
        <v>0</v>
      </c>
      <c r="AO20" s="133">
        <f>SUMIF(故障汇总表!AC4:AC123,数据汇总表!AO3,故障汇总表!AD4:AD123)</f>
        <v>2.777777777778101E-3</v>
      </c>
      <c r="AP20" s="134">
        <f>COUNTIF(故障汇总表!AC4:AC123,数据汇总表!AO3)</f>
        <v>1</v>
      </c>
      <c r="AQ20" s="133">
        <f>SUMIF(故障汇总表!AC4:AC123,数据汇总表!AQ3,故障汇总表!AD4:AD123)</f>
        <v>0</v>
      </c>
      <c r="AR20" s="134">
        <f>COUNTIF(故障汇总表!AC4:AC123,数据汇总表!AQ3)</f>
        <v>0</v>
      </c>
      <c r="AS20" s="133">
        <f>SUMIF(故障汇总表!AC4:AC123,数据汇总表!AS3,故障汇总表!AD4:AD123)</f>
        <v>0</v>
      </c>
      <c r="AT20" s="134">
        <f>COUNTIF(故障汇总表!AC4:AC123,数据汇总表!AS3)</f>
        <v>0</v>
      </c>
      <c r="AU20" s="133">
        <f>SUMIF(故障汇总表!AC4:AC123,数据汇总表!AU3,故障汇总表!AD4:AD123)</f>
        <v>0</v>
      </c>
      <c r="AV20" s="134">
        <f>COUNTIF(故障汇总表!AC4:AC123,数据汇总表!AU3)</f>
        <v>0</v>
      </c>
      <c r="AW20" s="133">
        <f>SUMIF(故障汇总表!AC4:AC123,数据汇总表!AW3,故障汇总表!AD4:AD123)</f>
        <v>0</v>
      </c>
      <c r="AX20" s="134">
        <f>COUNTIF(故障汇总表!AC4:AC123,数据汇总表!AW3)</f>
        <v>0</v>
      </c>
      <c r="AY20" s="133">
        <f>SUMIF(故障汇总表!AC4:AC123,数据汇总表!AY3,故障汇总表!AD4:AD123)</f>
        <v>0</v>
      </c>
      <c r="AZ20" s="134">
        <f>COUNTIF(故障汇总表!AC4:AC123,数据汇总表!AY3)</f>
        <v>0</v>
      </c>
      <c r="BA20" s="135">
        <f t="shared" si="1"/>
        <v>10</v>
      </c>
      <c r="BB20" s="133">
        <f t="shared" si="2"/>
        <v>6.6666666666666832E-2</v>
      </c>
    </row>
    <row r="21" spans="1:54">
      <c r="A21" s="129" t="s">
        <v>2493</v>
      </c>
      <c r="B21" s="130">
        <v>16</v>
      </c>
      <c r="C21" s="131">
        <v>676</v>
      </c>
      <c r="D21" s="131">
        <v>2263</v>
      </c>
      <c r="E21" s="132">
        <v>8081</v>
      </c>
      <c r="F21" s="132">
        <v>9895</v>
      </c>
      <c r="G21" s="132">
        <v>10355</v>
      </c>
      <c r="H21" s="132">
        <f t="shared" si="0"/>
        <v>28331</v>
      </c>
      <c r="I21" s="133">
        <f>SUMIF(故障汇总表!A126:A245,数据汇总表!I3,故障汇总表!B126:B245)</f>
        <v>1.6666666666667759E-2</v>
      </c>
      <c r="J21" s="134">
        <f>COUNTIF(故障汇总表!A126:A245,数据汇总表!I3)</f>
        <v>5</v>
      </c>
      <c r="K21" s="133">
        <f>SUMIF(故障汇总表!A126:A245,数据汇总表!K3,故障汇总表!B126:B245)</f>
        <v>0</v>
      </c>
      <c r="L21" s="134">
        <f>COUNTIF(故障汇总表!A126:A245,数据汇总表!K3)</f>
        <v>0</v>
      </c>
      <c r="M21" s="133">
        <f>SUMIF(故障汇总表!A126:A245,数据汇总表!M3,故障汇总表!B126:B245)</f>
        <v>0</v>
      </c>
      <c r="N21" s="134">
        <f>COUNTIF(故障汇总表!A126:A245,数据汇总表!M3)</f>
        <v>0</v>
      </c>
      <c r="O21" s="133">
        <f>SUMIF(故障汇总表!A126:A245,数据汇总表!O3,故障汇总表!B126:B245)</f>
        <v>3.4722222222222987E-2</v>
      </c>
      <c r="P21" s="134">
        <f>COUNTIF(故障汇总表!A126:A245,数据汇总表!O3)</f>
        <v>1</v>
      </c>
      <c r="Q21" s="133">
        <f>SUMIF(故障汇总表!A126:A245,数据汇总表!Q3,故障汇总表!B126:B245)</f>
        <v>0</v>
      </c>
      <c r="R21" s="134">
        <f>COUNTIF(故障汇总表!A126:A245,数据汇总表!Q3)</f>
        <v>0</v>
      </c>
      <c r="S21" s="133">
        <f>SUMIF(故障汇总表!A126:A245,数据汇总表!S3,故障汇总表!B126:B245)</f>
        <v>0</v>
      </c>
      <c r="T21" s="134">
        <f>COUNTIF(故障汇总表!A126:A245,数据汇总表!S3)</f>
        <v>0</v>
      </c>
      <c r="U21" s="133">
        <f>SUMIF(故障汇总表!A126:A245,数据汇总表!U3,故障汇总表!B126:B245)</f>
        <v>0</v>
      </c>
      <c r="V21" s="134">
        <f>COUNTIF(故障汇总表!A126:A245,数据汇总表!U3)</f>
        <v>0</v>
      </c>
      <c r="W21" s="133">
        <f>SUMIF(故障汇总表!A126:A245,数据汇总表!W3,故障汇总表!B126:B245)</f>
        <v>0</v>
      </c>
      <c r="X21" s="134">
        <f>COUNTIF(故障汇总表!A126:A245,数据汇总表!W3)</f>
        <v>0</v>
      </c>
      <c r="Y21" s="133">
        <f>SUMIF(故障汇总表!A126:A245,数据汇总表!Y3,故障汇总表!B126:B245)</f>
        <v>0</v>
      </c>
      <c r="Z21" s="134">
        <f>COUNTIF(故障汇总表!A126:A245,数据汇总表!Y3)</f>
        <v>0</v>
      </c>
      <c r="AA21" s="133">
        <f>SUMIF(故障汇总表!A126:A245,数据汇总表!AA3,故障汇总表!B126:B245)</f>
        <v>0</v>
      </c>
      <c r="AB21" s="134">
        <f>COUNTIF(故障汇总表!A126:A245,数据汇总表!AA3)</f>
        <v>0</v>
      </c>
      <c r="AC21" s="133">
        <f>SUMIF(故障汇总表!A126:A245,数据汇总表!AC3,故障汇总表!B126:B245)</f>
        <v>0</v>
      </c>
      <c r="AD21" s="134">
        <f>COUNTIF(故障汇总表!A126:A245,数据汇总表!AC3)</f>
        <v>0</v>
      </c>
      <c r="AE21" s="133">
        <f>SUMIF(故障汇总表!A126:A245,数据汇总表!AE3,故障汇总表!B126:B245)</f>
        <v>0</v>
      </c>
      <c r="AF21" s="134">
        <f>COUNTIF(故障汇总表!A126:A245,数据汇总表!AE3)</f>
        <v>0</v>
      </c>
      <c r="AG21" s="133">
        <f>SUMIF(故障汇总表!A126:A245,数据汇总表!AG3,故障汇总表!B126:B245)</f>
        <v>0</v>
      </c>
      <c r="AH21" s="134">
        <f>COUNTIF(故障汇总表!A126:A245,数据汇总表!AG3)</f>
        <v>0</v>
      </c>
      <c r="AI21" s="133">
        <f>SUMIF(故障汇总表!A126:A245,数据汇总表!AI3,故障汇总表!B126:B245)</f>
        <v>0</v>
      </c>
      <c r="AJ21" s="134">
        <f>COUNTIF(故障汇总表!A126:A245,数据汇总表!AI3)</f>
        <v>0</v>
      </c>
      <c r="AK21" s="133">
        <f>SUMIF(故障汇总表!A126:A245,数据汇总表!AK3,故障汇总表!B126:B245)</f>
        <v>0</v>
      </c>
      <c r="AL21" s="134">
        <f>COUNTIF(故障汇总表!A126:A245,数据汇总表!AK3)</f>
        <v>0</v>
      </c>
      <c r="AM21" s="133">
        <f>SUMIF(故障汇总表!A126:A245,数据汇总表!AM3,故障汇总表!B126:B245)</f>
        <v>0</v>
      </c>
      <c r="AN21" s="134">
        <f>COUNTIF(故障汇总表!A126:A245,数据汇总表!AM3)</f>
        <v>0</v>
      </c>
      <c r="AO21" s="133">
        <f>SUMIF(故障汇总表!A126:A245,数据汇总表!AO3,故障汇总表!B126:B245)</f>
        <v>0</v>
      </c>
      <c r="AP21" s="134">
        <f>COUNTIF(故障汇总表!A126:A245,数据汇总表!AO3)</f>
        <v>0</v>
      </c>
      <c r="AQ21" s="133">
        <f>SUMIF(故障汇总表!A126:A245,数据汇总表!AQ3,故障汇总表!B126:B245)</f>
        <v>0</v>
      </c>
      <c r="AR21" s="134">
        <f>COUNTIF(故障汇总表!A126:A245,数据汇总表!AQ3)</f>
        <v>0</v>
      </c>
      <c r="AS21" s="133">
        <f>SUMIF(故障汇总表!A126:A245,数据汇总表!AS3,故障汇总表!B126:B245)</f>
        <v>0</v>
      </c>
      <c r="AT21" s="134">
        <f>COUNTIF(故障汇总表!A126:A245,数据汇总表!AS3)</f>
        <v>0</v>
      </c>
      <c r="AU21" s="133">
        <f>SUMIF(故障汇总表!A126:A245,数据汇总表!AU3,故障汇总表!B126:B245)</f>
        <v>0</v>
      </c>
      <c r="AV21" s="134">
        <f>COUNTIF(故障汇总表!A126:A245,数据汇总表!AU3)</f>
        <v>0</v>
      </c>
      <c r="AW21" s="133">
        <f>SUMIF(故障汇总表!A126:A245,数据汇总表!AW3,故障汇总表!B126:B245)</f>
        <v>0</v>
      </c>
      <c r="AX21" s="134">
        <f>COUNTIF(故障汇总表!A126:A245,数据汇总表!AW3)</f>
        <v>0</v>
      </c>
      <c r="AY21" s="133">
        <f>SUMIF(故障汇总表!A126:A245,数据汇总表!AY3,故障汇总表!B126:B245)</f>
        <v>0</v>
      </c>
      <c r="AZ21" s="134">
        <f>COUNTIF(故障汇总表!A126:A245,数据汇总表!AY3)</f>
        <v>0</v>
      </c>
      <c r="BA21" s="135">
        <f t="shared" si="1"/>
        <v>6</v>
      </c>
      <c r="BB21" s="133">
        <f t="shared" si="2"/>
        <v>5.1388888888890746E-2</v>
      </c>
    </row>
    <row r="22" spans="1:54">
      <c r="A22" s="129" t="s">
        <v>2448</v>
      </c>
      <c r="B22" s="130">
        <v>17</v>
      </c>
      <c r="C22" s="131">
        <v>580</v>
      </c>
      <c r="D22" s="131">
        <v>1824</v>
      </c>
      <c r="E22" s="132">
        <v>8991</v>
      </c>
      <c r="F22" s="132">
        <v>8228</v>
      </c>
      <c r="G22" s="132">
        <v>7641</v>
      </c>
      <c r="H22" s="132">
        <f t="shared" si="0"/>
        <v>24860</v>
      </c>
      <c r="I22" s="133">
        <f>SUMIF(故障汇总表!C126:C245,数据汇总表!I3,故障汇总表!D126:D245)</f>
        <v>1.8749999999999933E-2</v>
      </c>
      <c r="J22" s="134">
        <f>COUNTIF(故障汇总表!C126:C245,数据汇总表!I3)</f>
        <v>5</v>
      </c>
      <c r="K22" s="133">
        <f>SUMIF(故障汇总表!C126:C245,数据汇总表!K3,故障汇总表!D126:D245)</f>
        <v>2.0833333333329929E-3</v>
      </c>
      <c r="L22" s="134">
        <f>COUNTIF(故障汇总表!C126:C245,数据汇总表!K3)</f>
        <v>1</v>
      </c>
      <c r="M22" s="133">
        <f>SUMIF(故障汇总表!C126:C245,数据汇总表!M3,故障汇总表!D126:D245)</f>
        <v>0</v>
      </c>
      <c r="N22" s="134">
        <f>COUNTIF(故障汇总表!C126:C245,数据汇总表!M3)</f>
        <v>0</v>
      </c>
      <c r="O22" s="133">
        <f>SUMIF(故障汇总表!C126:C245,数据汇总表!O3,故障汇总表!D126:D245)</f>
        <v>0</v>
      </c>
      <c r="P22" s="134">
        <f>COUNTIF(故障汇总表!C126:C245,数据汇总表!O3)</f>
        <v>0</v>
      </c>
      <c r="Q22" s="133">
        <f>SUMIF(故障汇总表!C126:C245,数据汇总表!Q3,故障汇总表!D126:D245)</f>
        <v>0</v>
      </c>
      <c r="R22" s="134">
        <f>COUNTIF(故障汇总表!C126:C245,数据汇总表!Q3)</f>
        <v>0</v>
      </c>
      <c r="S22" s="133">
        <f>SUMIF(故障汇总表!C126:C245,数据汇总表!S3,故障汇总表!D126:D245)</f>
        <v>0</v>
      </c>
      <c r="T22" s="134">
        <f>COUNTIF(故障汇总表!C126:C245,数据汇总表!S3)</f>
        <v>0</v>
      </c>
      <c r="U22" s="133">
        <f>SUMIF(故障汇总表!C126:C245,数据汇总表!U3,故障汇总表!D126:D245)</f>
        <v>0</v>
      </c>
      <c r="V22" s="134">
        <f>COUNTIF(故障汇总表!C126:C245,数据汇总表!U3)</f>
        <v>0</v>
      </c>
      <c r="W22" s="133">
        <f>SUMIF(故障汇总表!C126:C245,数据汇总表!W3,故障汇总表!D126:D245)</f>
        <v>2.0833333333339921E-3</v>
      </c>
      <c r="X22" s="134">
        <f>COUNTIF(故障汇总表!C126:C245,数据汇总表!W3)</f>
        <v>1</v>
      </c>
      <c r="Y22" s="133">
        <f>SUMIF(故障汇总表!C126:C245,数据汇总表!Y3,故障汇总表!D126:D245)</f>
        <v>0</v>
      </c>
      <c r="Z22" s="134">
        <f>COUNTIF(故障汇总表!C126:C245,数据汇总表!Y3)</f>
        <v>0</v>
      </c>
      <c r="AA22" s="133">
        <f>SUMIF(故障汇总表!C126:C245,数据汇总表!AA3,故障汇总表!D126:D245)</f>
        <v>0</v>
      </c>
      <c r="AB22" s="134">
        <f>COUNTIF(故障汇总表!C126:C245,数据汇总表!AA3)</f>
        <v>0</v>
      </c>
      <c r="AC22" s="133">
        <f>SUMIF(故障汇总表!C126:C245,数据汇总表!AC3,故障汇总表!D126:D245)</f>
        <v>0</v>
      </c>
      <c r="AD22" s="134">
        <f>COUNTIF(故障汇总表!C126:C245,数据汇总表!AC3)</f>
        <v>0</v>
      </c>
      <c r="AE22" s="133">
        <f>SUMIF(故障汇总表!C126:C245,数据汇总表!AE3,故障汇总表!D126:D245)</f>
        <v>0</v>
      </c>
      <c r="AF22" s="134">
        <f>COUNTIF(故障汇总表!C126:C245,数据汇总表!AE3)</f>
        <v>0</v>
      </c>
      <c r="AG22" s="133">
        <f>SUMIF(故障汇总表!C126:C245,数据汇总表!AG3,故障汇总表!D126:D245)</f>
        <v>0</v>
      </c>
      <c r="AH22" s="134">
        <f>COUNTIF(故障汇总表!C126:C245,数据汇总表!AG3)</f>
        <v>0</v>
      </c>
      <c r="AI22" s="133">
        <f>SUMIF(故障汇总表!C126:C245,数据汇总表!AI3,故障汇总表!D126:D245)</f>
        <v>0</v>
      </c>
      <c r="AJ22" s="134">
        <f>COUNTIF(故障汇总表!C126:C245,数据汇总表!AI3)</f>
        <v>0</v>
      </c>
      <c r="AK22" s="133">
        <f>SUMIF(故障汇总表!C126:C245,数据汇总表!AK3,故障汇总表!D126:D245)</f>
        <v>0</v>
      </c>
      <c r="AL22" s="134">
        <f>COUNTIF(故障汇总表!C126:C245,数据汇总表!AK3)</f>
        <v>0</v>
      </c>
      <c r="AM22" s="133">
        <f>SUMIF(故障汇总表!C126:C245,数据汇总表!AM3,故障汇总表!D126:D245)</f>
        <v>3.8888888888887974E-2</v>
      </c>
      <c r="AN22" s="134">
        <f>COUNTIF(故障汇总表!C126:C245,数据汇总表!AM3)</f>
        <v>1</v>
      </c>
      <c r="AO22" s="133">
        <f>SUMIF(故障汇总表!C126:C245,数据汇总表!AO3,故障汇总表!D126:D245)</f>
        <v>0</v>
      </c>
      <c r="AP22" s="134">
        <f>COUNTIF(故障汇总表!C126:C245,数据汇总表!AO3)</f>
        <v>0</v>
      </c>
      <c r="AQ22" s="133">
        <f>SUMIF(故障汇总表!C126:C245,数据汇总表!AQ3,故障汇总表!D126:D245)</f>
        <v>0</v>
      </c>
      <c r="AR22" s="134">
        <f>COUNTIF(故障汇总表!C126:C245,数据汇总表!AQ3)</f>
        <v>0</v>
      </c>
      <c r="AS22" s="133">
        <f>SUMIF(故障汇总表!C126:C245,数据汇总表!AS3,故障汇总表!D126:D245)</f>
        <v>0</v>
      </c>
      <c r="AT22" s="134">
        <f>COUNTIF(故障汇总表!C126:C245,数据汇总表!AS3)</f>
        <v>0</v>
      </c>
      <c r="AU22" s="133">
        <f>SUMIF(故障汇总表!C126:C245,数据汇总表!AU3,故障汇总表!D126:D245)</f>
        <v>0</v>
      </c>
      <c r="AV22" s="134">
        <f>COUNTIF(故障汇总表!C126:C245,数据汇总表!AU3)</f>
        <v>0</v>
      </c>
      <c r="AW22" s="133">
        <f>SUMIF(故障汇总表!C126:C245,数据汇总表!AW3,故障汇总表!D126:D245)</f>
        <v>6.9444444444450304E-3</v>
      </c>
      <c r="AX22" s="134">
        <f>COUNTIF(故障汇总表!C126:C245,数据汇总表!AW3)</f>
        <v>2</v>
      </c>
      <c r="AY22" s="133">
        <f>SUMIF(故障汇总表!C126:C245,数据汇总表!AY3,故障汇总表!D126:D245)</f>
        <v>0</v>
      </c>
      <c r="AZ22" s="134">
        <f>COUNTIF(故障汇总表!C126:C245,数据汇总表!AY3)</f>
        <v>0</v>
      </c>
      <c r="BA22" s="135">
        <f t="shared" si="1"/>
        <v>10</v>
      </c>
      <c r="BB22" s="133">
        <f t="shared" si="2"/>
        <v>6.8749999999999922E-2</v>
      </c>
    </row>
    <row r="23" spans="1:54">
      <c r="A23" s="129" t="s">
        <v>2448</v>
      </c>
      <c r="B23" s="130">
        <v>18</v>
      </c>
      <c r="C23" s="131">
        <v>616</v>
      </c>
      <c r="D23" s="131">
        <v>1882</v>
      </c>
      <c r="E23" s="132">
        <v>8609</v>
      </c>
      <c r="F23" s="132">
        <v>8108</v>
      </c>
      <c r="G23" s="132">
        <v>8818</v>
      </c>
      <c r="H23" s="132">
        <f t="shared" si="0"/>
        <v>25535</v>
      </c>
      <c r="I23" s="133">
        <f>SUMIF(故障汇总表!E126:E245,数据汇总表!I3,故障汇总表!F126:F245)</f>
        <v>5.5555555555555927E-2</v>
      </c>
      <c r="J23" s="134">
        <f>COUNTIF(故障汇总表!E126:E245,数据汇总表!I3)</f>
        <v>2</v>
      </c>
      <c r="K23" s="133">
        <f>SUMIF(故障汇总表!E126:E245,数据汇总表!K3,故障汇总表!F126:F245)</f>
        <v>0</v>
      </c>
      <c r="L23" s="134">
        <f>COUNTIF(故障汇总表!E126:E245,数据汇总表!K3)</f>
        <v>0</v>
      </c>
      <c r="M23" s="133">
        <f>SUMIF(故障汇总表!E126:E245,数据汇总表!M3,故障汇总表!F126:F245)</f>
        <v>0</v>
      </c>
      <c r="N23" s="134">
        <f>COUNTIF(故障汇总表!E126:E245,数据汇总表!M3)</f>
        <v>0</v>
      </c>
      <c r="O23" s="133">
        <f>SUMIF(故障汇总表!E126:E245,数据汇总表!O3,故障汇总表!F126:F245)</f>
        <v>6.9444444444444059E-3</v>
      </c>
      <c r="P23" s="134">
        <f>COUNTIF(故障汇总表!E126:E245,数据汇总表!O3)</f>
        <v>1</v>
      </c>
      <c r="Q23" s="133">
        <f>SUMIF(故障汇总表!E126:E245,数据汇总表!Q3,故障汇总表!F126:F245)</f>
        <v>0</v>
      </c>
      <c r="R23" s="134">
        <f>COUNTIF(故障汇总表!E126:E245,数据汇总表!Q3)</f>
        <v>0</v>
      </c>
      <c r="S23" s="133">
        <f>SUMIF(故障汇总表!E126:E245,数据汇总表!S3,故障汇总表!F126:F245)</f>
        <v>0</v>
      </c>
      <c r="T23" s="134">
        <f>COUNTIF(故障汇总表!E126:E245,数据汇总表!S3)</f>
        <v>0</v>
      </c>
      <c r="U23" s="133">
        <f>SUMIF(故障汇总表!E126:E245,数据汇总表!U3,故障汇总表!F126:F245)</f>
        <v>0</v>
      </c>
      <c r="V23" s="134">
        <f>COUNTIF(故障汇总表!E126:E245,数据汇总表!U3)</f>
        <v>0</v>
      </c>
      <c r="W23" s="133">
        <f>SUMIF(故障汇总表!E126:E245,数据汇总表!W3,故障汇总表!F126:F245)</f>
        <v>0</v>
      </c>
      <c r="X23" s="134">
        <f>COUNTIF(故障汇总表!E126:E245,数据汇总表!W3)</f>
        <v>0</v>
      </c>
      <c r="Y23" s="133">
        <f>SUMIF(故障汇总表!E126:E245,数据汇总表!Y3,故障汇总表!F126:F245)</f>
        <v>0</v>
      </c>
      <c r="Z23" s="134">
        <f>COUNTIF(故障汇总表!E126:E245,数据汇总表!Y3)</f>
        <v>0</v>
      </c>
      <c r="AA23" s="133">
        <f>SUMIF(故障汇总表!E126:E245,数据汇总表!AA3,故障汇总表!F126:F245)</f>
        <v>0</v>
      </c>
      <c r="AB23" s="134">
        <f>COUNTIF(故障汇总表!E126:E245,数据汇总表!AA3)</f>
        <v>0</v>
      </c>
      <c r="AC23" s="133">
        <f>SUMIF(故障汇总表!E126:E245,数据汇总表!AC3,故障汇总表!F126:F245)</f>
        <v>0</v>
      </c>
      <c r="AD23" s="134">
        <f>COUNTIF(故障汇总表!E126:E245,数据汇总表!AC3)</f>
        <v>0</v>
      </c>
      <c r="AE23" s="133">
        <f>SUMIF(故障汇总表!E126:E245,数据汇总表!AE3,故障汇总表!F126:F245)</f>
        <v>0</v>
      </c>
      <c r="AF23" s="134">
        <f>COUNTIF(故障汇总表!E126:E245,数据汇总表!AE3)</f>
        <v>0</v>
      </c>
      <c r="AG23" s="133">
        <f>SUMIF(故障汇总表!E126:E245,数据汇总表!AG3,故障汇总表!F126:F245)</f>
        <v>0</v>
      </c>
      <c r="AH23" s="134">
        <f>COUNTIF(故障汇总表!E126:E245,数据汇总表!AG3)</f>
        <v>0</v>
      </c>
      <c r="AI23" s="133">
        <f>SUMIF(故障汇总表!E126:E245,数据汇总表!AI3,故障汇总表!F126:F245)</f>
        <v>0</v>
      </c>
      <c r="AJ23" s="134">
        <f>COUNTIF(故障汇总表!E126:E245,数据汇总表!AI3)</f>
        <v>0</v>
      </c>
      <c r="AK23" s="133">
        <f>SUMIF(故障汇总表!E126:E245,数据汇总表!AK3,故障汇总表!F126:F245)</f>
        <v>3.4722222222219878E-3</v>
      </c>
      <c r="AL23" s="134">
        <f>COUNTIF(故障汇总表!E126:E245,数据汇总表!AK3)</f>
        <v>1</v>
      </c>
      <c r="AM23" s="133">
        <f>SUMIF(故障汇总表!E126:E245,数据汇总表!AM3,故障汇总表!F126:F245)</f>
        <v>0</v>
      </c>
      <c r="AN23" s="134">
        <f>COUNTIF(故障汇总表!E126:E245,数据汇总表!AM3)</f>
        <v>0</v>
      </c>
      <c r="AO23" s="133">
        <f>SUMIF(故障汇总表!E126:E245,数据汇总表!AO3,故障汇总表!F126:F245)</f>
        <v>0</v>
      </c>
      <c r="AP23" s="134">
        <f>COUNTIF(故障汇总表!E126:E245,数据汇总表!AO3)</f>
        <v>0</v>
      </c>
      <c r="AQ23" s="133">
        <f>SUMIF(故障汇总表!E126:E245,数据汇总表!AQ3,故障汇总表!F126:F245)</f>
        <v>0</v>
      </c>
      <c r="AR23" s="134">
        <f>COUNTIF(故障汇总表!E126:E245,数据汇总表!AQ3)</f>
        <v>0</v>
      </c>
      <c r="AS23" s="133">
        <f>SUMIF(故障汇总表!E126:E245,数据汇总表!AS3,故障汇总表!F126:F245)</f>
        <v>0</v>
      </c>
      <c r="AT23" s="134">
        <f>COUNTIF(故障汇总表!E126:E245,数据汇总表!AS3)</f>
        <v>0</v>
      </c>
      <c r="AU23" s="133">
        <f>SUMIF(故障汇总表!E126:E245,数据汇总表!AU3,故障汇总表!F126:F245)</f>
        <v>0</v>
      </c>
      <c r="AV23" s="134">
        <f>COUNTIF(故障汇总表!E126:E245,数据汇总表!AU3)</f>
        <v>0</v>
      </c>
      <c r="AW23" s="133">
        <f>SUMIF(故障汇总表!E126:E245,数据汇总表!AW3,故障汇总表!F126:F245)</f>
        <v>3.4722222222219878E-3</v>
      </c>
      <c r="AX23" s="134">
        <f>COUNTIF(故障汇总表!E126:E245,数据汇总表!AW3)</f>
        <v>1</v>
      </c>
      <c r="AY23" s="133">
        <f>SUMIF(故障汇总表!E126:E245,数据汇总表!AY3,故障汇总表!F126:F245)</f>
        <v>0</v>
      </c>
      <c r="AZ23" s="134">
        <f>COUNTIF(故障汇总表!E126:E245,数据汇总表!AY3)</f>
        <v>0</v>
      </c>
      <c r="BA23" s="135">
        <f t="shared" si="1"/>
        <v>5</v>
      </c>
      <c r="BB23" s="133">
        <f t="shared" si="2"/>
        <v>6.9444444444444309E-2</v>
      </c>
    </row>
    <row r="24" spans="1:54">
      <c r="A24" s="129" t="s">
        <v>2448</v>
      </c>
      <c r="B24" s="130">
        <v>19</v>
      </c>
      <c r="C24" s="131">
        <v>640</v>
      </c>
      <c r="D24" s="131">
        <v>2254</v>
      </c>
      <c r="E24" s="132">
        <v>7659</v>
      </c>
      <c r="F24" s="132">
        <v>9837</v>
      </c>
      <c r="G24" s="132">
        <v>8402</v>
      </c>
      <c r="H24" s="132">
        <f t="shared" si="0"/>
        <v>25898</v>
      </c>
      <c r="I24" s="133">
        <f>SUMIF(故障汇总表!G126:G245,数据汇总表!I3,故障汇总表!H126:H245)</f>
        <v>1.0416666666667074E-2</v>
      </c>
      <c r="J24" s="134">
        <f>COUNTIF(故障汇总表!G126:G245,数据汇总表!I3)</f>
        <v>2</v>
      </c>
      <c r="K24" s="133">
        <f>SUMIF(故障汇总表!G126:G245,数据汇总表!K3,故障汇总表!H126:H245)</f>
        <v>2.3611111111112137E-2</v>
      </c>
      <c r="L24" s="134">
        <f>COUNTIF(故障汇总表!G126:G245,数据汇总表!K3)</f>
        <v>3</v>
      </c>
      <c r="M24" s="133">
        <f>SUMIF(故障汇总表!G126:G245,数据汇总表!M3,故障汇总表!H126:H245)</f>
        <v>0</v>
      </c>
      <c r="N24" s="134">
        <f>COUNTIF(故障汇总表!G126:G245,数据汇总表!M3)</f>
        <v>0</v>
      </c>
      <c r="O24" s="133">
        <f>SUMIF(故障汇总表!G126:G245,数据汇总表!O3,故障汇总表!H126:H245)</f>
        <v>0</v>
      </c>
      <c r="P24" s="134">
        <f>COUNTIF(故障汇总表!G126:G245,数据汇总表!O3)</f>
        <v>0</v>
      </c>
      <c r="Q24" s="133">
        <f>SUMIF(故障汇总表!G126:G245,数据汇总表!Q3,故障汇总表!H126:H245)</f>
        <v>0</v>
      </c>
      <c r="R24" s="134">
        <f>COUNTIF(故障汇总表!G126:G245,数据汇总表!Q3)</f>
        <v>0</v>
      </c>
      <c r="S24" s="133">
        <f>SUMIF(故障汇总表!G126:G245,数据汇总表!S3,故障汇总表!H126:H245)</f>
        <v>0</v>
      </c>
      <c r="T24" s="134">
        <f>COUNTIF(故障汇总表!G126:G245,数据汇总表!S3)</f>
        <v>0</v>
      </c>
      <c r="U24" s="133">
        <f>SUMIF(故障汇总表!G126:G245,数据汇总表!U3,故障汇总表!H126:H245)</f>
        <v>0</v>
      </c>
      <c r="V24" s="134">
        <f>COUNTIF(故障汇总表!G126:G245,数据汇总表!U3)</f>
        <v>0</v>
      </c>
      <c r="W24" s="133">
        <f>SUMIF(故障汇总表!G126:G245,数据汇总表!W3,故障汇总表!H126:H245)</f>
        <v>0</v>
      </c>
      <c r="X24" s="134">
        <f>COUNTIF(故障汇总表!G126:G245,数据汇总表!W3)</f>
        <v>0</v>
      </c>
      <c r="Y24" s="133">
        <f>SUMIF(故障汇总表!G126:G245,数据汇总表!Y3,故障汇总表!H126:H245)</f>
        <v>0</v>
      </c>
      <c r="Z24" s="134">
        <f>COUNTIF(故障汇总表!G126:G245,数据汇总表!Y3)</f>
        <v>0</v>
      </c>
      <c r="AA24" s="133">
        <f>SUMIF(故障汇总表!G126:G245,数据汇总表!AA3,故障汇总表!H126:H245)</f>
        <v>0</v>
      </c>
      <c r="AB24" s="134">
        <f>COUNTIF(故障汇总表!G126:G245,数据汇总表!AA3)</f>
        <v>0</v>
      </c>
      <c r="AC24" s="133">
        <f>SUMIF(故障汇总表!G126:G245,数据汇总表!AC3,故障汇总表!H126:H245)</f>
        <v>0</v>
      </c>
      <c r="AD24" s="134">
        <f>COUNTIF(故障汇总表!G126:G245,数据汇总表!AC3)</f>
        <v>0</v>
      </c>
      <c r="AE24" s="133">
        <f>SUMIF(故障汇总表!G126:G245,数据汇总表!AE3,故障汇总表!H126:H245)</f>
        <v>6.9444444444449749E-3</v>
      </c>
      <c r="AF24" s="134">
        <f>COUNTIF(故障汇总表!G126:G245,数据汇总表!AE3)</f>
        <v>1</v>
      </c>
      <c r="AG24" s="133">
        <f>SUMIF(故障汇总表!G126:G245,数据汇总表!AG3,故障汇总表!H126:H245)</f>
        <v>0</v>
      </c>
      <c r="AH24" s="134">
        <f>COUNTIF(故障汇总表!G126:G245,数据汇总表!AG3)</f>
        <v>0</v>
      </c>
      <c r="AI24" s="133">
        <f>SUMIF(故障汇总表!G126:G245,数据汇总表!AI3,故障汇总表!H126:H245)</f>
        <v>0</v>
      </c>
      <c r="AJ24" s="134">
        <f>COUNTIF(故障汇总表!G126:G245,数据汇总表!AI3)</f>
        <v>0</v>
      </c>
      <c r="AK24" s="133">
        <f>SUMIF(故障汇总表!G126:G245,数据汇总表!AK3,故障汇总表!H126:H245)</f>
        <v>4.8611111111109828E-3</v>
      </c>
      <c r="AL24" s="134">
        <f>COUNTIF(故障汇总表!G126:G245,数据汇总表!AK3)</f>
        <v>1</v>
      </c>
      <c r="AM24" s="133">
        <f>SUMIF(故障汇总表!G126:G245,数据汇总表!AM3,故障汇总表!H126:H245)</f>
        <v>6.9444444444449749E-3</v>
      </c>
      <c r="AN24" s="134">
        <f>COUNTIF(故障汇总表!G126:G245,数据汇总表!AM3)</f>
        <v>1</v>
      </c>
      <c r="AO24" s="133">
        <f>SUMIF(故障汇总表!G126:G245,数据汇总表!AO3,故障汇总表!H126:H245)</f>
        <v>2.1527777777777812E-2</v>
      </c>
      <c r="AP24" s="134">
        <f>COUNTIF(故障汇总表!G126:G245,数据汇总表!AO3)</f>
        <v>1</v>
      </c>
      <c r="AQ24" s="133">
        <f>SUMIF(故障汇总表!G126:G245,数据汇总表!AQ3,故障汇总表!H126:H245)</f>
        <v>0</v>
      </c>
      <c r="AR24" s="134">
        <f>COUNTIF(故障汇总表!G126:G245,数据汇总表!AQ3)</f>
        <v>0</v>
      </c>
      <c r="AS24" s="133">
        <f>SUMIF(故障汇总表!G126:G245,数据汇总表!AS3,故障汇总表!H126:H245)</f>
        <v>0</v>
      </c>
      <c r="AT24" s="134">
        <f>COUNTIF(故障汇总表!G126:G245,数据汇总表!AS3)</f>
        <v>0</v>
      </c>
      <c r="AU24" s="133">
        <f>SUMIF(故障汇总表!G126:G245,数据汇总表!AU3,故障汇总表!H126:H245)</f>
        <v>0</v>
      </c>
      <c r="AV24" s="134">
        <f>COUNTIF(故障汇总表!G126:G245,数据汇总表!AU3)</f>
        <v>0</v>
      </c>
      <c r="AW24" s="133">
        <f>SUMIF(故障汇总表!G126:G245,数据汇总表!AW3,故障汇总表!H126:H245)</f>
        <v>1.0416666666666671E-2</v>
      </c>
      <c r="AX24" s="134">
        <f>COUNTIF(故障汇总表!G126:G245,数据汇总表!AW3)</f>
        <v>1</v>
      </c>
      <c r="AY24" s="133">
        <f>SUMIF(故障汇总表!G126:G245,数据汇总表!AY3,故障汇总表!H126:H245)</f>
        <v>0</v>
      </c>
      <c r="AZ24" s="134">
        <f>COUNTIF(故障汇总表!G126:G245,数据汇总表!AY3)</f>
        <v>0</v>
      </c>
      <c r="BA24" s="135">
        <f t="shared" si="1"/>
        <v>10</v>
      </c>
      <c r="BB24" s="133">
        <f t="shared" si="2"/>
        <v>8.4722222222224627E-2</v>
      </c>
    </row>
    <row r="25" spans="1:54">
      <c r="A25" s="129" t="s">
        <v>2448</v>
      </c>
      <c r="B25" s="130">
        <v>20</v>
      </c>
      <c r="C25" s="131">
        <v>652</v>
      </c>
      <c r="D25" s="131">
        <v>2037</v>
      </c>
      <c r="E25" s="132">
        <v>10433</v>
      </c>
      <c r="F25" s="132">
        <v>9071</v>
      </c>
      <c r="G25" s="132">
        <v>9172</v>
      </c>
      <c r="H25" s="132">
        <f t="shared" si="0"/>
        <v>28676</v>
      </c>
      <c r="I25" s="133">
        <f>SUMIF(故障汇总表!I126:I245,数据汇总表!I3,故障汇总表!J126:J245)</f>
        <v>4.7916666666666941E-2</v>
      </c>
      <c r="J25" s="134">
        <f>COUNTIF(故障汇总表!I126:I245,数据汇总表!I3)</f>
        <v>3</v>
      </c>
      <c r="K25" s="133">
        <f>SUMIF(故障汇总表!I126:I245,数据汇总表!K3,故障汇总表!J126:J245)</f>
        <v>0</v>
      </c>
      <c r="L25" s="134">
        <f>COUNTIF(故障汇总表!I126:I245,数据汇总表!K3)</f>
        <v>0</v>
      </c>
      <c r="M25" s="133">
        <f>SUMIF(故障汇总表!I126:I245,数据汇总表!M3,故障汇总表!J126:J245)</f>
        <v>0</v>
      </c>
      <c r="N25" s="134">
        <f>COUNTIF(故障汇总表!I126:I245,数据汇总表!M3)</f>
        <v>0</v>
      </c>
      <c r="O25" s="133">
        <f>SUMIF(故障汇总表!I126:I245,数据汇总表!O3,故障汇总表!J126:J245)</f>
        <v>3.4722222222222987E-2</v>
      </c>
      <c r="P25" s="134">
        <f>COUNTIF(故障汇总表!I126:I245,数据汇总表!O3)</f>
        <v>1</v>
      </c>
      <c r="Q25" s="133">
        <f>SUMIF(故障汇总表!I126:I245,数据汇总表!Q3,故障汇总表!J126:J245)</f>
        <v>0</v>
      </c>
      <c r="R25" s="134">
        <f>COUNTIF(故障汇总表!I126:I245,数据汇总表!Q3)</f>
        <v>0</v>
      </c>
      <c r="S25" s="133">
        <f>SUMIF(故障汇总表!I126:I245,数据汇总表!S3,故障汇总表!J126:J245)</f>
        <v>0</v>
      </c>
      <c r="T25" s="134">
        <f>COUNTIF(故障汇总表!I126:I245,数据汇总表!S3)</f>
        <v>0</v>
      </c>
      <c r="U25" s="133">
        <f>SUMIF(故障汇总表!I126:I245,数据汇总表!U3,故障汇总表!J126:J245)</f>
        <v>0</v>
      </c>
      <c r="V25" s="134">
        <f>COUNTIF(故障汇总表!I126:I245,数据汇总表!U3)</f>
        <v>0</v>
      </c>
      <c r="W25" s="133">
        <f>SUMIF(故障汇总表!I126:I245,数据汇总表!W3,故障汇总表!J126:J245)</f>
        <v>0</v>
      </c>
      <c r="X25" s="134">
        <f>COUNTIF(故障汇总表!I126:I245,数据汇总表!W3)</f>
        <v>0</v>
      </c>
      <c r="Y25" s="133">
        <f>SUMIF(故障汇总表!I126:I245,数据汇总表!Y3,故障汇总表!J126:J245)</f>
        <v>0</v>
      </c>
      <c r="Z25" s="134">
        <f>COUNTIF(故障汇总表!I126:I245,数据汇总表!Y3)</f>
        <v>0</v>
      </c>
      <c r="AA25" s="133">
        <f>SUMIF(故障汇总表!I126:I245,数据汇总表!AA3,故障汇总表!J126:J245)</f>
        <v>0</v>
      </c>
      <c r="AB25" s="134">
        <f>COUNTIF(故障汇总表!I126:I245,数据汇总表!AA3)</f>
        <v>0</v>
      </c>
      <c r="AC25" s="133">
        <f>SUMIF(故障汇总表!I126:I245,数据汇总表!AC3,故障汇总表!J126:J245)</f>
        <v>0</v>
      </c>
      <c r="AD25" s="134">
        <f>COUNTIF(故障汇总表!I126:I245,数据汇总表!AC3)</f>
        <v>0</v>
      </c>
      <c r="AE25" s="133">
        <f>SUMIF(故障汇总表!I126:I245,数据汇总表!AE3,故障汇总表!J126:J245)</f>
        <v>0</v>
      </c>
      <c r="AF25" s="134">
        <f>COUNTIF(故障汇总表!I126:I245,数据汇总表!AE3)</f>
        <v>0</v>
      </c>
      <c r="AG25" s="133">
        <f>SUMIF(故障汇总表!I126:I245,数据汇总表!AG3,故障汇总表!J126:J245)</f>
        <v>0</v>
      </c>
      <c r="AH25" s="134">
        <f>COUNTIF(故障汇总表!I126:I245,数据汇总表!AG3)</f>
        <v>0</v>
      </c>
      <c r="AI25" s="133">
        <f>SUMIF(故障汇总表!I126:I245,数据汇总表!AI3,故障汇总表!J126:J245)</f>
        <v>0</v>
      </c>
      <c r="AJ25" s="134">
        <f>COUNTIF(故障汇总表!I126:I245,数据汇总表!AI3)</f>
        <v>0</v>
      </c>
      <c r="AK25" s="133">
        <f>SUMIF(故障汇总表!I126:I245,数据汇总表!AK3,故障汇总表!J126:J245)</f>
        <v>9.7222222222223889E-3</v>
      </c>
      <c r="AL25" s="134">
        <f>COUNTIF(故障汇总表!I126:I245,数据汇总表!AK3)</f>
        <v>2</v>
      </c>
      <c r="AM25" s="133">
        <f>SUMIF(故障汇总表!I126:I245,数据汇总表!AM3,故障汇总表!J126:J245)</f>
        <v>0</v>
      </c>
      <c r="AN25" s="134">
        <f>COUNTIF(故障汇总表!I126:I245,数据汇总表!AM3)</f>
        <v>0</v>
      </c>
      <c r="AO25" s="133">
        <f>SUMIF(故障汇总表!I126:I245,数据汇总表!AO3,故障汇总表!J126:J245)</f>
        <v>0</v>
      </c>
      <c r="AP25" s="134">
        <f>COUNTIF(故障汇总表!I126:I245,数据汇总表!AO3)</f>
        <v>0</v>
      </c>
      <c r="AQ25" s="133">
        <f>SUMIF(故障汇总表!I126:I245,数据汇总表!AQ3,故障汇总表!J126:J245)</f>
        <v>0</v>
      </c>
      <c r="AR25" s="134">
        <f>COUNTIF(故障汇总表!I126:I245,数据汇总表!AQ3)</f>
        <v>0</v>
      </c>
      <c r="AS25" s="133">
        <f>SUMIF(故障汇总表!I126:I245,数据汇总表!AS3,故障汇总表!J126:J245)</f>
        <v>0</v>
      </c>
      <c r="AT25" s="134">
        <f>COUNTIF(故障汇总表!I126:I245,数据汇总表!AS3)</f>
        <v>0</v>
      </c>
      <c r="AU25" s="133">
        <f>SUMIF(故障汇总表!I126:I245,数据汇总表!AU3,故障汇总表!J126:J245)</f>
        <v>0</v>
      </c>
      <c r="AV25" s="134">
        <f>COUNTIF(故障汇总表!I126:I245,数据汇总表!AU3)</f>
        <v>0</v>
      </c>
      <c r="AW25" s="133">
        <f>SUMIF(故障汇总表!I126:I245,数据汇总表!AW3,故障汇总表!J126:J245)</f>
        <v>4.1666666666669849E-3</v>
      </c>
      <c r="AX25" s="134">
        <f>COUNTIF(故障汇总表!I126:I245,数据汇总表!AW3)</f>
        <v>1</v>
      </c>
      <c r="AY25" s="133">
        <f>SUMIF(故障汇总表!I126:I245,数据汇总表!AY3,故障汇总表!J126:J245)</f>
        <v>0</v>
      </c>
      <c r="AZ25" s="134">
        <f>COUNTIF(故障汇总表!I126:I245,数据汇总表!AY3)</f>
        <v>0</v>
      </c>
      <c r="BA25" s="135">
        <f t="shared" si="1"/>
        <v>7</v>
      </c>
      <c r="BB25" s="133">
        <f t="shared" si="2"/>
        <v>9.6527777777779294E-2</v>
      </c>
    </row>
    <row r="26" spans="1:54">
      <c r="A26" s="129" t="s">
        <v>2448</v>
      </c>
      <c r="B26" s="130">
        <v>21</v>
      </c>
      <c r="C26" s="131">
        <v>523</v>
      </c>
      <c r="D26" s="131">
        <v>2354</v>
      </c>
      <c r="E26" s="132">
        <v>8821</v>
      </c>
      <c r="F26" s="132">
        <v>8216</v>
      </c>
      <c r="G26" s="132">
        <v>10375</v>
      </c>
      <c r="H26" s="132">
        <f t="shared" si="0"/>
        <v>27412</v>
      </c>
      <c r="I26" s="133">
        <f>SUMIF(故障汇总表!K126:K245,数据汇总表!I3,故障汇总表!L126:L245)</f>
        <v>2.3611111111110195E-2</v>
      </c>
      <c r="J26" s="134">
        <f>COUNTIF(故障汇总表!K126:K245,数据汇总表!I3)</f>
        <v>3</v>
      </c>
      <c r="K26" s="133">
        <f>SUMIF(故障汇总表!K126:K245,数据汇总表!K3,故障汇总表!L126:L245)</f>
        <v>0</v>
      </c>
      <c r="L26" s="134">
        <f>COUNTIF(故障汇总表!K126:K245,数据汇总表!K3)</f>
        <v>0</v>
      </c>
      <c r="M26" s="133">
        <f>SUMIF(故障汇总表!K126:K245,数据汇总表!M3,故障汇总表!L126:L245)</f>
        <v>0</v>
      </c>
      <c r="N26" s="134">
        <f>COUNTIF(故障汇总表!K126:K245,数据汇总表!M3)</f>
        <v>0</v>
      </c>
      <c r="O26" s="133">
        <f>SUMIF(故障汇总表!K126:K245,数据汇总表!O3,故障汇总表!L126:L245)</f>
        <v>8.1249999999999933E-2</v>
      </c>
      <c r="P26" s="134">
        <f>COUNTIF(故障汇总表!K126:K245,数据汇总表!O3)</f>
        <v>2</v>
      </c>
      <c r="Q26" s="133">
        <f>SUMIF(故障汇总表!K126:K245,数据汇总表!Q3,故障汇总表!L126:L245)</f>
        <v>0</v>
      </c>
      <c r="R26" s="134">
        <f>COUNTIF(故障汇总表!K126:K245,数据汇总表!Q3)</f>
        <v>0</v>
      </c>
      <c r="S26" s="133">
        <f>SUMIF(故障汇总表!K126:K245,数据汇总表!S3,故障汇总表!L126:L245)</f>
        <v>0</v>
      </c>
      <c r="T26" s="134">
        <f>COUNTIF(故障汇总表!K126:K245,数据汇总表!S3)</f>
        <v>0</v>
      </c>
      <c r="U26" s="133">
        <f>SUMIF(故障汇总表!K126:K245,数据汇总表!U3,故障汇总表!L126:L245)</f>
        <v>0</v>
      </c>
      <c r="V26" s="134">
        <f>COUNTIF(故障汇总表!K126:K245,数据汇总表!U3)</f>
        <v>0</v>
      </c>
      <c r="W26" s="133">
        <f>SUMIF(故障汇总表!K126:K245,数据汇总表!W3,故障汇总表!L126:L245)</f>
        <v>0</v>
      </c>
      <c r="X26" s="134">
        <f>COUNTIF(故障汇总表!K126:K245,数据汇总表!W3)</f>
        <v>0</v>
      </c>
      <c r="Y26" s="133">
        <f>SUMIF(故障汇总表!K126:K245,数据汇总表!Y3,故障汇总表!L126:L245)</f>
        <v>0</v>
      </c>
      <c r="Z26" s="134">
        <f>COUNTIF(故障汇总表!K126:K245,数据汇总表!Y3)</f>
        <v>0</v>
      </c>
      <c r="AA26" s="133">
        <f>SUMIF(故障汇总表!K126:K245,数据汇总表!AA3,故障汇总表!L126:L245)</f>
        <v>0</v>
      </c>
      <c r="AB26" s="134">
        <f>COUNTIF(故障汇总表!K126:K245,数据汇总表!AA3)</f>
        <v>0</v>
      </c>
      <c r="AC26" s="133">
        <f>SUMIF(故障汇总表!K126:K245,数据汇总表!AC3,故障汇总表!L126:L245)</f>
        <v>0</v>
      </c>
      <c r="AD26" s="134">
        <f>COUNTIF(故障汇总表!K126:K245,数据汇总表!AC3)</f>
        <v>0</v>
      </c>
      <c r="AE26" s="133">
        <f>SUMIF(故障汇总表!K126:K245,数据汇总表!AE3,故障汇总表!L126:L245)</f>
        <v>1.0416666666666963E-2</v>
      </c>
      <c r="AF26" s="134">
        <f>COUNTIF(故障汇总表!K126:K245,数据汇总表!AE3)</f>
        <v>1</v>
      </c>
      <c r="AG26" s="133">
        <f>SUMIF(故障汇总表!K126:K245,数据汇总表!AG3,故障汇总表!L126:L245)</f>
        <v>0</v>
      </c>
      <c r="AH26" s="134">
        <f>COUNTIF(故障汇总表!K126:K245,数据汇总表!AG3)</f>
        <v>0</v>
      </c>
      <c r="AI26" s="133">
        <f>SUMIF(故障汇总表!K126:K245,数据汇总表!AI3,故障汇总表!L126:L245)</f>
        <v>0</v>
      </c>
      <c r="AJ26" s="134">
        <f>COUNTIF(故障汇总表!K126:K245,数据汇总表!AI3)</f>
        <v>0</v>
      </c>
      <c r="AK26" s="133">
        <f>SUMIF(故障汇总表!K126:K245,数据汇总表!AK3,故障汇总表!L126:L245)</f>
        <v>0</v>
      </c>
      <c r="AL26" s="134">
        <f>COUNTIF(故障汇总表!K126:K245,数据汇总表!AK3)</f>
        <v>0</v>
      </c>
      <c r="AM26" s="133">
        <f>SUMIF(故障汇总表!K126:K245,数据汇总表!AM3,故障汇总表!L126:L245)</f>
        <v>0</v>
      </c>
      <c r="AN26" s="134">
        <f>COUNTIF(故障汇总表!K126:K245,数据汇总表!AM3)</f>
        <v>0</v>
      </c>
      <c r="AO26" s="133">
        <f>SUMIF(故障汇总表!K126:K245,数据汇总表!AO3,故障汇总表!L126:L245)</f>
        <v>0</v>
      </c>
      <c r="AP26" s="134">
        <f>COUNTIF(故障汇总表!K126:K245,数据汇总表!AO3)</f>
        <v>0</v>
      </c>
      <c r="AQ26" s="133">
        <f>SUMIF(故障汇总表!K126:K245,数据汇总表!AQ3,故障汇总表!L126:L245)</f>
        <v>0</v>
      </c>
      <c r="AR26" s="134">
        <f>COUNTIF(故障汇总表!K126:K245,数据汇总表!AQ3)</f>
        <v>0</v>
      </c>
      <c r="AS26" s="133">
        <f>SUMIF(故障汇总表!K126:K245,数据汇总表!AS3,故障汇总表!L126:L245)</f>
        <v>0</v>
      </c>
      <c r="AT26" s="134">
        <f>COUNTIF(故障汇总表!K126:K245,数据汇总表!AS3)</f>
        <v>0</v>
      </c>
      <c r="AU26" s="133">
        <f>SUMIF(故障汇总表!K126:K245,数据汇总表!AU3,故障汇总表!L126:L245)</f>
        <v>0</v>
      </c>
      <c r="AV26" s="134">
        <f>COUNTIF(故障汇总表!K126:K245,数据汇总表!AU3)</f>
        <v>0</v>
      </c>
      <c r="AW26" s="133">
        <f>SUMIF(故障汇总表!K126:K245,数据汇总表!AW3,故障汇总表!L126:L245)</f>
        <v>4.1666666666669849E-3</v>
      </c>
      <c r="AX26" s="134">
        <f>COUNTIF(故障汇总表!K126:K245,数据汇总表!AW3)</f>
        <v>1</v>
      </c>
      <c r="AY26" s="133">
        <f>SUMIF(故障汇总表!K126:K245,数据汇总表!AY3,故障汇总表!L126:L245)</f>
        <v>0</v>
      </c>
      <c r="AZ26" s="134">
        <f>COUNTIF(故障汇总表!K126:K245,数据汇总表!AY3)</f>
        <v>0</v>
      </c>
      <c r="BA26" s="135">
        <f t="shared" si="1"/>
        <v>7</v>
      </c>
      <c r="BB26" s="133">
        <f t="shared" si="2"/>
        <v>0.11944444444444408</v>
      </c>
    </row>
    <row r="27" spans="1:54">
      <c r="A27" s="129" t="s">
        <v>2493</v>
      </c>
      <c r="B27" s="130">
        <v>22</v>
      </c>
      <c r="C27" s="131">
        <v>718</v>
      </c>
      <c r="D27" s="131">
        <v>2110</v>
      </c>
      <c r="E27" s="132">
        <v>10515</v>
      </c>
      <c r="F27" s="132">
        <v>9302</v>
      </c>
      <c r="G27" s="132">
        <v>10065</v>
      </c>
      <c r="H27" s="132">
        <f>SUM(E27:G27)</f>
        <v>29882</v>
      </c>
      <c r="I27" s="133">
        <f>SUMIF(故障汇总表!M126:M245,数据汇总表!I3,故障汇总表!N126:N245)</f>
        <v>1.3888888888888007E-2</v>
      </c>
      <c r="J27" s="134">
        <f>COUNTIF(故障汇总表!M126:M245,数据汇总表!I3)</f>
        <v>4</v>
      </c>
      <c r="K27" s="133">
        <f>SUMIF(故障汇总表!M126:M245,数据汇总表!K3,故障汇总表!N126:N245)</f>
        <v>4.1666666666665964E-3</v>
      </c>
      <c r="L27" s="134">
        <f>COUNTIF(故障汇总表!M126:M245,数据汇总表!K3)</f>
        <v>3</v>
      </c>
      <c r="M27" s="133">
        <f>SUMIF(故障汇总表!M126:M245,数据汇总表!M3,故障汇总表!N126:N245)</f>
        <v>0</v>
      </c>
      <c r="N27" s="134">
        <f>COUNTIF(故障汇总表!M126:M245,数据汇总表!M3)</f>
        <v>0</v>
      </c>
      <c r="O27" s="133">
        <f>SUMIF(故障汇总表!M126:M245,数据汇总表!O3,故障汇总表!N126:N245)</f>
        <v>0</v>
      </c>
      <c r="P27" s="134">
        <f>COUNTIF(故障汇总表!M126:M245,数据汇总表!O3)</f>
        <v>0</v>
      </c>
      <c r="Q27" s="133">
        <f>SUMIF(故障汇总表!M126:M245,数据汇总表!Q3,故障汇总表!N126:N245)</f>
        <v>0</v>
      </c>
      <c r="R27" s="134">
        <f>COUNTIF(故障汇总表!M126:M245,数据汇总表!Q3)</f>
        <v>0</v>
      </c>
      <c r="S27" s="133">
        <f>SUMIF(故障汇总表!M126:M245,数据汇总表!S3,故障汇总表!N126:N245)</f>
        <v>0</v>
      </c>
      <c r="T27" s="134">
        <f>COUNTIF(故障汇总表!M126:M245,数据汇总表!S3)</f>
        <v>0</v>
      </c>
      <c r="U27" s="133">
        <f>SUMIF(故障汇总表!M126:M245,数据汇总表!U3,故障汇总表!N126:N245)</f>
        <v>0</v>
      </c>
      <c r="V27" s="134">
        <f>COUNTIF(故障汇总表!M126:M245,数据汇总表!U3)</f>
        <v>0</v>
      </c>
      <c r="W27" s="133">
        <f>SUMIF(故障汇总表!M126:M245,数据汇总表!W3,故障汇总表!N126:N245)</f>
        <v>0</v>
      </c>
      <c r="X27" s="134">
        <f>COUNTIF(故障汇总表!M126:M245,数据汇总表!W3)</f>
        <v>0</v>
      </c>
      <c r="Y27" s="133">
        <f>SUMIF(故障汇总表!M126:M245,数据汇总表!Y3,故障汇总表!N126:N245)</f>
        <v>0</v>
      </c>
      <c r="Z27" s="134">
        <f>COUNTIF(故障汇总表!M126:M245,数据汇总表!Y3)</f>
        <v>0</v>
      </c>
      <c r="AA27" s="133">
        <f>SUMIF(故障汇总表!M126:M245,数据汇总表!AA3,故障汇总表!N126:N245)</f>
        <v>0</v>
      </c>
      <c r="AB27" s="134">
        <f>COUNTIF(故障汇总表!M126:M245,数据汇总表!AA3)</f>
        <v>0</v>
      </c>
      <c r="AC27" s="133">
        <f>SUMIF(故障汇总表!M126:M245,数据汇总表!AC3,故障汇总表!N126:N245)</f>
        <v>0</v>
      </c>
      <c r="AD27" s="134">
        <f>COUNTIF(故障汇总表!M126:M245,数据汇总表!AC3)</f>
        <v>0</v>
      </c>
      <c r="AE27" s="133">
        <f>SUMIF(故障汇总表!M126:M245,数据汇总表!AE3,故障汇总表!N126:N245)</f>
        <v>0</v>
      </c>
      <c r="AF27" s="134">
        <f>COUNTIF(故障汇总表!M126:M245,数据汇总表!AE3)</f>
        <v>0</v>
      </c>
      <c r="AG27" s="133">
        <f>SUMIF(故障汇总表!M126:M245,数据汇总表!AG3,故障汇总表!N126:N245)</f>
        <v>0</v>
      </c>
      <c r="AH27" s="134">
        <f>COUNTIF(故障汇总表!M126:M245,数据汇总表!AG3)</f>
        <v>0</v>
      </c>
      <c r="AI27" s="133">
        <f>SUMIF(故障汇总表!M126:M245,数据汇总表!AI3,故障汇总表!N126:N245)</f>
        <v>0</v>
      </c>
      <c r="AJ27" s="134">
        <f>COUNTIF(故障汇总表!M126:M245,数据汇总表!AI3)</f>
        <v>0</v>
      </c>
      <c r="AK27" s="133">
        <f>SUMIF(故障汇总表!M126:M245,数据汇总表!AK3,故障汇总表!N126:N245)</f>
        <v>0</v>
      </c>
      <c r="AL27" s="134">
        <f>COUNTIF(故障汇总表!M126:M245,数据汇总表!AK3)</f>
        <v>0</v>
      </c>
      <c r="AM27" s="133">
        <f>SUMIF(故障汇总表!M126:M245,数据汇总表!AM3,故障汇总表!N126:N245)</f>
        <v>0</v>
      </c>
      <c r="AN27" s="134">
        <f>COUNTIF(故障汇总表!M126:M245,数据汇总表!AM3)</f>
        <v>0</v>
      </c>
      <c r="AO27" s="133">
        <f>SUMIF(故障汇总表!M126:M245,数据汇总表!AO3,故障汇总表!N126:N245)</f>
        <v>0</v>
      </c>
      <c r="AP27" s="134">
        <f>COUNTIF(故障汇总表!M126:M245,数据汇总表!AO3)</f>
        <v>0</v>
      </c>
      <c r="AQ27" s="133">
        <f>SUMIF(故障汇总表!M126:M245,数据汇总表!AQ3,故障汇总表!N126:N245)</f>
        <v>0</v>
      </c>
      <c r="AR27" s="134">
        <f>COUNTIF(故障汇总表!M126:M245,数据汇总表!AQ3)</f>
        <v>0</v>
      </c>
      <c r="AS27" s="133">
        <f>SUMIF(故障汇总表!M126:M245,数据汇总表!AS3,故障汇总表!N126:N245)</f>
        <v>0</v>
      </c>
      <c r="AT27" s="134">
        <f>COUNTIF(故障汇总表!M126:M245,数据汇总表!AS3)</f>
        <v>0</v>
      </c>
      <c r="AU27" s="133">
        <f>SUMIF(故障汇总表!M126:M245,数据汇总表!AU3,故障汇总表!N126:N245)</f>
        <v>0</v>
      </c>
      <c r="AV27" s="134">
        <f>COUNTIF(故障汇总表!M126:M245,数据汇总表!AU3)</f>
        <v>0</v>
      </c>
      <c r="AW27" s="133">
        <f>SUMIF(故障汇总表!M126:M245,数据汇总表!AW3,故障汇总表!N126:N245)</f>
        <v>0</v>
      </c>
      <c r="AX27" s="134">
        <f>COUNTIF(故障汇总表!M126:M245,数据汇总表!AW3)</f>
        <v>0</v>
      </c>
      <c r="AY27" s="133">
        <f>SUMIF(故障汇总表!M126:M245,数据汇总表!AY3,故障汇总表!N126:N245)</f>
        <v>0</v>
      </c>
      <c r="AZ27" s="134">
        <f>COUNTIF(故障汇总表!M126:M245,数据汇总表!AY3)</f>
        <v>0</v>
      </c>
      <c r="BA27" s="135">
        <f t="shared" si="1"/>
        <v>7</v>
      </c>
      <c r="BB27" s="133">
        <f t="shared" si="2"/>
        <v>1.8055555555554603E-2</v>
      </c>
    </row>
    <row r="28" spans="1:54">
      <c r="A28" s="129" t="s">
        <v>2564</v>
      </c>
      <c r="B28" s="130">
        <v>23</v>
      </c>
      <c r="C28" s="131">
        <v>599</v>
      </c>
      <c r="D28" s="131">
        <v>2172</v>
      </c>
      <c r="E28" s="132">
        <v>8987</v>
      </c>
      <c r="F28" s="132">
        <v>8103</v>
      </c>
      <c r="G28" s="132">
        <v>10173</v>
      </c>
      <c r="H28" s="132">
        <f t="shared" si="0"/>
        <v>27263</v>
      </c>
      <c r="I28" s="133">
        <f>SUMIF(故障汇总表!O126:O245,数据汇总表!I3,故障汇总表!P126:P245)</f>
        <v>6.9444444444439757E-3</v>
      </c>
      <c r="J28" s="134">
        <f>COUNTIF(故障汇总表!O126:O245,数据汇总表!I3)</f>
        <v>2</v>
      </c>
      <c r="K28" s="133">
        <f>SUMIF(故障汇总表!O126:O245,数据汇总表!K3,故障汇总表!P126:P245)</f>
        <v>2.7777777777777957E-3</v>
      </c>
      <c r="L28" s="134">
        <f>COUNTIF(故障汇总表!O126:O245,数据汇总表!K3)</f>
        <v>1</v>
      </c>
      <c r="M28" s="133">
        <f>SUMIF(故障汇总表!O126:O245,数据汇总表!M3,故障汇总表!P126:P245)</f>
        <v>0</v>
      </c>
      <c r="N28" s="134">
        <f>COUNTIF(故障汇总表!O126:O245,数据汇总表!M3)</f>
        <v>0</v>
      </c>
      <c r="O28" s="133">
        <f>SUMIF(故障汇总表!O126:O245,数据汇总表!O3,故障汇总表!P126:P245)</f>
        <v>1.9444444444443987E-2</v>
      </c>
      <c r="P28" s="134">
        <f>COUNTIF(故障汇总表!O126:O245,数据汇总表!O3)</f>
        <v>2</v>
      </c>
      <c r="Q28" s="133">
        <f>SUMIF(故障汇总表!O126:O245,数据汇总表!Q3,故障汇总表!P126:P245)</f>
        <v>0</v>
      </c>
      <c r="R28" s="134">
        <f>COUNTIF(故障汇总表!O126:O245,数据汇总表!Q3)</f>
        <v>0</v>
      </c>
      <c r="S28" s="133">
        <f>SUMIF(故障汇总表!O126:O245,数据汇总表!S3,故障汇总表!P126:P245)</f>
        <v>1.3194444444443953E-2</v>
      </c>
      <c r="T28" s="134">
        <f>COUNTIF(故障汇总表!O126:O245,数据汇总表!S3)</f>
        <v>2</v>
      </c>
      <c r="U28" s="133">
        <f>SUMIF(故障汇总表!O126:O245,数据汇总表!U3,故障汇总表!P126:P245)</f>
        <v>0</v>
      </c>
      <c r="V28" s="134">
        <f>COUNTIF(故障汇总表!O126:O245,数据汇总表!U3)</f>
        <v>0</v>
      </c>
      <c r="W28" s="133">
        <f>SUMIF(故障汇总表!O126:O245,数据汇总表!W3,故障汇总表!P126:P245)</f>
        <v>0</v>
      </c>
      <c r="X28" s="134">
        <f>COUNTIF(故障汇总表!O126:O245,数据汇总表!W3)</f>
        <v>0</v>
      </c>
      <c r="Y28" s="133">
        <f>SUMIF(故障汇总表!O126:O245,数据汇总表!Y3,故障汇总表!P126:P245)</f>
        <v>3.472222222222987E-3</v>
      </c>
      <c r="Z28" s="134">
        <f>COUNTIF(故障汇总表!O126:O245,数据汇总表!Y3)</f>
        <v>1</v>
      </c>
      <c r="AA28" s="133">
        <f>SUMIF(故障汇总表!O126:O245,数据汇总表!AA3,故障汇总表!P126:P245)</f>
        <v>0</v>
      </c>
      <c r="AB28" s="134">
        <f>COUNTIF(故障汇总表!O126:O245,数据汇总表!AA3)</f>
        <v>0</v>
      </c>
      <c r="AC28" s="133">
        <f>SUMIF(故障汇总表!O126:O245,数据汇总表!AC3,故障汇总表!P126:P245)</f>
        <v>0</v>
      </c>
      <c r="AD28" s="134">
        <f>COUNTIF(故障汇总表!O126:O245,数据汇总表!AC3)</f>
        <v>0</v>
      </c>
      <c r="AE28" s="133">
        <f>SUMIF(故障汇总表!O126:O245,数据汇总表!AE3,故障汇总表!P126:P245)</f>
        <v>0</v>
      </c>
      <c r="AF28" s="134">
        <f>COUNTIF(故障汇总表!O126:O245,数据汇总表!AE3)</f>
        <v>0</v>
      </c>
      <c r="AG28" s="133">
        <f>SUMIF(故障汇总表!O126:O245,数据汇总表!AG3,故障汇总表!P126:P245)</f>
        <v>0</v>
      </c>
      <c r="AH28" s="134">
        <f>COUNTIF(故障汇总表!O126:O245,数据汇总表!AG3)</f>
        <v>0</v>
      </c>
      <c r="AI28" s="133">
        <f>SUMIF(故障汇总表!O126:O245,数据汇总表!AI3,故障汇总表!P126:P245)</f>
        <v>0</v>
      </c>
      <c r="AJ28" s="134">
        <f>COUNTIF(故障汇总表!O126:O245,数据汇总表!AI3)</f>
        <v>0</v>
      </c>
      <c r="AK28" s="133">
        <f>SUMIF(故障汇总表!O126:O245,数据汇总表!AK3,故障汇总表!P126:P245)</f>
        <v>0</v>
      </c>
      <c r="AL28" s="134">
        <f>COUNTIF(故障汇总表!O126:O245,数据汇总表!AK3)</f>
        <v>0</v>
      </c>
      <c r="AM28" s="133">
        <f>SUMIF(故障汇总表!O126:O245,数据汇总表!AM3,故障汇总表!P126:P245)</f>
        <v>0</v>
      </c>
      <c r="AN28" s="134">
        <f>COUNTIF(故障汇总表!O126:O245,数据汇总表!AM3)</f>
        <v>0</v>
      </c>
      <c r="AO28" s="133">
        <f>SUMIF(故障汇总表!O126:O245,数据汇总表!AO3,故障汇总表!P126:P245)</f>
        <v>9.7222222222220211E-3</v>
      </c>
      <c r="AP28" s="134">
        <f>COUNTIF(故障汇总表!O126:O245,数据汇总表!AO3)</f>
        <v>1</v>
      </c>
      <c r="AQ28" s="133">
        <f>SUMIF(故障汇总表!O126:O245,数据汇总表!AQ3,故障汇总表!P126:P245)</f>
        <v>0</v>
      </c>
      <c r="AR28" s="134">
        <f>COUNTIF(故障汇总表!O126:O245,数据汇总表!AQ3)</f>
        <v>0</v>
      </c>
      <c r="AS28" s="133">
        <f>SUMIF(故障汇总表!O126:O245,数据汇总表!AS3,故障汇总表!P126:P245)</f>
        <v>0</v>
      </c>
      <c r="AT28" s="134">
        <f>COUNTIF(故障汇总表!O126:O245,数据汇总表!AS3)</f>
        <v>0</v>
      </c>
      <c r="AU28" s="133">
        <f>SUMIF(故障汇总表!O126:O245,数据汇总表!AU3,故障汇总表!P126:P245)</f>
        <v>0</v>
      </c>
      <c r="AV28" s="134">
        <f>COUNTIF(故障汇总表!O126:O245,数据汇总表!AU3)</f>
        <v>0</v>
      </c>
      <c r="AW28" s="133">
        <f>SUMIF(故障汇总表!O126:O245,数据汇总表!AW3,故障汇总表!P126:P245)</f>
        <v>0</v>
      </c>
      <c r="AX28" s="134">
        <f>COUNTIF(故障汇总表!O126:O245,数据汇总表!AW3)</f>
        <v>0</v>
      </c>
      <c r="AY28" s="133">
        <f>SUMIF(故障汇总表!O126:O245,数据汇总表!AY3,故障汇总表!P126:P245)</f>
        <v>0</v>
      </c>
      <c r="AZ28" s="134">
        <f>COUNTIF(故障汇总表!O126:O245,数据汇总表!AY3)</f>
        <v>0</v>
      </c>
      <c r="BA28" s="135">
        <f t="shared" si="1"/>
        <v>9</v>
      </c>
      <c r="BB28" s="133">
        <f t="shared" si="2"/>
        <v>5.555555555555472E-2</v>
      </c>
    </row>
    <row r="29" spans="1:54">
      <c r="A29" s="129" t="s">
        <v>2448</v>
      </c>
      <c r="B29" s="130">
        <v>24</v>
      </c>
      <c r="C29" s="131">
        <v>661</v>
      </c>
      <c r="D29" s="131">
        <v>2295</v>
      </c>
      <c r="E29" s="132">
        <v>9740</v>
      </c>
      <c r="F29" s="132">
        <v>8583</v>
      </c>
      <c r="G29" s="132">
        <v>10429</v>
      </c>
      <c r="H29" s="132">
        <f t="shared" si="0"/>
        <v>28752</v>
      </c>
      <c r="I29" s="133">
        <f>SUMIF(故障汇总表!Q126:Q245,数据汇总表!I3,故障汇总表!R126:R245)</f>
        <v>1.3888888888888978E-2</v>
      </c>
      <c r="J29" s="134">
        <f>COUNTIF(故障汇总表!Q126:Q245,数据汇总表!I3)</f>
        <v>4</v>
      </c>
      <c r="K29" s="133">
        <f>SUMIF(故障汇总表!Q126:Q245,数据汇总表!K3,故障汇总表!R126:R245)</f>
        <v>0</v>
      </c>
      <c r="L29" s="134">
        <f>COUNTIF(故障汇总表!Q126:Q245,数据汇总表!K3)</f>
        <v>0</v>
      </c>
      <c r="M29" s="133">
        <f>SUMIF(故障汇总表!Q126:Q245,数据汇总表!M3,故障汇总表!R126:R245)</f>
        <v>0</v>
      </c>
      <c r="N29" s="134">
        <f>COUNTIF(故障汇总表!Q126:Q245,数据汇总表!M3)</f>
        <v>0</v>
      </c>
      <c r="O29" s="133">
        <f>SUMIF(故障汇总表!Q126:Q245,数据汇总表!O3,故障汇总表!R126:R245)</f>
        <v>0</v>
      </c>
      <c r="P29" s="134">
        <f>COUNTIF(故障汇总表!Q126:Q245,数据汇总表!O3)</f>
        <v>0</v>
      </c>
      <c r="Q29" s="133">
        <f>SUMIF(故障汇总表!Q126:Q245,数据汇总表!Q3,故障汇总表!R126:R245)</f>
        <v>0</v>
      </c>
      <c r="R29" s="134">
        <f>COUNTIF(故障汇总表!Q126:Q245,数据汇总表!Q3)</f>
        <v>0</v>
      </c>
      <c r="S29" s="133">
        <f>SUMIF(故障汇总表!Q126:Q245,数据汇总表!S3,故障汇总表!R126:R245)</f>
        <v>0</v>
      </c>
      <c r="T29" s="134">
        <f>COUNTIF(故障汇总表!Q126:Q245,数据汇总表!S3)</f>
        <v>0</v>
      </c>
      <c r="U29" s="133">
        <f>SUMIF(故障汇总表!Q126:Q245,数据汇总表!U3,故障汇总表!R126:R245)</f>
        <v>0</v>
      </c>
      <c r="V29" s="134">
        <f>COUNTIF(故障汇总表!Q126:Q245,数据汇总表!U3)</f>
        <v>0</v>
      </c>
      <c r="W29" s="133">
        <f>SUMIF(故障汇总表!Q126:Q245,数据汇总表!W3,故障汇总表!R126:R245)</f>
        <v>0</v>
      </c>
      <c r="X29" s="134">
        <f>COUNTIF(故障汇总表!Q126:Q245,数据汇总表!W3)</f>
        <v>0</v>
      </c>
      <c r="Y29" s="133">
        <f>SUMIF(故障汇总表!Q126:Q245,数据汇总表!Y3,故障汇总表!R126:R245)</f>
        <v>0</v>
      </c>
      <c r="Z29" s="134">
        <f>COUNTIF(故障汇总表!Q126:Q245,数据汇总表!Y3)</f>
        <v>0</v>
      </c>
      <c r="AA29" s="133">
        <f>SUMIF(故障汇总表!Q126:Q245,数据汇总表!AA3,故障汇总表!R126:R245)</f>
        <v>0</v>
      </c>
      <c r="AB29" s="134">
        <f>COUNTIF(故障汇总表!Q126:Q245,数据汇总表!AA3)</f>
        <v>0</v>
      </c>
      <c r="AC29" s="133">
        <f>SUMIF(故障汇总表!Q126:Q245,数据汇总表!AC3,故障汇总表!R126:R245)</f>
        <v>0</v>
      </c>
      <c r="AD29" s="134">
        <f>COUNTIF(故障汇总表!Q126:Q245,数据汇总表!AC3)</f>
        <v>0</v>
      </c>
      <c r="AE29" s="133">
        <f>SUMIF(故障汇总表!Q126:Q245,数据汇总表!AE3,故障汇总表!R126:R245)</f>
        <v>0</v>
      </c>
      <c r="AF29" s="134">
        <f>COUNTIF(故障汇总表!Q126:Q245,数据汇总表!AE3)</f>
        <v>0</v>
      </c>
      <c r="AG29" s="133">
        <f>SUMIF(故障汇总表!Q126:Q245,数据汇总表!AG3,故障汇总表!R126:R245)</f>
        <v>0</v>
      </c>
      <c r="AH29" s="134">
        <f>COUNTIF(故障汇总表!Q126:Q245,数据汇总表!AG3)</f>
        <v>0</v>
      </c>
      <c r="AI29" s="133">
        <f>SUMIF(故障汇总表!Q126:Q245,数据汇总表!AI3,故障汇总表!R126:R245)</f>
        <v>0</v>
      </c>
      <c r="AJ29" s="134">
        <f>COUNTIF(故障汇总表!Q126:Q245,数据汇总表!AI3)</f>
        <v>0</v>
      </c>
      <c r="AK29" s="133">
        <f>SUMIF(故障汇总表!Q126:Q245,数据汇总表!AK3,故障汇总表!R126:R245)</f>
        <v>0</v>
      </c>
      <c r="AL29" s="134">
        <f>COUNTIF(故障汇总表!Q126:Q245,数据汇总表!AK3)</f>
        <v>0</v>
      </c>
      <c r="AM29" s="133">
        <f>SUMIF(故障汇总表!Q126:Q245,数据汇总表!AM3,故障汇总表!R126:R245)</f>
        <v>3.4722222222219878E-3</v>
      </c>
      <c r="AN29" s="134">
        <f>COUNTIF(故障汇总表!Q126:Q245,数据汇总表!AM3)</f>
        <v>1</v>
      </c>
      <c r="AO29" s="133">
        <f>SUMIF(故障汇总表!Q126:Q245,数据汇总表!AO3,故障汇总表!R126:R245)</f>
        <v>0</v>
      </c>
      <c r="AP29" s="134">
        <f>COUNTIF(故障汇总表!Q126:Q245,数据汇总表!AO3)</f>
        <v>0</v>
      </c>
      <c r="AQ29" s="133">
        <f>SUMIF(故障汇总表!Q126:Q245,数据汇总表!AQ3,故障汇总表!R126:R245)</f>
        <v>0</v>
      </c>
      <c r="AR29" s="134">
        <f>COUNTIF(故障汇总表!Q126:Q245,数据汇总表!AQ3)</f>
        <v>0</v>
      </c>
      <c r="AS29" s="133">
        <f>SUMIF(故障汇总表!Q126:Q245,数据汇总表!AS3,故障汇总表!R126:R245)</f>
        <v>0</v>
      </c>
      <c r="AT29" s="134">
        <f>COUNTIF(故障汇总表!Q126:Q245,数据汇总表!AS3)</f>
        <v>0</v>
      </c>
      <c r="AU29" s="133">
        <f>SUMIF(故障汇总表!Q126:Q245,数据汇总表!AU3,故障汇总表!R126:R245)</f>
        <v>0</v>
      </c>
      <c r="AV29" s="134">
        <f>COUNTIF(故障汇总表!Q126:Q245,数据汇总表!AU3)</f>
        <v>0</v>
      </c>
      <c r="AW29" s="133">
        <f>SUMIF(故障汇总表!Q126:Q245,数据汇总表!AW3,故障汇总表!R126:R245)</f>
        <v>0</v>
      </c>
      <c r="AX29" s="134">
        <f>COUNTIF(故障汇总表!Q126:Q245,数据汇总表!AW3)</f>
        <v>0</v>
      </c>
      <c r="AY29" s="133">
        <f>SUMIF(故障汇总表!Q126:Q245,数据汇总表!AY3,故障汇总表!R126:R245)</f>
        <v>0</v>
      </c>
      <c r="AZ29" s="134">
        <f>COUNTIF(故障汇总表!Q126:Q245,数据汇总表!AY3)</f>
        <v>0</v>
      </c>
      <c r="BA29" s="135">
        <f t="shared" si="1"/>
        <v>5</v>
      </c>
      <c r="BB29" s="133">
        <f t="shared" si="2"/>
        <v>1.7361111111110966E-2</v>
      </c>
    </row>
    <row r="30" spans="1:54">
      <c r="A30" s="129" t="s">
        <v>2448</v>
      </c>
      <c r="B30" s="130">
        <v>25</v>
      </c>
      <c r="C30" s="131">
        <v>642</v>
      </c>
      <c r="D30" s="131">
        <v>2204</v>
      </c>
      <c r="E30" s="132">
        <v>9737</v>
      </c>
      <c r="F30" s="132">
        <v>8558</v>
      </c>
      <c r="G30" s="132">
        <v>10686</v>
      </c>
      <c r="H30" s="132">
        <f t="shared" si="0"/>
        <v>28981</v>
      </c>
      <c r="I30" s="133">
        <f>SUMIF(故障汇总表!S126:S245,数据汇总表!I3,故障汇总表!T126:T245)</f>
        <v>1.6666666666667954E-2</v>
      </c>
      <c r="J30" s="134">
        <f>COUNTIF(故障汇总表!S126:S245,数据汇总表!I3)</f>
        <v>5</v>
      </c>
      <c r="K30" s="133">
        <f>SUMIF(故障汇总表!S126:S245,数据汇总表!K3,故障汇总表!T126:T245)</f>
        <v>0</v>
      </c>
      <c r="L30" s="134">
        <f>COUNTIF(故障汇总表!S126:S245,数据汇总表!K3)</f>
        <v>0</v>
      </c>
      <c r="M30" s="133">
        <f>SUMIF(故障汇总表!S126:S245,数据汇总表!M3,故障汇总表!T126:T245)</f>
        <v>0</v>
      </c>
      <c r="N30" s="134">
        <f>COUNTIF(故障汇总表!S126:S245,数据汇总表!M3)</f>
        <v>0</v>
      </c>
      <c r="O30" s="133">
        <f>SUMIF(故障汇总表!S126:S245,数据汇总表!O3,故障汇总表!T126:T245)</f>
        <v>0</v>
      </c>
      <c r="P30" s="134">
        <f>COUNTIF(故障汇总表!S126:S245,数据汇总表!O3)</f>
        <v>0</v>
      </c>
      <c r="Q30" s="133">
        <f>SUMIF(故障汇总表!S126:S245,数据汇总表!Q3,故障汇总表!T126:T245)</f>
        <v>0</v>
      </c>
      <c r="R30" s="134">
        <f>COUNTIF(故障汇总表!S126:S245,数据汇总表!Q3)</f>
        <v>0</v>
      </c>
      <c r="S30" s="133">
        <f>SUMIF(故障汇总表!S126:S245,数据汇总表!S3,故障汇总表!T126:T245)</f>
        <v>0</v>
      </c>
      <c r="T30" s="134">
        <f>COUNTIF(故障汇总表!S126:S245,数据汇总表!S3)</f>
        <v>0</v>
      </c>
      <c r="U30" s="133">
        <f>SUMIF(故障汇总表!S126:S245,数据汇总表!U3,故障汇总表!T126:T245)</f>
        <v>0</v>
      </c>
      <c r="V30" s="134">
        <f>COUNTIF(故障汇总表!S126:S245,数据汇总表!U3)</f>
        <v>0</v>
      </c>
      <c r="W30" s="133">
        <f>SUMIF(故障汇总表!S126:S245,数据汇总表!W3,故障汇总表!T126:T245)</f>
        <v>0</v>
      </c>
      <c r="X30" s="134">
        <f>COUNTIF(故障汇总表!S126:S245,数据汇总表!W3)</f>
        <v>0</v>
      </c>
      <c r="Y30" s="133">
        <f>SUMIF(故障汇总表!S126:S245,数据汇总表!Y3,故障汇总表!T126:T245)</f>
        <v>0</v>
      </c>
      <c r="Z30" s="134">
        <f>COUNTIF(故障汇总表!S126:S245,数据汇总表!Y3)</f>
        <v>0</v>
      </c>
      <c r="AA30" s="133">
        <f>SUMIF(故障汇总表!S126:S245,数据汇总表!AA3,故障汇总表!T126:T245)</f>
        <v>0</v>
      </c>
      <c r="AB30" s="134">
        <f>COUNTIF(故障汇总表!S126:S245,数据汇总表!AA3)</f>
        <v>0</v>
      </c>
      <c r="AC30" s="133">
        <f>SUMIF(故障汇总表!S126:S245,数据汇总表!AC3,故障汇总表!T126:T245)</f>
        <v>0</v>
      </c>
      <c r="AD30" s="134">
        <f>COUNTIF(故障汇总表!S126:S245,数据汇总表!AC3)</f>
        <v>0</v>
      </c>
      <c r="AE30" s="133">
        <f>SUMIF(故障汇总表!S126:S245,数据汇总表!AE3,故障汇总表!T126:T245)</f>
        <v>0</v>
      </c>
      <c r="AF30" s="134">
        <f>COUNTIF(故障汇总表!S126:S245,数据汇总表!AE3)</f>
        <v>0</v>
      </c>
      <c r="AG30" s="133">
        <f>SUMIF(故障汇总表!S126:S245,数据汇总表!AG3,故障汇总表!T126:T245)</f>
        <v>0</v>
      </c>
      <c r="AH30" s="134">
        <f>COUNTIF(故障汇总表!S126:S245,数据汇总表!AG3)</f>
        <v>0</v>
      </c>
      <c r="AI30" s="133">
        <f>SUMIF(故障汇总表!S126:S245,数据汇总表!AI3,故障汇总表!T126:T245)</f>
        <v>0</v>
      </c>
      <c r="AJ30" s="134">
        <f>COUNTIF(故障汇总表!S126:S245,数据汇总表!AI3)</f>
        <v>0</v>
      </c>
      <c r="AK30" s="133">
        <f>SUMIF(故障汇总表!S126:S245,数据汇总表!AK3,故障汇总表!T126:T245)</f>
        <v>0</v>
      </c>
      <c r="AL30" s="134">
        <f>COUNTIF(故障汇总表!S126:S245,数据汇总表!AK3)</f>
        <v>0</v>
      </c>
      <c r="AM30" s="133">
        <f>SUMIF(故障汇总表!S126:S245,数据汇总表!AM3,故障汇总表!T126:T245)</f>
        <v>0</v>
      </c>
      <c r="AN30" s="134">
        <f>COUNTIF(故障汇总表!S126:S245,数据汇总表!AM3)</f>
        <v>0</v>
      </c>
      <c r="AO30" s="133">
        <f>SUMIF(故障汇总表!S126:S245,数据汇总表!AO3,故障汇总表!T126:T245)</f>
        <v>0</v>
      </c>
      <c r="AP30" s="134">
        <f>COUNTIF(故障汇总表!S126:S245,数据汇总表!AO3)</f>
        <v>0</v>
      </c>
      <c r="AQ30" s="133">
        <f>SUMIF(故障汇总表!S126:S245,数据汇总表!AQ3,故障汇总表!T126:T245)</f>
        <v>0</v>
      </c>
      <c r="AR30" s="134">
        <f>COUNTIF(故障汇总表!S126:S245,数据汇总表!AQ3)</f>
        <v>0</v>
      </c>
      <c r="AS30" s="133">
        <f>SUMIF(故障汇总表!S126:S245,数据汇总表!AS3,故障汇总表!T126:T245)</f>
        <v>0</v>
      </c>
      <c r="AT30" s="134">
        <f>COUNTIF(故障汇总表!S126:S245,数据汇总表!AS3)</f>
        <v>0</v>
      </c>
      <c r="AU30" s="133">
        <f>SUMIF(故障汇总表!S126:S245,数据汇总表!AU3,故障汇总表!T126:T245)</f>
        <v>0</v>
      </c>
      <c r="AV30" s="134">
        <f>COUNTIF(故障汇总表!S126:S245,数据汇总表!AU3)</f>
        <v>0</v>
      </c>
      <c r="AW30" s="133">
        <f>SUMIF(故障汇总表!S126:S245,数据汇总表!AW3,故障汇总表!T126:T245)</f>
        <v>0</v>
      </c>
      <c r="AX30" s="134">
        <f>COUNTIF(故障汇总表!S126:S245,数据汇总表!AW3)</f>
        <v>0</v>
      </c>
      <c r="AY30" s="133">
        <f>SUMIF(故障汇总表!S126:S245,数据汇总表!AY3,故障汇总表!T126:T245)</f>
        <v>0</v>
      </c>
      <c r="AZ30" s="134">
        <f>COUNTIF(故障汇总表!S126:S245,数据汇总表!AY3)</f>
        <v>0</v>
      </c>
      <c r="BA30" s="135">
        <f t="shared" si="1"/>
        <v>5</v>
      </c>
      <c r="BB30" s="133">
        <f t="shared" si="2"/>
        <v>1.6666666666667954E-2</v>
      </c>
    </row>
    <row r="31" spans="1:54">
      <c r="A31" s="129" t="s">
        <v>2448</v>
      </c>
      <c r="B31" s="130">
        <v>26</v>
      </c>
      <c r="C31" s="131">
        <v>650</v>
      </c>
      <c r="D31" s="131">
        <v>2360</v>
      </c>
      <c r="E31" s="132">
        <v>9947</v>
      </c>
      <c r="F31" s="132">
        <v>8757</v>
      </c>
      <c r="G31" s="132">
        <v>10217</v>
      </c>
      <c r="H31" s="132">
        <f t="shared" si="0"/>
        <v>28921</v>
      </c>
      <c r="I31" s="133">
        <f>SUMIF(故障汇总表!U126:U245,数据汇总表!I3,故障汇总表!V126:V245)</f>
        <v>7.6388888888890005E-3</v>
      </c>
      <c r="J31" s="134">
        <f>COUNTIF(故障汇总表!U126:U245,数据汇总表!I3)</f>
        <v>2</v>
      </c>
      <c r="K31" s="133">
        <f>SUMIF(故障汇总表!U126:U245,数据汇总表!K3,故障汇总表!V126:V245)</f>
        <v>0</v>
      </c>
      <c r="L31" s="134">
        <f>COUNTIF(故障汇总表!U126:U245,数据汇总表!K3)</f>
        <v>0</v>
      </c>
      <c r="M31" s="133">
        <f>SUMIF(故障汇总表!U126:U245,数据汇总表!M3,故障汇总表!V126:V245)</f>
        <v>0</v>
      </c>
      <c r="N31" s="134">
        <f>COUNTIF(故障汇总表!U126:U245,数据汇总表!M3)</f>
        <v>0</v>
      </c>
      <c r="O31" s="133">
        <f>SUMIF(故障汇总表!U126:U245,数据汇总表!O3,故障汇总表!V126:V245)</f>
        <v>0</v>
      </c>
      <c r="P31" s="134">
        <f>COUNTIF(故障汇总表!U126:U245,数据汇总表!O3)</f>
        <v>0</v>
      </c>
      <c r="Q31" s="133">
        <f>SUMIF(故障汇总表!U126:U245,数据汇总表!Q3,故障汇总表!V126:V245)</f>
        <v>4.1666666666666075E-2</v>
      </c>
      <c r="R31" s="134">
        <f>COUNTIF(故障汇总表!U126:U245,数据汇总表!Q3)</f>
        <v>1</v>
      </c>
      <c r="S31" s="133">
        <f>SUMIF(故障汇总表!U126:U245,数据汇总表!S3,故障汇总表!V126:V245)</f>
        <v>0</v>
      </c>
      <c r="T31" s="134">
        <f>COUNTIF(故障汇总表!U126:U245,数据汇总表!S3)</f>
        <v>0</v>
      </c>
      <c r="U31" s="133">
        <f>SUMIF(故障汇总表!U126:U245,数据汇总表!U3,故障汇总表!V126:V245)</f>
        <v>0</v>
      </c>
      <c r="V31" s="134">
        <f>COUNTIF(故障汇总表!U126:U245,数据汇总表!U3)</f>
        <v>0</v>
      </c>
      <c r="W31" s="133">
        <f>SUMIF(故障汇总表!U126:U245,数据汇总表!W3,故障汇总表!V126:V245)</f>
        <v>0</v>
      </c>
      <c r="X31" s="134">
        <f>COUNTIF(故障汇总表!U126:U245,数据汇总表!W3)</f>
        <v>0</v>
      </c>
      <c r="Y31" s="133">
        <f>SUMIF(故障汇总表!U126:U245,数据汇总表!Y3,故障汇总表!V126:V245)</f>
        <v>0</v>
      </c>
      <c r="Z31" s="134">
        <f>COUNTIF(故障汇总表!U126:U245,数据汇总表!Y3)</f>
        <v>0</v>
      </c>
      <c r="AA31" s="133">
        <f>SUMIF(故障汇总表!U126:U245,数据汇总表!AA3,故障汇总表!V126:V245)</f>
        <v>0</v>
      </c>
      <c r="AB31" s="134">
        <f>COUNTIF(故障汇总表!U126:U245,数据汇总表!AA3)</f>
        <v>0</v>
      </c>
      <c r="AC31" s="133">
        <f>SUMIF(故障汇总表!U126:U245,数据汇总表!AC3,故障汇总表!V126:V245)</f>
        <v>0</v>
      </c>
      <c r="AD31" s="134">
        <f>COUNTIF(故障汇总表!U126:U245,数据汇总表!AC3)</f>
        <v>0</v>
      </c>
      <c r="AE31" s="133">
        <f>SUMIF(故障汇总表!U126:U245,数据汇总表!AE3,故障汇总表!V126:V245)</f>
        <v>0</v>
      </c>
      <c r="AF31" s="134">
        <f>COUNTIF(故障汇总表!U126:U245,数据汇总表!AE3)</f>
        <v>0</v>
      </c>
      <c r="AG31" s="133">
        <f>SUMIF(故障汇总表!U126:U245,数据汇总表!AG3,故障汇总表!V126:V245)</f>
        <v>0</v>
      </c>
      <c r="AH31" s="134">
        <f>COUNTIF(故障汇总表!U126:U245,数据汇总表!AG3)</f>
        <v>0</v>
      </c>
      <c r="AI31" s="133">
        <f>SUMIF(故障汇总表!U126:U245,数据汇总表!AI3,故障汇总表!V126:V245)</f>
        <v>0</v>
      </c>
      <c r="AJ31" s="134">
        <f>COUNTIF(故障汇总表!U126:U245,数据汇总表!AI3)</f>
        <v>0</v>
      </c>
      <c r="AK31" s="133">
        <f>SUMIF(故障汇总表!U126:U245,数据汇总表!AK3,故障汇总表!V126:V245)</f>
        <v>5.5555555555560354E-3</v>
      </c>
      <c r="AL31" s="134">
        <f>COUNTIF(故障汇总表!U126:U245,数据汇总表!AK3)</f>
        <v>1</v>
      </c>
      <c r="AM31" s="133">
        <f>SUMIF(故障汇总表!U126:U245,数据汇总表!AM3,故障汇总表!V126:V245)</f>
        <v>0</v>
      </c>
      <c r="AN31" s="134">
        <f>COUNTIF(故障汇总表!U126:U245,数据汇总表!AM3)</f>
        <v>0</v>
      </c>
      <c r="AO31" s="133">
        <f>SUMIF(故障汇总表!U126:U245,数据汇总表!AO3,故障汇总表!V126:V245)</f>
        <v>3.4722222222219878E-3</v>
      </c>
      <c r="AP31" s="134">
        <f>COUNTIF(故障汇总表!U126:U245,数据汇总表!AO3)</f>
        <v>1</v>
      </c>
      <c r="AQ31" s="133">
        <f>SUMIF(故障汇总表!U126:U245,数据汇总表!AQ3,故障汇总表!V126:V245)</f>
        <v>0</v>
      </c>
      <c r="AR31" s="134">
        <f>COUNTIF(故障汇总表!U126:U245,数据汇总表!AQ3)</f>
        <v>0</v>
      </c>
      <c r="AS31" s="133">
        <f>SUMIF(故障汇总表!U126:U245,数据汇总表!AS3,故障汇总表!V126:V245)</f>
        <v>0</v>
      </c>
      <c r="AT31" s="134">
        <f>COUNTIF(故障汇总表!U126:U245,数据汇总表!AS3)</f>
        <v>0</v>
      </c>
      <c r="AU31" s="133">
        <f>SUMIF(故障汇总表!U126:U245,数据汇总表!AU3,故障汇总表!V126:V245)</f>
        <v>0</v>
      </c>
      <c r="AV31" s="134">
        <f>COUNTIF(故障汇总表!U126:U245,数据汇总表!AU3)</f>
        <v>0</v>
      </c>
      <c r="AW31" s="133">
        <f>SUMIF(故障汇总表!U126:U245,数据汇总表!AW3,故障汇总表!V126:V245)</f>
        <v>0</v>
      </c>
      <c r="AX31" s="134">
        <f>COUNTIF(故障汇总表!U126:U245,数据汇总表!AW3)</f>
        <v>0</v>
      </c>
      <c r="AY31" s="133">
        <f>SUMIF(故障汇总表!U126:U245,数据汇总表!AY3,故障汇总表!V126:V245)</f>
        <v>0</v>
      </c>
      <c r="AZ31" s="134">
        <f>COUNTIF(故障汇总表!U126:U245,数据汇总表!AY3)</f>
        <v>0</v>
      </c>
      <c r="BA31" s="135">
        <f t="shared" si="1"/>
        <v>5</v>
      </c>
      <c r="BB31" s="133">
        <f t="shared" si="2"/>
        <v>5.8333333333333098E-2</v>
      </c>
    </row>
    <row r="32" spans="1:54">
      <c r="A32" s="129" t="s">
        <v>2493</v>
      </c>
      <c r="B32" s="130">
        <v>27</v>
      </c>
      <c r="C32" s="131">
        <v>678</v>
      </c>
      <c r="D32" s="131">
        <v>1961</v>
      </c>
      <c r="E32" s="132">
        <v>9807</v>
      </c>
      <c r="F32" s="132">
        <v>8391</v>
      </c>
      <c r="G32" s="132">
        <v>8986</v>
      </c>
      <c r="H32" s="132">
        <f t="shared" si="0"/>
        <v>27184</v>
      </c>
      <c r="I32" s="133">
        <f>SUMIF(故障汇总表!W126:W245,数据汇总表!I3,故障汇总表!X126:X245)</f>
        <v>4.7916666666667156E-2</v>
      </c>
      <c r="J32" s="134">
        <f>COUNTIF(故障汇总表!W126:W245,数据汇总表!I3)</f>
        <v>7</v>
      </c>
      <c r="K32" s="133">
        <f>SUMIF(故障汇总表!W126:W245,数据汇总表!K3,故障汇总表!X126:X245)</f>
        <v>0</v>
      </c>
      <c r="L32" s="134">
        <f>COUNTIF(故障汇总表!W126:W245,数据汇总表!K3)</f>
        <v>0</v>
      </c>
      <c r="M32" s="133">
        <f>SUMIF(故障汇总表!W126:W245,数据汇总表!M3,故障汇总表!X126:X245)</f>
        <v>0</v>
      </c>
      <c r="N32" s="134">
        <f>COUNTIF(故障汇总表!W126:W245,数据汇总表!M3)</f>
        <v>0</v>
      </c>
      <c r="O32" s="133">
        <f>SUMIF(故障汇总表!W126:W245,数据汇总表!O3,故障汇总表!X126:X245)</f>
        <v>0</v>
      </c>
      <c r="P32" s="134">
        <f>COUNTIF(故障汇总表!W126:W245,数据汇总表!O3)</f>
        <v>0</v>
      </c>
      <c r="Q32" s="133">
        <f>SUMIF(故障汇总表!W126:W245,数据汇总表!Q3,故障汇总表!X126:X245)</f>
        <v>0</v>
      </c>
      <c r="R32" s="134">
        <f>COUNTIF(故障汇总表!W126:W245,数据汇总表!Q3)</f>
        <v>0</v>
      </c>
      <c r="S32" s="133">
        <f>SUMIF(故障汇总表!W126:W245,数据汇总表!S3,故障汇总表!X126:X245)</f>
        <v>0</v>
      </c>
      <c r="T32" s="134">
        <f>COUNTIF(故障汇总表!W126:W245,数据汇总表!S3)</f>
        <v>0</v>
      </c>
      <c r="U32" s="133">
        <f>SUMIF(故障汇总表!W126:W245,数据汇总表!U3,故障汇总表!X126:X245)</f>
        <v>0</v>
      </c>
      <c r="V32" s="134">
        <f>COUNTIF(故障汇总表!W126:W245,数据汇总表!U3)</f>
        <v>0</v>
      </c>
      <c r="W32" s="133">
        <f>SUMIF(故障汇总表!W126:W245,数据汇总表!W3,故障汇总表!X126:X245)</f>
        <v>0</v>
      </c>
      <c r="X32" s="134">
        <f>COUNTIF(故障汇总表!W126:W245,数据汇总表!W3)</f>
        <v>0</v>
      </c>
      <c r="Y32" s="133">
        <f>SUMIF(故障汇总表!W126:W245,数据汇总表!Y3,故障汇总表!X126:X245)</f>
        <v>0</v>
      </c>
      <c r="Z32" s="134">
        <f>COUNTIF(故障汇总表!W126:W245,数据汇总表!Y3)</f>
        <v>0</v>
      </c>
      <c r="AA32" s="133">
        <f>SUMIF(故障汇总表!W126:W245,数据汇总表!AA3,故障汇总表!X126:X245)</f>
        <v>0</v>
      </c>
      <c r="AB32" s="134">
        <f>COUNTIF(故障汇总表!W126:W245,数据汇总表!AA3)</f>
        <v>0</v>
      </c>
      <c r="AC32" s="133">
        <f>SUMIF(故障汇总表!W126:W245,数据汇总表!AC3,故障汇总表!X126:X245)</f>
        <v>0</v>
      </c>
      <c r="AD32" s="134">
        <f>COUNTIF(故障汇总表!W126:W245,数据汇总表!AC3)</f>
        <v>0</v>
      </c>
      <c r="AE32" s="133">
        <f>SUMIF(故障汇总表!W126:W245,数据汇总表!AE3,故障汇总表!X126:X245)</f>
        <v>0</v>
      </c>
      <c r="AF32" s="134">
        <f>COUNTIF(故障汇总表!W126:W245,数据汇总表!AE3)</f>
        <v>0</v>
      </c>
      <c r="AG32" s="133">
        <f>SUMIF(故障汇总表!W126:W245,数据汇总表!AG3,故障汇总表!X126:X245)</f>
        <v>0</v>
      </c>
      <c r="AH32" s="134">
        <f>COUNTIF(故障汇总表!W126:W245,数据汇总表!AG3)</f>
        <v>0</v>
      </c>
      <c r="AI32" s="133">
        <f>SUMIF(故障汇总表!W126:W245,数据汇总表!AI3,故障汇总表!X126:X245)</f>
        <v>0</v>
      </c>
      <c r="AJ32" s="134">
        <f>COUNTIF(故障汇总表!W126:W245,数据汇总表!AI3)</f>
        <v>0</v>
      </c>
      <c r="AK32" s="133">
        <f>SUMIF(故障汇总表!W126:W245,数据汇总表!AK3,故障汇总表!X126:X245)</f>
        <v>0</v>
      </c>
      <c r="AL32" s="134">
        <f>COUNTIF(故障汇总表!W126:W245,数据汇总表!AK3)</f>
        <v>0</v>
      </c>
      <c r="AM32" s="133">
        <f>SUMIF(故障汇总表!W126:W245,数据汇总表!AM3,故障汇总表!X126:X245)</f>
        <v>0</v>
      </c>
      <c r="AN32" s="134">
        <f>COUNTIF(故障汇总表!W126:W245,数据汇总表!AM3)</f>
        <v>0</v>
      </c>
      <c r="AO32" s="133">
        <f>SUMIF(故障汇总表!W126:W245,数据汇总表!AO3,故障汇总表!X126:X245)</f>
        <v>2.7777777777769908E-3</v>
      </c>
      <c r="AP32" s="134">
        <f>COUNTIF(故障汇总表!W126:W245,数据汇总表!AO3)</f>
        <v>1</v>
      </c>
      <c r="AQ32" s="133">
        <f>SUMIF(故障汇总表!W126:W245,数据汇总表!AQ3,故障汇总表!X126:X245)</f>
        <v>0</v>
      </c>
      <c r="AR32" s="134">
        <f>COUNTIF(故障汇总表!W126:W245,数据汇总表!AQ3)</f>
        <v>0</v>
      </c>
      <c r="AS32" s="133">
        <f>SUMIF(故障汇总表!W126:W245,数据汇总表!AS3,故障汇总表!X126:X245)</f>
        <v>0</v>
      </c>
      <c r="AT32" s="134">
        <f>COUNTIF(故障汇总表!W126:W245,数据汇总表!AS3)</f>
        <v>0</v>
      </c>
      <c r="AU32" s="133">
        <f>SUMIF(故障汇总表!W126:W245,数据汇总表!AU3,故障汇总表!X126:X245)</f>
        <v>0</v>
      </c>
      <c r="AV32" s="134">
        <f>COUNTIF(故障汇总表!W126:W245,数据汇总表!AU3)</f>
        <v>0</v>
      </c>
      <c r="AW32" s="133">
        <f>SUMIF(故障汇总表!W126:W245,数据汇总表!AW3,故障汇总表!X126:X245)</f>
        <v>0</v>
      </c>
      <c r="AX32" s="134">
        <f>COUNTIF(故障汇总表!W126:W245,数据汇总表!AW3)</f>
        <v>0</v>
      </c>
      <c r="AY32" s="133">
        <f>SUMIF(故障汇总表!W126:W245,数据汇总表!AY3,故障汇总表!X126:X245)</f>
        <v>0</v>
      </c>
      <c r="AZ32" s="134">
        <f>COUNTIF(故障汇总表!W126:W245,数据汇总表!AY3)</f>
        <v>0</v>
      </c>
      <c r="BA32" s="135">
        <f t="shared" si="1"/>
        <v>8</v>
      </c>
      <c r="BB32" s="133">
        <f t="shared" si="2"/>
        <v>5.0694444444444146E-2</v>
      </c>
    </row>
    <row r="33" spans="1:56">
      <c r="A33" s="129" t="s">
        <v>2448</v>
      </c>
      <c r="B33" s="130">
        <v>28</v>
      </c>
      <c r="C33" s="131">
        <v>620</v>
      </c>
      <c r="D33" s="131">
        <v>2187</v>
      </c>
      <c r="E33" s="132">
        <v>8807</v>
      </c>
      <c r="F33" s="132">
        <v>9176</v>
      </c>
      <c r="G33" s="132">
        <v>11617</v>
      </c>
      <c r="H33" s="132">
        <f t="shared" si="0"/>
        <v>29600</v>
      </c>
      <c r="I33" s="133">
        <f>SUMIF(故障汇总表!Y126:Y245,数据汇总表!I3,故障汇总表!Z126:Z245)</f>
        <v>4.3055555555555097E-2</v>
      </c>
      <c r="J33" s="134">
        <f>COUNTIF(故障汇总表!Y126:Y245,数据汇总表!I3)</f>
        <v>8</v>
      </c>
      <c r="K33" s="133">
        <f>SUMIF(故障汇总表!Y126:Y245,数据汇总表!K3,故障汇总表!Z126:Z245)</f>
        <v>0</v>
      </c>
      <c r="L33" s="134">
        <f>COUNTIF(故障汇总表!Y126:Y245,数据汇总表!K3)</f>
        <v>0</v>
      </c>
      <c r="M33" s="133">
        <f>SUMIF(故障汇总表!Y126:Y245,数据汇总表!M3,故障汇总表!Z126:Z245)</f>
        <v>0</v>
      </c>
      <c r="N33" s="134">
        <f>COUNTIF(故障汇总表!Y126:Y245,数据汇总表!M3)</f>
        <v>0</v>
      </c>
      <c r="O33" s="133">
        <f>SUMIF(故障汇总表!Y126:Y245,数据汇总表!O3,故障汇总表!Z126:Z245)</f>
        <v>4.1666666666660968E-3</v>
      </c>
      <c r="P33" s="134">
        <f>COUNTIF(故障汇总表!Y126:Y245,数据汇总表!O3)</f>
        <v>1</v>
      </c>
      <c r="Q33" s="133">
        <f>SUMIF(故障汇总表!Y126:Y245,数据汇总表!Q3,故障汇总表!Z126:Z245)</f>
        <v>0</v>
      </c>
      <c r="R33" s="134">
        <f>COUNTIF(故障汇总表!Y126:Y245,数据汇总表!Q3)</f>
        <v>0</v>
      </c>
      <c r="S33" s="133">
        <f>SUMIF(故障汇总表!Y126:Y245,数据汇总表!S3,故障汇总表!Z126:Z245)</f>
        <v>0</v>
      </c>
      <c r="T33" s="134">
        <f>COUNTIF(故障汇总表!Y126:Y245,数据汇总表!S3)</f>
        <v>0</v>
      </c>
      <c r="U33" s="133">
        <f>SUMIF(故障汇总表!Y126:Y245,数据汇总表!U3,故障汇总表!Z126:Z245)</f>
        <v>0</v>
      </c>
      <c r="V33" s="134">
        <f>COUNTIF(故障汇总表!Y126:Y245,数据汇总表!U3)</f>
        <v>0</v>
      </c>
      <c r="W33" s="133">
        <f>SUMIF(故障汇总表!Y126:Y245,数据汇总表!W3,故障汇总表!Z126:Z245)</f>
        <v>0</v>
      </c>
      <c r="X33" s="134">
        <f>COUNTIF(故障汇总表!Y126:Y245,数据汇总表!W3)</f>
        <v>0</v>
      </c>
      <c r="Y33" s="133">
        <f>SUMIF(故障汇总表!Y126:Y245,数据汇总表!Y3,故障汇总表!Z126:Z245)</f>
        <v>0</v>
      </c>
      <c r="Z33" s="134">
        <f>COUNTIF(故障汇总表!Y126:Y245,数据汇总表!Y3)</f>
        <v>0</v>
      </c>
      <c r="AA33" s="133">
        <f>SUMIF(故障汇总表!Y126:Y245,数据汇总表!AA3,故障汇总表!Z126:Z245)</f>
        <v>0</v>
      </c>
      <c r="AB33" s="134">
        <f>COUNTIF(故障汇总表!Y126:Y245,数据汇总表!AA3)</f>
        <v>0</v>
      </c>
      <c r="AC33" s="133">
        <f>SUMIF(故障汇总表!Y126:Y245,数据汇总表!AC3,故障汇总表!Z126:Z245)</f>
        <v>0</v>
      </c>
      <c r="AD33" s="134">
        <f>COUNTIF(故障汇总表!Y126:Y245,数据汇总表!AC3)</f>
        <v>0</v>
      </c>
      <c r="AE33" s="133">
        <f>SUMIF(故障汇总表!Y126:Y245,数据汇总表!AE3,故障汇总表!Z126:Z245)</f>
        <v>0</v>
      </c>
      <c r="AF33" s="134">
        <f>COUNTIF(故障汇总表!Y126:Y245,数据汇总表!AE3)</f>
        <v>0</v>
      </c>
      <c r="AG33" s="133">
        <f>SUMIF(故障汇总表!Y126:Y245,数据汇总表!AG3,故障汇总表!Z126:Z245)</f>
        <v>0</v>
      </c>
      <c r="AH33" s="134">
        <f>COUNTIF(故障汇总表!Y126:Y245,数据汇总表!AG3)</f>
        <v>0</v>
      </c>
      <c r="AI33" s="133">
        <f>SUMIF(故障汇总表!Y126:Y245,数据汇总表!AI3,故障汇总表!Z126:Z245)</f>
        <v>0</v>
      </c>
      <c r="AJ33" s="134">
        <f>COUNTIF(故障汇总表!Y126:Y245,数据汇总表!AI3)</f>
        <v>0</v>
      </c>
      <c r="AK33" s="133">
        <f>SUMIF(故障汇总表!Y126:Y245,数据汇总表!AK3,故障汇总表!Z126:Z245)</f>
        <v>0</v>
      </c>
      <c r="AL33" s="134">
        <f>COUNTIF(故障汇总表!Y126:Y245,数据汇总表!AK3)</f>
        <v>0</v>
      </c>
      <c r="AM33" s="133">
        <f>SUMIF(故障汇总表!Y126:Y245,数据汇总表!AM3,故障汇总表!Z126:Z245)</f>
        <v>0</v>
      </c>
      <c r="AN33" s="134">
        <f>COUNTIF(故障汇总表!Y126:Y245,数据汇总表!AM3)</f>
        <v>0</v>
      </c>
      <c r="AO33" s="133">
        <f>SUMIF(故障汇总表!Y126:Y245,数据汇总表!AO3,故障汇总表!Z126:Z245)</f>
        <v>0</v>
      </c>
      <c r="AP33" s="134">
        <f>COUNTIF(故障汇总表!Y126:Y245,数据汇总表!AO3)</f>
        <v>0</v>
      </c>
      <c r="AQ33" s="133">
        <f>SUMIF(故障汇总表!Y126:Y245,数据汇总表!AQ3,故障汇总表!Z126:Z245)</f>
        <v>0</v>
      </c>
      <c r="AR33" s="134">
        <f>COUNTIF(故障汇总表!Y126:Y245,数据汇总表!AQ3)</f>
        <v>0</v>
      </c>
      <c r="AS33" s="133">
        <f>SUMIF(故障汇总表!Y126:Y245,数据汇总表!AS3,故障汇总表!Z126:Z245)</f>
        <v>1.3888888888888951E-2</v>
      </c>
      <c r="AT33" s="134">
        <f>COUNTIF(故障汇总表!Y126:Y245,数据汇总表!AS3)</f>
        <v>1</v>
      </c>
      <c r="AU33" s="133">
        <f>SUMIF(故障汇总表!Y126:Y245,数据汇总表!AU3,故障汇总表!Z126:Z245)</f>
        <v>0</v>
      </c>
      <c r="AV33" s="134">
        <f>COUNTIF(故障汇总表!Y126:Y245,数据汇总表!AU3)</f>
        <v>0</v>
      </c>
      <c r="AW33" s="133">
        <f>SUMIF(故障汇总表!Y126:Y245,数据汇总表!AW3,故障汇总表!Z126:Z245)</f>
        <v>0</v>
      </c>
      <c r="AX33" s="134">
        <f>COUNTIF(故障汇总表!Y126:Y245,数据汇总表!AW3)</f>
        <v>0</v>
      </c>
      <c r="AY33" s="133">
        <f>SUMIF(故障汇总表!Y126:Y245,数据汇总表!AY3,故障汇总表!Z126:Z245)</f>
        <v>0</v>
      </c>
      <c r="AZ33" s="134">
        <f>COUNTIF(故障汇总表!Y126:Y245,数据汇总表!AY3)</f>
        <v>0</v>
      </c>
      <c r="BA33" s="135">
        <f t="shared" si="1"/>
        <v>10</v>
      </c>
      <c r="BB33" s="133">
        <f t="shared" si="2"/>
        <v>6.1111111111110145E-2</v>
      </c>
    </row>
    <row r="34" spans="1:56">
      <c r="A34" s="129" t="s">
        <v>2448</v>
      </c>
      <c r="B34" s="130">
        <v>29</v>
      </c>
      <c r="C34" s="131">
        <v>661</v>
      </c>
      <c r="D34" s="131">
        <v>2488</v>
      </c>
      <c r="E34" s="132">
        <v>6011</v>
      </c>
      <c r="F34" s="132">
        <v>10063</v>
      </c>
      <c r="G34" s="132">
        <v>11045</v>
      </c>
      <c r="H34" s="132">
        <f t="shared" si="0"/>
        <v>27119</v>
      </c>
      <c r="I34" s="133">
        <f>SUMIF(故障汇总表!AA126:AA245,数据汇总表!I3,故障汇总表!AB126:AB245)</f>
        <v>6.944444444444503E-3</v>
      </c>
      <c r="J34" s="134">
        <f>COUNTIF(故障汇总表!AA126:AA245,数据汇总表!I3)</f>
        <v>3</v>
      </c>
      <c r="K34" s="133">
        <f>SUMIF(故障汇总表!AA126:AA245,数据汇总表!K3,故障汇总表!AB126:AB245)</f>
        <v>0</v>
      </c>
      <c r="L34" s="134">
        <f>COUNTIF(故障汇总表!AA126:AA245,数据汇总表!K3)</f>
        <v>0</v>
      </c>
      <c r="M34" s="133">
        <f>SUMIF(故障汇总表!AA126:AA245,数据汇总表!M3,故障汇总表!AB126:AB245)</f>
        <v>0</v>
      </c>
      <c r="N34" s="134">
        <f>COUNTIF(故障汇总表!AA126:AA245,数据汇总表!M3)</f>
        <v>0</v>
      </c>
      <c r="O34" s="133">
        <f>SUMIF(故障汇总表!AA126:AA245,数据汇总表!O3,故障汇总表!AB126:AB245)</f>
        <v>0</v>
      </c>
      <c r="P34" s="134">
        <f>COUNTIF(故障汇总表!AA126:AA245,数据汇总表!O3)</f>
        <v>0</v>
      </c>
      <c r="Q34" s="133">
        <f>SUMIF(故障汇总表!AA126:AA245,数据汇总表!Q3,故障汇总表!AB126:AB245)</f>
        <v>0</v>
      </c>
      <c r="R34" s="134">
        <f>COUNTIF(故障汇总表!AA126:AA245,数据汇总表!Q3)</f>
        <v>0</v>
      </c>
      <c r="S34" s="133">
        <f>SUMIF(故障汇总表!AA126:AA245,数据汇总表!S3,故障汇总表!AB126:AB245)</f>
        <v>0</v>
      </c>
      <c r="T34" s="134">
        <f>COUNTIF(故障汇总表!AA126:AA245,数据汇总表!S3)</f>
        <v>0</v>
      </c>
      <c r="U34" s="133">
        <f>SUMIF(故障汇总表!AA126:AA245,数据汇总表!U3,故障汇总表!AB126:AB245)</f>
        <v>0</v>
      </c>
      <c r="V34" s="134">
        <f>COUNTIF(故障汇总表!AA126:AA245,数据汇总表!U3)</f>
        <v>0</v>
      </c>
      <c r="W34" s="133">
        <f>SUMIF(故障汇总表!AA126:AA245,数据汇总表!W3,故障汇总表!AB126:AB245)</f>
        <v>0</v>
      </c>
      <c r="X34" s="134">
        <f>COUNTIF(故障汇总表!AA126:AA245,数据汇总表!W3)</f>
        <v>0</v>
      </c>
      <c r="Y34" s="133">
        <f>SUMIF(故障汇总表!AA126:AA245,数据汇总表!Y3,故障汇总表!AB126:AB245)</f>
        <v>0</v>
      </c>
      <c r="Z34" s="134">
        <f>COUNTIF(故障汇总表!AA126:AA245,数据汇总表!Y3)</f>
        <v>0</v>
      </c>
      <c r="AA34" s="133">
        <f>SUMIF(故障汇总表!AA126:AA245,数据汇总表!AA3,故障汇总表!AB126:AB245)</f>
        <v>0</v>
      </c>
      <c r="AB34" s="134">
        <f>COUNTIF(故障汇总表!AA126:AA245,数据汇总表!AA3)</f>
        <v>0</v>
      </c>
      <c r="AC34" s="133">
        <f>SUMIF(故障汇总表!AA126:AA245,数据汇总表!AC3,故障汇总表!AB126:AB245)</f>
        <v>0</v>
      </c>
      <c r="AD34" s="134">
        <f>COUNTIF(故障汇总表!AA126:AA245,数据汇总表!AC3)</f>
        <v>0</v>
      </c>
      <c r="AE34" s="133">
        <f>SUMIF(故障汇总表!AA126:AA245,数据汇总表!AE3,故障汇总表!AB126:AB245)</f>
        <v>0</v>
      </c>
      <c r="AF34" s="134">
        <f>COUNTIF(故障汇总表!AA126:AA245,数据汇总表!AE3)</f>
        <v>0</v>
      </c>
      <c r="AG34" s="133">
        <f>SUMIF(故障汇总表!AA126:AA245,数据汇总表!AG3,故障汇总表!AB126:AB245)</f>
        <v>0</v>
      </c>
      <c r="AH34" s="134">
        <f>COUNTIF(故障汇总表!AA126:AA245,数据汇总表!AG3)</f>
        <v>0</v>
      </c>
      <c r="AI34" s="133">
        <f>SUMIF(故障汇总表!AA126:AA245,数据汇总表!AI3,故障汇总表!AB126:AB245)</f>
        <v>0</v>
      </c>
      <c r="AJ34" s="134">
        <f>COUNTIF(故障汇总表!AA126:AA245,数据汇总表!AI3)</f>
        <v>0</v>
      </c>
      <c r="AK34" s="133">
        <f>SUMIF(故障汇总表!AA126:AA245,数据汇总表!AK3,故障汇总表!AB126:AB245)</f>
        <v>3.4722222222219878E-3</v>
      </c>
      <c r="AL34" s="134">
        <f>COUNTIF(故障汇总表!AA126:AA245,数据汇总表!AK3)</f>
        <v>1</v>
      </c>
      <c r="AM34" s="133">
        <f>SUMIF(故障汇总表!AA126:AA245,数据汇总表!AM3,故障汇总表!AB126:AB245)</f>
        <v>0</v>
      </c>
      <c r="AN34" s="134">
        <f>COUNTIF(故障汇总表!AA126:AA245,数据汇总表!AM3)</f>
        <v>0</v>
      </c>
      <c r="AO34" s="133">
        <f>SUMIF(故障汇总表!AA126:AA245,数据汇总表!AO3,故障汇总表!AB126:AB245)</f>
        <v>0</v>
      </c>
      <c r="AP34" s="134">
        <f>COUNTIF(故障汇总表!AA126:AA245,数据汇总表!AO3)</f>
        <v>0</v>
      </c>
      <c r="AQ34" s="133">
        <f>SUMIF(故障汇总表!AA126:AA245,数据汇总表!AQ3,故障汇总表!AB126:AB245)</f>
        <v>0</v>
      </c>
      <c r="AR34" s="134">
        <f>COUNTIF(故障汇总表!AA126:AA245,数据汇总表!AQ3)</f>
        <v>0</v>
      </c>
      <c r="AS34" s="133">
        <f>SUMIF(故障汇总表!AA126:AA245,数据汇总表!AS3,故障汇总表!AB126:AB245)</f>
        <v>1.6666666666666996E-2</v>
      </c>
      <c r="AT34" s="134">
        <f>COUNTIF(故障汇总表!AA126:AA245,数据汇总表!AS3)</f>
        <v>1</v>
      </c>
      <c r="AU34" s="133">
        <f>SUMIF(故障汇总表!AA126:AA245,数据汇总表!AU3,故障汇总表!AB126:AB245)</f>
        <v>0</v>
      </c>
      <c r="AV34" s="134">
        <f>COUNTIF(故障汇总表!AA126:AA245,数据汇总表!AU3)</f>
        <v>0</v>
      </c>
      <c r="AW34" s="133">
        <f>SUMIF(故障汇总表!AA126:AA245,数据汇总表!AW3,故障汇总表!AB126:AB245)</f>
        <v>6.9444444444439757E-3</v>
      </c>
      <c r="AX34" s="134">
        <f>COUNTIF(故障汇总表!AA126:AA245,数据汇总表!AW3)</f>
        <v>1</v>
      </c>
      <c r="AY34" s="133">
        <f>SUMIF(故障汇总表!AA126:AA245,数据汇总表!AY3,故障汇总表!AB126:AB245)</f>
        <v>0</v>
      </c>
      <c r="AZ34" s="134">
        <f>COUNTIF(故障汇总表!AA126:AA245,数据汇总表!AY3)</f>
        <v>0</v>
      </c>
      <c r="BA34" s="135">
        <f t="shared" si="1"/>
        <v>6</v>
      </c>
      <c r="BB34" s="133">
        <f t="shared" si="2"/>
        <v>3.4027777777777463E-2</v>
      </c>
    </row>
    <row r="35" spans="1:56">
      <c r="A35" s="129" t="s">
        <v>2448</v>
      </c>
      <c r="B35" s="130">
        <v>30</v>
      </c>
      <c r="C35" s="131">
        <v>627</v>
      </c>
      <c r="D35" s="131">
        <v>2583</v>
      </c>
      <c r="E35" s="132">
        <v>10485</v>
      </c>
      <c r="F35" s="132">
        <v>10673</v>
      </c>
      <c r="G35" s="132">
        <v>11491</v>
      </c>
      <c r="H35" s="132">
        <f t="shared" si="0"/>
        <v>32649</v>
      </c>
      <c r="I35" s="133">
        <f>SUMIF(故障汇总表!AC126:AC245,数据汇总表!I3,故障汇总表!AD126:AD245)</f>
        <v>1.3194444444445994E-2</v>
      </c>
      <c r="J35" s="134">
        <f>COUNTIF(故障汇总表!AC126:AC245,数据汇总表!I3)</f>
        <v>4</v>
      </c>
      <c r="K35" s="133">
        <f>SUMIF(故障汇总表!AC126:AC245,数据汇总表!K3,故障汇总表!AD126:AD245)</f>
        <v>0</v>
      </c>
      <c r="L35" s="134">
        <f>COUNTIF(故障汇总表!AC126:AC245,数据汇总表!K3)</f>
        <v>0</v>
      </c>
      <c r="M35" s="133">
        <f>SUMIF(故障汇总表!AC126:AC245,数据汇总表!M3,故障汇总表!AD126:AD245)</f>
        <v>0</v>
      </c>
      <c r="N35" s="134">
        <f>COUNTIF(故障汇总表!AC126:AC245,数据汇总表!M3)</f>
        <v>0</v>
      </c>
      <c r="O35" s="133">
        <f>SUMIF(故障汇总表!AC126:AC245,数据汇总表!O3,故障汇总表!AD126:AD245)</f>
        <v>7.6388888888889728E-3</v>
      </c>
      <c r="P35" s="134">
        <f>COUNTIF(故障汇总表!AC126:AC245,数据汇总表!O3)</f>
        <v>1</v>
      </c>
      <c r="Q35" s="133">
        <f>SUMIF(故障汇总表!AC126:AC245,数据汇总表!Q3,故障汇总表!AD126:AD245)</f>
        <v>0</v>
      </c>
      <c r="R35" s="134">
        <f>COUNTIF(故障汇总表!AC126:AC245,数据汇总表!Q3)</f>
        <v>0</v>
      </c>
      <c r="S35" s="133">
        <f>SUMIF(故障汇总表!AC126:AC245,数据汇总表!S3,故障汇总表!AD126:AD245)</f>
        <v>6.9444444444449749E-3</v>
      </c>
      <c r="T35" s="134">
        <f>COUNTIF(故障汇总表!AC126:AC245,数据汇总表!S3)</f>
        <v>1</v>
      </c>
      <c r="U35" s="133">
        <f>SUMIF(故障汇总表!AC126:AC245,数据汇总表!U3,故障汇总表!AD126:AD245)</f>
        <v>0</v>
      </c>
      <c r="V35" s="134">
        <f>COUNTIF(故障汇总表!AC126:AC245,数据汇总表!U3)</f>
        <v>0</v>
      </c>
      <c r="W35" s="133">
        <f>SUMIF(故障汇总表!AC126:AC245,数据汇总表!W3,故障汇总表!AD126:AD245)</f>
        <v>0</v>
      </c>
      <c r="X35" s="134">
        <f>COUNTIF(故障汇总表!AC126:AC245,数据汇总表!W3)</f>
        <v>0</v>
      </c>
      <c r="Y35" s="133">
        <f>SUMIF(故障汇总表!AC126:AC245,数据汇总表!Y3,故障汇总表!AD126:AD245)</f>
        <v>0</v>
      </c>
      <c r="Z35" s="134">
        <f>COUNTIF(故障汇总表!AC126:AC245,数据汇总表!Y3)</f>
        <v>0</v>
      </c>
      <c r="AA35" s="133">
        <f>SUMIF(故障汇总表!AC126:AC245,数据汇总表!AA3,故障汇总表!AD126:AD245)</f>
        <v>0</v>
      </c>
      <c r="AB35" s="134">
        <f>COUNTIF(故障汇总表!AC126:AC245,数据汇总表!AA3)</f>
        <v>0</v>
      </c>
      <c r="AC35" s="133">
        <f>SUMIF(故障汇总表!AC126:AC245,数据汇总表!AC3,故障汇总表!AD126:AD245)</f>
        <v>0</v>
      </c>
      <c r="AD35" s="134">
        <f>COUNTIF(故障汇总表!AC126:AC245,数据汇总表!AC3)</f>
        <v>0</v>
      </c>
      <c r="AE35" s="133">
        <f>SUMIF(故障汇总表!AC126:AC245,数据汇总表!AE3,故障汇总表!AD126:AD245)</f>
        <v>0</v>
      </c>
      <c r="AF35" s="134">
        <f>COUNTIF(故障汇总表!AC126:AC245,数据汇总表!AE3)</f>
        <v>0</v>
      </c>
      <c r="AG35" s="133">
        <f>SUMIF(故障汇总表!AC126:AC245,数据汇总表!AG3,故障汇总表!AD126:AD245)</f>
        <v>0</v>
      </c>
      <c r="AH35" s="134">
        <f>COUNTIF(故障汇总表!AC126:AC245,数据汇总表!AG3)</f>
        <v>0</v>
      </c>
      <c r="AI35" s="133">
        <f>SUMIF(故障汇总表!AC126:AC245,数据汇总表!AI3,故障汇总表!AD126:AD245)</f>
        <v>0</v>
      </c>
      <c r="AJ35" s="134">
        <f>COUNTIF(故障汇总表!AC126:AC245,数据汇总表!AI3)</f>
        <v>0</v>
      </c>
      <c r="AK35" s="133">
        <f>SUMIF(故障汇总表!AC126:AC245,数据汇总表!AK3,故障汇总表!AD126:AD245)</f>
        <v>0</v>
      </c>
      <c r="AL35" s="134">
        <f>COUNTIF(故障汇总表!AC126:AC245,数据汇总表!AK3)</f>
        <v>0</v>
      </c>
      <c r="AM35" s="133">
        <f>SUMIF(故障汇总表!AC126:AC245,数据汇总表!AM3,故障汇总表!AD126:AD245)</f>
        <v>0</v>
      </c>
      <c r="AN35" s="134">
        <f>COUNTIF(故障汇总表!AC126:AC245,数据汇总表!AM3)</f>
        <v>0</v>
      </c>
      <c r="AO35" s="133">
        <f>SUMIF(故障汇总表!AC126:AC245,数据汇总表!AO3,故障汇总表!AD126:AD245)</f>
        <v>0</v>
      </c>
      <c r="AP35" s="134">
        <f>COUNTIF(故障汇总表!AC126:AC245,数据汇总表!AO3)</f>
        <v>0</v>
      </c>
      <c r="AQ35" s="133">
        <f>SUMIF(故障汇总表!AC126:AC245,数据汇总表!AQ3,故障汇总表!AD126:AD245)</f>
        <v>0</v>
      </c>
      <c r="AR35" s="134">
        <f>COUNTIF(故障汇总表!AC126:AC245,数据汇总表!AQ3)</f>
        <v>0</v>
      </c>
      <c r="AS35" s="133">
        <f>SUMIF(故障汇总表!AC126:AC245,数据汇总表!AS3,故障汇总表!AD126:AD245)</f>
        <v>0</v>
      </c>
      <c r="AT35" s="134">
        <f>COUNTIF(故障汇总表!AC126:AC245,数据汇总表!AS3)</f>
        <v>0</v>
      </c>
      <c r="AU35" s="133">
        <f>SUMIF(故障汇总表!AC126:AC245,数据汇总表!AU3,故障汇总表!AD126:AD245)</f>
        <v>0</v>
      </c>
      <c r="AV35" s="134">
        <f>COUNTIF(故障汇总表!AC126:AC245,数据汇总表!AU3)</f>
        <v>0</v>
      </c>
      <c r="AW35" s="133">
        <f>SUMIF(故障汇总表!AC126:AC245,数据汇总表!AW3,故障汇总表!AD126:AD245)</f>
        <v>0</v>
      </c>
      <c r="AX35" s="134">
        <f>COUNTIF(故障汇总表!AC126:AC245,数据汇总表!AW3)</f>
        <v>0</v>
      </c>
      <c r="AY35" s="133">
        <f>SUMIF(故障汇总表!AC126:AC245,数据汇总表!AY3,故障汇总表!AD126:AD245)</f>
        <v>0</v>
      </c>
      <c r="AZ35" s="134">
        <f>COUNTIF(故障汇总表!AC126:AC245,数据汇总表!AY3)</f>
        <v>0</v>
      </c>
      <c r="BA35" s="135">
        <f t="shared" si="1"/>
        <v>6</v>
      </c>
      <c r="BB35" s="133">
        <f t="shared" si="2"/>
        <v>2.7777777777779941E-2</v>
      </c>
    </row>
    <row r="36" spans="1:56">
      <c r="A36" s="129" t="s">
        <v>2565</v>
      </c>
      <c r="B36" s="130">
        <v>31</v>
      </c>
      <c r="C36" s="131">
        <v>645</v>
      </c>
      <c r="D36" s="131">
        <v>2001</v>
      </c>
      <c r="E36" s="132">
        <v>8878</v>
      </c>
      <c r="F36" s="132">
        <v>9052</v>
      </c>
      <c r="G36" s="132">
        <v>7281</v>
      </c>
      <c r="H36" s="132">
        <f t="shared" si="0"/>
        <v>25211</v>
      </c>
      <c r="I36" s="133">
        <f>SUMIF(故障汇总表!A248:A367,数据汇总表!I3,故障汇总表!B248:B367)</f>
        <v>8.3333333333336784E-3</v>
      </c>
      <c r="J36" s="134">
        <f>COUNTIF(故障汇总表!A248:A367,数据汇总表!I3)</f>
        <v>3</v>
      </c>
      <c r="K36" s="133">
        <f>SUMIF(故障汇总表!A248:A367,数据汇总表!K3,故障汇总表!B248:B367)</f>
        <v>0</v>
      </c>
      <c r="L36" s="134">
        <f>COUNTIF(故障汇总表!A248:A367,数据汇总表!K3)</f>
        <v>0</v>
      </c>
      <c r="M36" s="133">
        <f>SUMIF(故障汇总表!A248:A367,数据汇总表!M3,故障汇总表!B248:B367)</f>
        <v>0</v>
      </c>
      <c r="N36" s="134">
        <f>COUNTIF(故障汇总表!A248:A367,数据汇总表!M3)</f>
        <v>0</v>
      </c>
      <c r="O36" s="133">
        <f>SUMIF(故障汇总表!A248:A367,数据汇总表!O3,故障汇总表!B248:B367)</f>
        <v>0</v>
      </c>
      <c r="P36" s="134">
        <f>COUNTIF(故障汇总表!A248:A367,数据汇总表!O3)</f>
        <v>0</v>
      </c>
      <c r="Q36" s="133">
        <f>SUMIF(故障汇总表!A248:A367,数据汇总表!Q3,故障汇总表!B248:B367)</f>
        <v>0</v>
      </c>
      <c r="R36" s="134">
        <f>COUNTIF(故障汇总表!A248:A367,数据汇总表!Q3)</f>
        <v>0</v>
      </c>
      <c r="S36" s="133">
        <f>SUMIF(故障汇总表!A248:A367,数据汇总表!S3,故障汇总表!B248:B367)</f>
        <v>0</v>
      </c>
      <c r="T36" s="134">
        <f>COUNTIF(故障汇总表!A248:A367,数据汇总表!S3)</f>
        <v>0</v>
      </c>
      <c r="U36" s="133">
        <f>SUMIF(故障汇总表!A248:A367,数据汇总表!U3,故障汇总表!B248:B367)</f>
        <v>0</v>
      </c>
      <c r="V36" s="134">
        <f>COUNTIF(故障汇总表!A248:A367,数据汇总表!U3)</f>
        <v>0</v>
      </c>
      <c r="W36" s="133">
        <f>SUMIF(故障汇总表!A248:A367,数据汇总表!W3,故障汇总表!B248:B367)</f>
        <v>5.5555555555559799E-3</v>
      </c>
      <c r="X36" s="134">
        <f>COUNTIF(故障汇总表!A248:A367,数据汇总表!W3)</f>
        <v>2</v>
      </c>
      <c r="Y36" s="133">
        <f>SUMIF(故障汇总表!A248:A367,数据汇总表!Y3,故障汇总表!B248:B367)</f>
        <v>0</v>
      </c>
      <c r="Z36" s="134">
        <f>COUNTIF(故障汇总表!A248:A367,数据汇总表!Y3)</f>
        <v>0</v>
      </c>
      <c r="AA36" s="133">
        <f>SUMIF(故障汇总表!A248:A367,数据汇总表!AA3,故障汇总表!B248:B367)</f>
        <v>0</v>
      </c>
      <c r="AB36" s="134">
        <f>COUNTIF(故障汇总表!A248:A367,数据汇总表!AA3)</f>
        <v>0</v>
      </c>
      <c r="AC36" s="133">
        <f>SUMIF(故障汇总表!A248:A367,数据汇总表!AC3,故障汇总表!B248:B367)</f>
        <v>0</v>
      </c>
      <c r="AD36" s="134">
        <f>COUNTIF(故障汇总表!A248:A367,数据汇总表!AC3)</f>
        <v>0</v>
      </c>
      <c r="AE36" s="133">
        <f>SUMIF(故障汇总表!A248:A367,数据汇总表!AE3,故障汇总表!B248:B367)</f>
        <v>0</v>
      </c>
      <c r="AF36" s="134">
        <f>COUNTIF(故障汇总表!A248:A367,数据汇总表!AE3)</f>
        <v>0</v>
      </c>
      <c r="AG36" s="133">
        <f>SUMIF(故障汇总表!A248:A367,数据汇总表!AG3,故障汇总表!B248:B367)</f>
        <v>0</v>
      </c>
      <c r="AH36" s="134">
        <f>COUNTIF(故障汇总表!A248:A367,数据汇总表!AG3)</f>
        <v>0</v>
      </c>
      <c r="AI36" s="133">
        <f>SUMIF(故障汇总表!A248:A367,数据汇总表!AI3,故障汇总表!B248:B367)</f>
        <v>0</v>
      </c>
      <c r="AJ36" s="134">
        <f>COUNTIF(故障汇总表!A248:A367,数据汇总表!AI3)</f>
        <v>0</v>
      </c>
      <c r="AK36" s="133">
        <f>SUMIF(故障汇总表!A248:A367,数据汇总表!AK3,故障汇总表!B248:B367)</f>
        <v>3.4722222222219878E-3</v>
      </c>
      <c r="AL36" s="134">
        <f>COUNTIF(故障汇总表!A248:A367,数据汇总表!AK3)</f>
        <v>1</v>
      </c>
      <c r="AM36" s="133">
        <f>SUMIF(故障汇总表!A248:A367,数据汇总表!AM3,故障汇总表!B248:B367)</f>
        <v>0</v>
      </c>
      <c r="AN36" s="134">
        <f>COUNTIF(故障汇总表!A248:A367,数据汇总表!AM3)</f>
        <v>0</v>
      </c>
      <c r="AO36" s="133">
        <f>SUMIF(故障汇总表!A248:A367,数据汇总表!AO3,故障汇总表!B248:B367)</f>
        <v>0</v>
      </c>
      <c r="AP36" s="134">
        <f>COUNTIF(故障汇总表!A248:A367,数据汇总表!AO3)</f>
        <v>0</v>
      </c>
      <c r="AQ36" s="133">
        <f>SUMIF(故障汇总表!A248:A367,数据汇总表!AQ3,故障汇总表!B248:B367)</f>
        <v>0</v>
      </c>
      <c r="AR36" s="134">
        <f>COUNTIF(故障汇总表!A248:A367,数据汇总表!AQ3)</f>
        <v>0</v>
      </c>
      <c r="AS36" s="133">
        <f>SUMIF(故障汇总表!A248:A367,数据汇总表!AS3,故障汇总表!B248:B367)</f>
        <v>0</v>
      </c>
      <c r="AT36" s="134">
        <f>COUNTIF(故障汇总表!A248:A367,数据汇总表!AS3)</f>
        <v>0</v>
      </c>
      <c r="AU36" s="133">
        <f>SUMIF(故障汇总表!A248:A367,数据汇总表!AU3,故障汇总表!B248:B367)</f>
        <v>0</v>
      </c>
      <c r="AV36" s="134">
        <f>COUNTIF(故障汇总表!A248:A367,数据汇总表!AU3)</f>
        <v>0</v>
      </c>
      <c r="AW36" s="133">
        <f>SUMIF(故障汇总表!A248:A367,数据汇总表!AW3,故障汇总表!B248:B367)</f>
        <v>3.4722222222219878E-3</v>
      </c>
      <c r="AX36" s="134">
        <f>COUNTIF(故障汇总表!A248:A367,数据汇总表!AW3)</f>
        <v>1</v>
      </c>
      <c r="AY36" s="133">
        <f>SUMIF(故障汇总表!A248:A367,数据汇总表!AY3,故障汇总表!B248:B367)</f>
        <v>0</v>
      </c>
      <c r="AZ36" s="134">
        <f>COUNTIF(故障汇总表!A248:A367,数据汇总表!AY3)</f>
        <v>0</v>
      </c>
      <c r="BA36" s="135">
        <f t="shared" si="1"/>
        <v>7</v>
      </c>
      <c r="BB36" s="133">
        <f t="shared" si="2"/>
        <v>2.0833333333333634E-2</v>
      </c>
    </row>
    <row r="37" spans="1:56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D37" s="139"/>
    </row>
    <row r="38" spans="1:56" ht="36">
      <c r="A38" s="140" t="s">
        <v>2494</v>
      </c>
      <c r="B38" s="117" t="s">
        <v>2566</v>
      </c>
      <c r="C38" s="125" t="s">
        <v>2567</v>
      </c>
      <c r="D38" s="125" t="s">
        <v>2567</v>
      </c>
      <c r="E38" s="141" t="s">
        <v>2568</v>
      </c>
      <c r="F38" s="142"/>
      <c r="G38" s="142"/>
      <c r="H38" s="143"/>
      <c r="I38" s="122" t="s">
        <v>2569</v>
      </c>
      <c r="J38" s="122"/>
      <c r="K38" s="122" t="s">
        <v>2570</v>
      </c>
      <c r="L38" s="122"/>
      <c r="M38" s="122" t="s">
        <v>2571</v>
      </c>
      <c r="N38" s="122"/>
      <c r="O38" s="122" t="s">
        <v>2572</v>
      </c>
      <c r="P38" s="122"/>
      <c r="Q38" s="122" t="s">
        <v>2573</v>
      </c>
      <c r="R38" s="122"/>
      <c r="S38" s="122" t="s">
        <v>2574</v>
      </c>
      <c r="T38" s="122"/>
      <c r="U38" s="122" t="s">
        <v>2575</v>
      </c>
      <c r="V38" s="122"/>
      <c r="W38" s="122" t="s">
        <v>2576</v>
      </c>
      <c r="X38" s="122"/>
      <c r="Y38" s="122" t="s">
        <v>2577</v>
      </c>
      <c r="Z38" s="122"/>
      <c r="AA38" s="122" t="s">
        <v>2578</v>
      </c>
      <c r="AB38" s="122"/>
      <c r="AC38" s="122" t="s">
        <v>2579</v>
      </c>
      <c r="AD38" s="122"/>
      <c r="AE38" s="122" t="s">
        <v>2580</v>
      </c>
      <c r="AF38" s="122"/>
      <c r="AG38" s="122" t="s">
        <v>2581</v>
      </c>
      <c r="AH38" s="122"/>
      <c r="AI38" s="122" t="s">
        <v>2582</v>
      </c>
      <c r="AJ38" s="122"/>
      <c r="AK38" s="122" t="s">
        <v>2583</v>
      </c>
      <c r="AL38" s="122"/>
      <c r="AM38" s="122" t="s">
        <v>2584</v>
      </c>
      <c r="AN38" s="122"/>
      <c r="AO38" s="122" t="s">
        <v>2585</v>
      </c>
      <c r="AP38" s="122"/>
      <c r="AQ38" s="122" t="s">
        <v>2586</v>
      </c>
      <c r="AR38" s="122"/>
      <c r="AS38" s="122" t="s">
        <v>2587</v>
      </c>
      <c r="AT38" s="122"/>
      <c r="AU38" s="122" t="s">
        <v>2588</v>
      </c>
      <c r="AV38" s="122"/>
      <c r="AW38" s="122" t="s">
        <v>2589</v>
      </c>
      <c r="AX38" s="122"/>
      <c r="AY38" s="144"/>
      <c r="AZ38" s="144"/>
      <c r="BA38" s="122" t="s">
        <v>2554</v>
      </c>
      <c r="BB38" s="145" t="s">
        <v>2555</v>
      </c>
    </row>
    <row r="39" spans="1:56">
      <c r="A39" s="140"/>
      <c r="B39" s="117"/>
      <c r="C39" s="125"/>
      <c r="D39" s="125"/>
      <c r="E39" s="146" t="s">
        <v>1463</v>
      </c>
      <c r="F39" s="146" t="s">
        <v>1464</v>
      </c>
      <c r="G39" s="146" t="s">
        <v>1465</v>
      </c>
      <c r="H39" s="146" t="s">
        <v>2556</v>
      </c>
      <c r="I39" s="128" t="s">
        <v>2558</v>
      </c>
      <c r="J39" s="128" t="s">
        <v>2559</v>
      </c>
      <c r="K39" s="128" t="s">
        <v>2558</v>
      </c>
      <c r="L39" s="128" t="s">
        <v>2559</v>
      </c>
      <c r="M39" s="128" t="s">
        <v>2558</v>
      </c>
      <c r="N39" s="128" t="s">
        <v>2559</v>
      </c>
      <c r="O39" s="128" t="s">
        <v>2558</v>
      </c>
      <c r="P39" s="128" t="s">
        <v>2559</v>
      </c>
      <c r="Q39" s="128" t="s">
        <v>2558</v>
      </c>
      <c r="R39" s="128" t="s">
        <v>2559</v>
      </c>
      <c r="S39" s="128" t="s">
        <v>2558</v>
      </c>
      <c r="T39" s="128" t="s">
        <v>2559</v>
      </c>
      <c r="U39" s="128" t="s">
        <v>2558</v>
      </c>
      <c r="V39" s="128" t="s">
        <v>2559</v>
      </c>
      <c r="W39" s="128" t="s">
        <v>2558</v>
      </c>
      <c r="X39" s="128" t="s">
        <v>2559</v>
      </c>
      <c r="Y39" s="128" t="s">
        <v>2558</v>
      </c>
      <c r="Z39" s="128" t="s">
        <v>2559</v>
      </c>
      <c r="AA39" s="128" t="s">
        <v>2558</v>
      </c>
      <c r="AB39" s="128" t="s">
        <v>2559</v>
      </c>
      <c r="AC39" s="128" t="s">
        <v>2558</v>
      </c>
      <c r="AD39" s="128" t="s">
        <v>2559</v>
      </c>
      <c r="AE39" s="128" t="s">
        <v>2558</v>
      </c>
      <c r="AF39" s="128" t="s">
        <v>2559</v>
      </c>
      <c r="AG39" s="128" t="s">
        <v>2558</v>
      </c>
      <c r="AH39" s="128" t="s">
        <v>2559</v>
      </c>
      <c r="AI39" s="128" t="s">
        <v>2558</v>
      </c>
      <c r="AJ39" s="128" t="s">
        <v>2559</v>
      </c>
      <c r="AK39" s="128" t="s">
        <v>2558</v>
      </c>
      <c r="AL39" s="128" t="s">
        <v>2559</v>
      </c>
      <c r="AM39" s="128" t="s">
        <v>2558</v>
      </c>
      <c r="AN39" s="128" t="s">
        <v>2559</v>
      </c>
      <c r="AO39" s="128" t="s">
        <v>2558</v>
      </c>
      <c r="AP39" s="128" t="s">
        <v>2559</v>
      </c>
      <c r="AQ39" s="128" t="s">
        <v>2558</v>
      </c>
      <c r="AR39" s="128" t="s">
        <v>2559</v>
      </c>
      <c r="AS39" s="128" t="s">
        <v>2558</v>
      </c>
      <c r="AT39" s="128" t="s">
        <v>2559</v>
      </c>
      <c r="AU39" s="128" t="s">
        <v>2558</v>
      </c>
      <c r="AV39" s="128" t="s">
        <v>2559</v>
      </c>
      <c r="AW39" s="128" t="s">
        <v>2558</v>
      </c>
      <c r="AX39" s="128" t="s">
        <v>2559</v>
      </c>
      <c r="AY39" s="128"/>
      <c r="AZ39" s="128"/>
      <c r="BA39" s="122"/>
      <c r="BB39" s="145"/>
    </row>
    <row r="40" spans="1:56">
      <c r="A40" s="129" t="s">
        <v>2494</v>
      </c>
      <c r="B40" s="130">
        <v>1</v>
      </c>
      <c r="C40" s="131">
        <v>596</v>
      </c>
      <c r="D40" s="147">
        <v>2793</v>
      </c>
      <c r="E40" s="132">
        <v>9482</v>
      </c>
      <c r="F40" s="132">
        <v>10102</v>
      </c>
      <c r="G40" s="132">
        <v>10105</v>
      </c>
      <c r="H40" s="132">
        <f t="shared" ref="H40:H70" si="3">SUM(E40:G40)</f>
        <v>29689</v>
      </c>
      <c r="I40" s="133">
        <f>SUMIF(故障汇总表!A4:A123,数据汇总表!I38,故障汇总表!B4:B123)</f>
        <v>2.7777777777777422E-2</v>
      </c>
      <c r="J40" s="134">
        <f>COUNTIF(故障汇总表!A4:A123,数据汇总表!I38)</f>
        <v>6</v>
      </c>
      <c r="K40" s="133">
        <f>SUMIF(故障汇总表!A4:A123,数据汇总表!K38,故障汇总表!B4:B123)</f>
        <v>4.1666666666667004E-3</v>
      </c>
      <c r="L40" s="134">
        <f>COUNTIF(故障汇总表!A4:A123,数据汇总表!K38)</f>
        <v>1</v>
      </c>
      <c r="M40" s="133">
        <f>SUMIF(故障汇总表!A4:A123,数据汇总表!M38,故障汇总表!B4:B123)</f>
        <v>0</v>
      </c>
      <c r="N40" s="134">
        <f>COUNTIF(故障汇总表!A4:A123,数据汇总表!M38)</f>
        <v>0</v>
      </c>
      <c r="O40" s="133">
        <f>SUMIF(故障汇总表!A4:A123,数据汇总表!O38,故障汇总表!B4:B123)</f>
        <v>4.652777777777764E-2</v>
      </c>
      <c r="P40" s="134">
        <f>COUNTIF(故障汇总表!A4:A123,数据汇总表!O38)</f>
        <v>3</v>
      </c>
      <c r="Q40" s="133">
        <f>SUMIF(故障汇总表!A4:A123,数据汇总表!Q38,故障汇总表!B4:B123)</f>
        <v>0</v>
      </c>
      <c r="R40" s="134">
        <f>COUNTIF(故障汇总表!A4:A123,数据汇总表!Q38)</f>
        <v>0</v>
      </c>
      <c r="S40" s="133">
        <f>SUMIF(故障汇总表!A4:A123,数据汇总表!S38,故障汇总表!B4:B123)</f>
        <v>0</v>
      </c>
      <c r="T40" s="134">
        <f>COUNTIF(故障汇总表!A4:A123,数据汇总表!S38)</f>
        <v>0</v>
      </c>
      <c r="U40" s="133">
        <f>SUMIF(故障汇总表!A4:A123,数据汇总表!U38,故障汇总表!B4:B123)</f>
        <v>0</v>
      </c>
      <c r="V40" s="134">
        <f>COUNTIF(故障汇总表!A4:A123,数据汇总表!U38)</f>
        <v>0</v>
      </c>
      <c r="W40" s="133">
        <f>SUMIF(故障汇总表!A4:A123,数据汇总表!W38,故障汇总表!B4:B123)</f>
        <v>0</v>
      </c>
      <c r="X40" s="134">
        <f>COUNTIF(故障汇总表!A4:A123,数据汇总表!W38)</f>
        <v>0</v>
      </c>
      <c r="Y40" s="133">
        <f>SUMIF(故障汇总表!A4:A123,数据汇总表!Y38,故障汇总表!B4:B123)</f>
        <v>0</v>
      </c>
      <c r="Z40" s="134">
        <f>COUNTIF(故障汇总表!A4:A123,数据汇总表!Y38)</f>
        <v>0</v>
      </c>
      <c r="AA40" s="133">
        <f>SUMIF(故障汇总表!A4:A123,数据汇总表!AA38,故障汇总表!B4:B123)</f>
        <v>0</v>
      </c>
      <c r="AB40" s="134">
        <f>COUNTIF(故障汇总表!A4:A123,数据汇总表!AA38)</f>
        <v>0</v>
      </c>
      <c r="AC40" s="133">
        <f>SUMIF(故障汇总表!A4:A123,数据汇总表!AC38,故障汇总表!B4:B123)</f>
        <v>0</v>
      </c>
      <c r="AD40" s="134">
        <f>COUNTIF(故障汇总表!A4:A123,数据汇总表!AC38)</f>
        <v>0</v>
      </c>
      <c r="AE40" s="133">
        <f>SUMIF(故障汇总表!A4:A123,数据汇总表!AE38,故障汇总表!B4:B123)</f>
        <v>0</v>
      </c>
      <c r="AF40" s="134">
        <f>COUNTIF(故障汇总表!A4:A123,数据汇总表!AE38)</f>
        <v>0</v>
      </c>
      <c r="AG40" s="133">
        <f>SUMIF(故障汇总表!A4:A123,数据汇总表!AG38,故障汇总表!B4:B123)</f>
        <v>0</v>
      </c>
      <c r="AH40" s="134">
        <f>COUNTIF(故障汇总表!A4:A123,数据汇总表!AG38)</f>
        <v>0</v>
      </c>
      <c r="AI40" s="133">
        <f>SUMIF(故障汇总表!A4:A123,数据汇总表!AI38,故障汇总表!B4:B123)</f>
        <v>0</v>
      </c>
      <c r="AJ40" s="134">
        <f>COUNTIF(故障汇总表!A4:A123,数据汇总表!AI38)</f>
        <v>0</v>
      </c>
      <c r="AK40" s="133">
        <f>SUMIF(故障汇总表!A4:A123,数据汇总表!AK38,故障汇总表!B4:B123)</f>
        <v>0</v>
      </c>
      <c r="AL40" s="134">
        <f>COUNTIF(故障汇总表!A4:A123,数据汇总表!AK38)</f>
        <v>0</v>
      </c>
      <c r="AM40" s="133">
        <f>SUMIF(故障汇总表!A4:A123,数据汇总表!AM38,故障汇总表!B4:B123)</f>
        <v>0</v>
      </c>
      <c r="AN40" s="134">
        <f>COUNTIF(故障汇总表!A4:A123,数据汇总表!AM38)</f>
        <v>0</v>
      </c>
      <c r="AO40" s="133">
        <f>SUMIF(故障汇总表!A4:A123,数据汇总表!AO38,故障汇总表!B4:B123)</f>
        <v>0</v>
      </c>
      <c r="AP40" s="134">
        <f>COUNTIF(故障汇总表!A4:A123,数据汇总表!AO38)</f>
        <v>0</v>
      </c>
      <c r="AQ40" s="133">
        <f>SUMIF(故障汇总表!A4:A123,数据汇总表!AQ38,故障汇总表!B4:B123)</f>
        <v>0</v>
      </c>
      <c r="AR40" s="134">
        <f>COUNTIF(故障汇总表!A4:A123,数据汇总表!AQ38)</f>
        <v>0</v>
      </c>
      <c r="AS40" s="133">
        <f>SUMIF(故障汇总表!A4:A123,数据汇总表!AS38,故障汇总表!B4:B123)</f>
        <v>0</v>
      </c>
      <c r="AT40" s="134">
        <f>COUNTIF(故障汇总表!A4:A123,数据汇总表!AS38)</f>
        <v>0</v>
      </c>
      <c r="AU40" s="133">
        <f>SUMIF(故障汇总表!A4:A123,数据汇总表!AU38,故障汇总表!B4:B123)</f>
        <v>0</v>
      </c>
      <c r="AV40" s="134">
        <f>COUNTIF(故障汇总表!A4:A123,数据汇总表!AU38)</f>
        <v>0</v>
      </c>
      <c r="AW40" s="133">
        <f>SUMIF(故障汇总表!A4:A123,数据汇总表!AW38,故障汇总表!B4:B123)</f>
        <v>0</v>
      </c>
      <c r="AX40" s="134">
        <f>COUNTIF(故障汇总表!A4:A123,数据汇总表!AW38)</f>
        <v>0</v>
      </c>
      <c r="AY40" s="134"/>
      <c r="AZ40" s="134"/>
      <c r="BA40" s="135">
        <f t="shared" ref="BA40:BA70" si="4">AX40+AV40+AT40+AR40+AP40+AN40+AL40+AJ40+AH40+AF40+AD40+AB40+Z40+X40+V40+T40+R40+P40+N40+L40+J40</f>
        <v>10</v>
      </c>
      <c r="BB40" s="133">
        <f t="shared" ref="BB40:BB70" si="5">AW40+AU40+AS40+AQ40+AO40+AM40+AK40+AI40+AG40+AE40+AC40+AA40+Y40+W40+U40+S40+Q40+O40+M40+K40+I40</f>
        <v>7.8472222222221763E-2</v>
      </c>
    </row>
    <row r="41" spans="1:56">
      <c r="A41" s="129" t="s">
        <v>2494</v>
      </c>
      <c r="B41" s="130">
        <v>2</v>
      </c>
      <c r="C41" s="131">
        <v>607</v>
      </c>
      <c r="D41" s="147">
        <v>2885</v>
      </c>
      <c r="E41" s="132">
        <v>10597</v>
      </c>
      <c r="F41" s="132">
        <v>10791</v>
      </c>
      <c r="G41" s="132">
        <v>10870</v>
      </c>
      <c r="H41" s="132">
        <f t="shared" si="3"/>
        <v>32258</v>
      </c>
      <c r="I41" s="133">
        <f>SUMIF(故障汇总表!C4:C123,数据汇总表!I38,故障汇总表!D4:D123)</f>
        <v>1.0416666666665964E-2</v>
      </c>
      <c r="J41" s="134">
        <f>COUNTIF(故障汇总表!C4:C123,数据汇总表!I38)</f>
        <v>3</v>
      </c>
      <c r="K41" s="133">
        <f>SUMIF(故障汇总表!C4:C123,数据汇总表!K38,故障汇总表!D4:D123)</f>
        <v>0</v>
      </c>
      <c r="L41" s="134">
        <f>COUNTIF(故障汇总表!C4:C123,数据汇总表!K38)</f>
        <v>0</v>
      </c>
      <c r="M41" s="133">
        <f>SUMIF(故障汇总表!C4:C123,数据汇总表!M38,故障汇总表!D4:D123)</f>
        <v>0</v>
      </c>
      <c r="N41" s="134">
        <f>COUNTIF(故障汇总表!C4:C123,数据汇总表!M38)</f>
        <v>0</v>
      </c>
      <c r="O41" s="133">
        <f>SUMIF(故障汇总表!C4:C123,数据汇总表!O38,故障汇总表!D4:D123)</f>
        <v>6.944444444444392E-3</v>
      </c>
      <c r="P41" s="134">
        <f>COUNTIF(故障汇总表!C4:C123,数据汇总表!O38)</f>
        <v>1</v>
      </c>
      <c r="Q41" s="133">
        <f>SUMIF(故障汇总表!C4:C123,数据汇总表!Q38,故障汇总表!D4:D123)</f>
        <v>0</v>
      </c>
      <c r="R41" s="134">
        <f>COUNTIF(故障汇总表!C4:C123,数据汇总表!Q38)</f>
        <v>0</v>
      </c>
      <c r="S41" s="133">
        <f>SUMIF(故障汇总表!C4:C123,数据汇总表!S38,故障汇总表!D4:D123)</f>
        <v>0</v>
      </c>
      <c r="T41" s="134">
        <f>COUNTIF(故障汇总表!C4:C123,数据汇总表!S38)</f>
        <v>0</v>
      </c>
      <c r="U41" s="133">
        <f>SUMIF(故障汇总表!C4:C123,数据汇总表!U38,故障汇总表!D4:D123)</f>
        <v>0</v>
      </c>
      <c r="V41" s="134">
        <f>COUNTIF(故障汇总表!C4:C123,数据汇总表!U38)</f>
        <v>0</v>
      </c>
      <c r="W41" s="133">
        <f>SUMIF(故障汇总表!C4:C123,数据汇总表!W38,故障汇总表!D4:D123)</f>
        <v>0</v>
      </c>
      <c r="X41" s="134">
        <f>COUNTIF(故障汇总表!C4:C123,数据汇总表!W38)</f>
        <v>0</v>
      </c>
      <c r="Y41" s="133">
        <f>SUMIF(故障汇总表!C4:C123,数据汇总表!Y38,故障汇总表!D4:D123)</f>
        <v>0</v>
      </c>
      <c r="Z41" s="134">
        <f>COUNTIF(故障汇总表!C4:C123,数据汇总表!Y38)</f>
        <v>0</v>
      </c>
      <c r="AA41" s="133">
        <f>SUMIF(故障汇总表!C4:C123,数据汇总表!AA38,故障汇总表!D4:D123)</f>
        <v>0</v>
      </c>
      <c r="AB41" s="134">
        <f>COUNTIF(故障汇总表!C4:C123,数据汇总表!AA38)</f>
        <v>0</v>
      </c>
      <c r="AC41" s="133">
        <f>SUMIF(故障汇总表!C4:C123,数据汇总表!AC38,故障汇总表!D4:D123)</f>
        <v>0</v>
      </c>
      <c r="AD41" s="134">
        <f>COUNTIF(故障汇总表!C4:C123,数据汇总表!AC38)</f>
        <v>0</v>
      </c>
      <c r="AE41" s="133">
        <f>SUMIF(故障汇总表!C4:C123,数据汇总表!AE38,故障汇总表!D4:D123)</f>
        <v>0</v>
      </c>
      <c r="AF41" s="134">
        <f>COUNTIF(故障汇总表!C4:C123,数据汇总表!AE38)</f>
        <v>0</v>
      </c>
      <c r="AG41" s="133">
        <f>SUMIF(故障汇总表!C4:C123,数据汇总表!AG38,故障汇总表!D4:D123)</f>
        <v>0</v>
      </c>
      <c r="AH41" s="134">
        <f>COUNTIF(故障汇总表!C4:C123,数据汇总表!AG38)</f>
        <v>0</v>
      </c>
      <c r="AI41" s="133">
        <f>SUMIF(故障汇总表!C4:C123,数据汇总表!AI38,故障汇总表!D4:D123)</f>
        <v>0</v>
      </c>
      <c r="AJ41" s="134">
        <f>COUNTIF(故障汇总表!C4:C123,数据汇总表!AI38)</f>
        <v>0</v>
      </c>
      <c r="AK41" s="133">
        <f>SUMIF(故障汇总表!C4:C123,数据汇总表!AK38,故障汇总表!D4:D123)</f>
        <v>0</v>
      </c>
      <c r="AL41" s="134">
        <f>COUNTIF(故障汇总表!C4:C123,数据汇总表!AK38)</f>
        <v>0</v>
      </c>
      <c r="AM41" s="133">
        <f>SUMIF(故障汇总表!C4:C123,数据汇总表!AM38,故障汇总表!D4:D123)</f>
        <v>0</v>
      </c>
      <c r="AN41" s="134">
        <f>COUNTIF(故障汇总表!C4:C123,数据汇总表!AM38)</f>
        <v>0</v>
      </c>
      <c r="AO41" s="133">
        <f>SUMIF(故障汇总表!C4:C123,数据汇总表!AO38,故障汇总表!D4:D123)</f>
        <v>0</v>
      </c>
      <c r="AP41" s="134">
        <f>COUNTIF(故障汇总表!C4:C123,数据汇总表!AO38)</f>
        <v>0</v>
      </c>
      <c r="AQ41" s="133">
        <f>SUMIF(故障汇总表!C4:C123,数据汇总表!AQ38,故障汇总表!D4:D123)</f>
        <v>0</v>
      </c>
      <c r="AR41" s="134">
        <f>COUNTIF(故障汇总表!C4:C123,数据汇总表!AQ38)</f>
        <v>0</v>
      </c>
      <c r="AS41" s="133">
        <f>SUMIF(故障汇总表!C4:C123,数据汇总表!AS38,故障汇总表!D4:D123)</f>
        <v>0</v>
      </c>
      <c r="AT41" s="134">
        <f>COUNTIF(故障汇总表!C4:C123,数据汇总表!AS38)</f>
        <v>0</v>
      </c>
      <c r="AU41" s="133">
        <f>SUMIF(故障汇总表!C4:C123,数据汇总表!AU38,故障汇总表!D4:D123)</f>
        <v>0</v>
      </c>
      <c r="AV41" s="134">
        <f>COUNTIF(故障汇总表!C4:C123,数据汇总表!AU38)</f>
        <v>0</v>
      </c>
      <c r="AW41" s="133">
        <f>SUMIF(故障汇总表!C4:C123,数据汇总表!AW38,故障汇总表!D4:D123)</f>
        <v>0</v>
      </c>
      <c r="AX41" s="134">
        <f>COUNTIF(故障汇总表!C4:C123,数据汇总表!AW38)</f>
        <v>0</v>
      </c>
      <c r="AY41" s="134"/>
      <c r="AZ41" s="134"/>
      <c r="BA41" s="135">
        <f t="shared" si="4"/>
        <v>4</v>
      </c>
      <c r="BB41" s="133">
        <f t="shared" si="5"/>
        <v>1.7361111111110356E-2</v>
      </c>
    </row>
    <row r="42" spans="1:56">
      <c r="A42" s="129" t="s">
        <v>2494</v>
      </c>
      <c r="B42" s="130">
        <v>3</v>
      </c>
      <c r="C42" s="131">
        <v>586</v>
      </c>
      <c r="D42" s="147">
        <v>2713</v>
      </c>
      <c r="E42" s="132">
        <v>9915</v>
      </c>
      <c r="F42" s="132">
        <v>8247</v>
      </c>
      <c r="G42" s="132">
        <v>10929</v>
      </c>
      <c r="H42" s="132">
        <f t="shared" si="3"/>
        <v>29091</v>
      </c>
      <c r="I42" s="133">
        <f>SUMIF(故障汇总表!E4:E123,数据汇总表!I38,故障汇总表!F4:F123)</f>
        <v>1.7361111111111174E-2</v>
      </c>
      <c r="J42" s="134">
        <f>COUNTIF(故障汇总表!E4:E123,数据汇总表!I38)</f>
        <v>5</v>
      </c>
      <c r="K42" s="133">
        <f>SUMIF(故障汇总表!E4:E123,数据汇总表!K38,故障汇总表!F4:F123)</f>
        <v>3.4722222222219878E-3</v>
      </c>
      <c r="L42" s="134">
        <f>COUNTIF(故障汇总表!E4:E123,数据汇总表!K38)</f>
        <v>1</v>
      </c>
      <c r="M42" s="133">
        <f>SUMIF(故障汇总表!E4:E123,数据汇总表!M38,故障汇总表!F4:F123)</f>
        <v>0</v>
      </c>
      <c r="N42" s="134">
        <f>COUNTIF(故障汇总表!E4:E123,数据汇总表!M38)</f>
        <v>0</v>
      </c>
      <c r="O42" s="133">
        <f>SUMIF(故障汇总表!E4:E123,数据汇总表!O38,故障汇总表!F4:F123)</f>
        <v>0</v>
      </c>
      <c r="P42" s="134">
        <f>COUNTIF(故障汇总表!E4:E123,数据汇总表!O38)</f>
        <v>0</v>
      </c>
      <c r="Q42" s="133">
        <f>SUMIF(故障汇总表!E4:E123,数据汇总表!Q38,故障汇总表!F4:F123)</f>
        <v>0</v>
      </c>
      <c r="R42" s="134">
        <f>COUNTIF(故障汇总表!E4:E123,数据汇总表!Q38)</f>
        <v>0</v>
      </c>
      <c r="S42" s="133">
        <f>SUMIF(故障汇总表!E4:E123,数据汇总表!S38,故障汇总表!F4:F123)</f>
        <v>0</v>
      </c>
      <c r="T42" s="134">
        <f>COUNTIF(故障汇总表!E4:E123,数据汇总表!S38)</f>
        <v>0</v>
      </c>
      <c r="U42" s="133">
        <f>SUMIF(故障汇总表!E4:E123,数据汇总表!U38,故障汇总表!F4:F123)</f>
        <v>0</v>
      </c>
      <c r="V42" s="134">
        <f>COUNTIF(故障汇总表!E4:E123,数据汇总表!U38)</f>
        <v>0</v>
      </c>
      <c r="W42" s="133">
        <f>SUMIF(故障汇总表!E4:E123,数据汇总表!W38,故障汇总表!F4:F123)</f>
        <v>0</v>
      </c>
      <c r="X42" s="134">
        <f>COUNTIF(故障汇总表!E4:E123,数据汇总表!W38)</f>
        <v>0</v>
      </c>
      <c r="Y42" s="133">
        <f>SUMIF(故障汇总表!E4:E123,数据汇总表!Y38,故障汇总表!F4:F123)</f>
        <v>0</v>
      </c>
      <c r="Z42" s="134">
        <f>COUNTIF(故障汇总表!E4:E123,数据汇总表!Y38)</f>
        <v>0</v>
      </c>
      <c r="AA42" s="133">
        <f>SUMIF(故障汇总表!E4:E123,数据汇总表!AA38,故障汇总表!F4:F123)</f>
        <v>0</v>
      </c>
      <c r="AB42" s="134">
        <f>COUNTIF(故障汇总表!E4:E123,数据汇总表!AA38)</f>
        <v>0</v>
      </c>
      <c r="AC42" s="133">
        <f>SUMIF(故障汇总表!E4:E123,数据汇总表!AC38,故障汇总表!F4:F123)</f>
        <v>0</v>
      </c>
      <c r="AD42" s="134">
        <f>COUNTIF(故障汇总表!E4:E123,数据汇总表!AC38)</f>
        <v>0</v>
      </c>
      <c r="AE42" s="133">
        <f>SUMIF(故障汇总表!E4:E123,数据汇总表!AE38,故障汇总表!F4:F123)</f>
        <v>0</v>
      </c>
      <c r="AF42" s="134">
        <f>COUNTIF(故障汇总表!E4:E123,数据汇总表!AE38)</f>
        <v>0</v>
      </c>
      <c r="AG42" s="133">
        <f>SUMIF(故障汇总表!E4:E123,数据汇总表!AG38,故障汇总表!F4:F123)</f>
        <v>0</v>
      </c>
      <c r="AH42" s="134">
        <f>COUNTIF(故障汇总表!E4:E123,数据汇总表!AG38)</f>
        <v>0</v>
      </c>
      <c r="AI42" s="133">
        <f>SUMIF(故障汇总表!E4:E123,数据汇总表!AI38,故障汇总表!F4:F123)</f>
        <v>0</v>
      </c>
      <c r="AJ42" s="134">
        <f>COUNTIF(故障汇总表!E4:E123,数据汇总表!AI38)</f>
        <v>0</v>
      </c>
      <c r="AK42" s="133">
        <f>SUMIF(故障汇总表!E4:E123,数据汇总表!AK38,故障汇总表!F4:F123)</f>
        <v>0</v>
      </c>
      <c r="AL42" s="134">
        <f>COUNTIF(故障汇总表!E4:E123,数据汇总表!AK38)</f>
        <v>0</v>
      </c>
      <c r="AM42" s="133">
        <f>SUMIF(故障汇总表!E4:E123,数据汇总表!AM38,故障汇总表!F4:F123)</f>
        <v>0</v>
      </c>
      <c r="AN42" s="134">
        <f>COUNTIF(故障汇总表!E4:E123,数据汇总表!AM38)</f>
        <v>0</v>
      </c>
      <c r="AO42" s="133">
        <f>SUMIF(故障汇总表!E4:E123,数据汇总表!AO38,故障汇总表!F4:F123)</f>
        <v>6.2500000000000888E-3</v>
      </c>
      <c r="AP42" s="134">
        <f>COUNTIF(故障汇总表!E4:E123,数据汇总表!AO38)</f>
        <v>1</v>
      </c>
      <c r="AQ42" s="133">
        <f>SUMIF(故障汇总表!E4:E123,数据汇总表!AQ38,故障汇总表!F4:F123)</f>
        <v>0</v>
      </c>
      <c r="AR42" s="134">
        <f>COUNTIF(故障汇总表!E4:E123,数据汇总表!AQ38)</f>
        <v>0</v>
      </c>
      <c r="AS42" s="133">
        <f>SUMIF(故障汇总表!E4:E123,数据汇总表!AS38,故障汇总表!F4:F123)</f>
        <v>0</v>
      </c>
      <c r="AT42" s="134">
        <f>COUNTIF(故障汇总表!E4:E123,数据汇总表!AS38)</f>
        <v>0</v>
      </c>
      <c r="AU42" s="133">
        <f>SUMIF(故障汇总表!E4:E123,数据汇总表!AU38,故障汇总表!F4:F123)</f>
        <v>0</v>
      </c>
      <c r="AV42" s="134">
        <f>COUNTIF(故障汇总表!E4:E123,数据汇总表!AU38)</f>
        <v>0</v>
      </c>
      <c r="AW42" s="133">
        <f>SUMIF(故障汇总表!E4:E123,数据汇总表!AW38,故障汇总表!F4:F123)</f>
        <v>0</v>
      </c>
      <c r="AX42" s="134">
        <f>COUNTIF(故障汇总表!E4:E123,数据汇总表!AW38)</f>
        <v>0</v>
      </c>
      <c r="AY42" s="134"/>
      <c r="AZ42" s="134"/>
      <c r="BA42" s="135">
        <f t="shared" si="4"/>
        <v>7</v>
      </c>
      <c r="BB42" s="133">
        <f t="shared" si="5"/>
        <v>2.7083333333333251E-2</v>
      </c>
    </row>
    <row r="43" spans="1:56">
      <c r="A43" s="129" t="s">
        <v>2494</v>
      </c>
      <c r="B43" s="130">
        <v>4</v>
      </c>
      <c r="C43" s="131">
        <v>583</v>
      </c>
      <c r="D43" s="147">
        <v>2910</v>
      </c>
      <c r="E43" s="132">
        <v>10160</v>
      </c>
      <c r="F43" s="132">
        <v>9755</v>
      </c>
      <c r="G43" s="132">
        <v>10443</v>
      </c>
      <c r="H43" s="132">
        <f t="shared" si="3"/>
        <v>30358</v>
      </c>
      <c r="I43" s="133">
        <f>SUMIF(故障汇总表!G4:G123,数据汇总表!I38,故障汇总表!H4:H123)</f>
        <v>3.4722222222222259E-3</v>
      </c>
      <c r="J43" s="134">
        <f>COUNTIF(故障汇总表!G4:G123,数据汇总表!I38)</f>
        <v>1</v>
      </c>
      <c r="K43" s="133">
        <f>SUMIF(故障汇总表!G4:G123,数据汇总表!K38,故障汇总表!H4:H123)</f>
        <v>4.1666666666669849E-3</v>
      </c>
      <c r="L43" s="134">
        <f>COUNTIF(故障汇总表!G4:G123,数据汇总表!K38)</f>
        <v>1</v>
      </c>
      <c r="M43" s="133">
        <f>SUMIF(故障汇总表!G4:G123,数据汇总表!M38,故障汇总表!H4:H123)</f>
        <v>0</v>
      </c>
      <c r="N43" s="134">
        <f>COUNTIF(故障汇总表!G4:G123,数据汇总表!M38)</f>
        <v>0</v>
      </c>
      <c r="O43" s="133">
        <f>SUMIF(故障汇总表!G4:G123,数据汇总表!O38,故障汇总表!H4:H123)</f>
        <v>3.4722222222219878E-3</v>
      </c>
      <c r="P43" s="134">
        <f>COUNTIF(故障汇总表!G4:G123,数据汇总表!O38)</f>
        <v>1</v>
      </c>
      <c r="Q43" s="133">
        <f>SUMIF(故障汇总表!G4:G123,数据汇总表!Q38,故障汇总表!H4:H123)</f>
        <v>0</v>
      </c>
      <c r="R43" s="134">
        <f>COUNTIF(故障汇总表!G4:G123,数据汇总表!Q38)</f>
        <v>0</v>
      </c>
      <c r="S43" s="133">
        <f>SUMIF(故障汇总表!G4:G123,数据汇总表!S38,故障汇总表!H4:H123)</f>
        <v>0</v>
      </c>
      <c r="T43" s="134">
        <f>COUNTIF(故障汇总表!G4:G123,数据汇总表!S38)</f>
        <v>0</v>
      </c>
      <c r="U43" s="133">
        <f>SUMIF(故障汇总表!G4:G123,数据汇总表!U38,故障汇总表!H4:H123)</f>
        <v>0</v>
      </c>
      <c r="V43" s="134">
        <f>COUNTIF(故障汇总表!G4:G123,数据汇总表!U38)</f>
        <v>0</v>
      </c>
      <c r="W43" s="133">
        <f>SUMIF(故障汇总表!G4:G123,数据汇总表!W38,故障汇总表!H4:H123)</f>
        <v>0</v>
      </c>
      <c r="X43" s="134">
        <f>COUNTIF(故障汇总表!G4:G123,数据汇总表!W38)</f>
        <v>0</v>
      </c>
      <c r="Y43" s="133">
        <f>SUMIF(故障汇总表!G4:G123,数据汇总表!Y38,故障汇总表!H4:H123)</f>
        <v>0</v>
      </c>
      <c r="Z43" s="134">
        <f>COUNTIF(故障汇总表!G4:G123,数据汇总表!Y38)</f>
        <v>0</v>
      </c>
      <c r="AA43" s="133">
        <f>SUMIF(故障汇总表!G4:G123,数据汇总表!AA38,故障汇总表!H4:H123)</f>
        <v>0</v>
      </c>
      <c r="AB43" s="134">
        <f>COUNTIF(故障汇总表!G4:G123,数据汇总表!AA38)</f>
        <v>0</v>
      </c>
      <c r="AC43" s="133">
        <f>SUMIF(故障汇总表!G4:G123,数据汇总表!AC38,故障汇总表!H4:H123)</f>
        <v>0</v>
      </c>
      <c r="AD43" s="134">
        <f>COUNTIF(故障汇总表!G4:G123,数据汇总表!AC38)</f>
        <v>0</v>
      </c>
      <c r="AE43" s="133">
        <f>SUMIF(故障汇总表!G4:G123,数据汇总表!AE38,故障汇总表!H4:H123)</f>
        <v>0</v>
      </c>
      <c r="AF43" s="134">
        <f>COUNTIF(故障汇总表!G4:G123,数据汇总表!AE38)</f>
        <v>0</v>
      </c>
      <c r="AG43" s="133">
        <f>SUMIF(故障汇总表!G4:G123,数据汇总表!AG38,故障汇总表!H4:H123)</f>
        <v>0</v>
      </c>
      <c r="AH43" s="134">
        <f>COUNTIF(故障汇总表!G4:G123,数据汇总表!AG38)</f>
        <v>0</v>
      </c>
      <c r="AI43" s="133">
        <f>SUMIF(故障汇总表!G4:G123,数据汇总表!AI38,故障汇总表!H4:H123)</f>
        <v>0</v>
      </c>
      <c r="AJ43" s="134">
        <f>COUNTIF(故障汇总表!G4:G123,数据汇总表!AI38)</f>
        <v>0</v>
      </c>
      <c r="AK43" s="133">
        <f>SUMIF(故障汇总表!G4:G123,数据汇总表!AK38,故障汇总表!H4:H123)</f>
        <v>0</v>
      </c>
      <c r="AL43" s="134">
        <f>COUNTIF(故障汇总表!G4:G123,数据汇总表!AK38)</f>
        <v>0</v>
      </c>
      <c r="AM43" s="133">
        <f>SUMIF(故障汇总表!G4:G123,数据汇总表!AM38,故障汇总表!H4:H123)</f>
        <v>1.3888888888888951E-2</v>
      </c>
      <c r="AN43" s="134">
        <f>COUNTIF(故障汇总表!G4:G123,数据汇总表!AM38)</f>
        <v>1</v>
      </c>
      <c r="AO43" s="133">
        <f>SUMIF(故障汇总表!G4:G123,数据汇总表!AO38,故障汇总表!H4:H123)</f>
        <v>1.5972222222222998E-2</v>
      </c>
      <c r="AP43" s="134">
        <f>COUNTIF(故障汇总表!G4:G123,数据汇总表!AO38)</f>
        <v>3</v>
      </c>
      <c r="AQ43" s="133">
        <f>SUMIF(故障汇总表!G4:G123,数据汇总表!AQ38,故障汇总表!H4:H123)</f>
        <v>0</v>
      </c>
      <c r="AR43" s="134">
        <f>COUNTIF(故障汇总表!G4:G123,数据汇总表!AQ38)</f>
        <v>0</v>
      </c>
      <c r="AS43" s="133">
        <f>SUMIF(故障汇总表!G4:G123,数据汇总表!AS38,故障汇总表!H4:H123)</f>
        <v>0</v>
      </c>
      <c r="AT43" s="134">
        <f>COUNTIF(故障汇总表!G4:G123,数据汇总表!AS38)</f>
        <v>0</v>
      </c>
      <c r="AU43" s="133">
        <f>SUMIF(故障汇总表!G4:G123,数据汇总表!AU38,故障汇总表!H4:H123)</f>
        <v>0</v>
      </c>
      <c r="AV43" s="134">
        <f>COUNTIF(故障汇总表!G4:G123,数据汇总表!AU38)</f>
        <v>0</v>
      </c>
      <c r="AW43" s="133">
        <f>SUMIF(故障汇总表!G4:G123,数据汇总表!AW38,故障汇总表!H4:H123)</f>
        <v>0</v>
      </c>
      <c r="AX43" s="134">
        <f>COUNTIF(故障汇总表!G4:G123,数据汇总表!AW38)</f>
        <v>0</v>
      </c>
      <c r="AY43" s="134"/>
      <c r="AZ43" s="134"/>
      <c r="BA43" s="135">
        <f t="shared" si="4"/>
        <v>7</v>
      </c>
      <c r="BB43" s="133">
        <f t="shared" si="5"/>
        <v>4.0972222222223145E-2</v>
      </c>
    </row>
    <row r="44" spans="1:56">
      <c r="A44" s="129" t="s">
        <v>2494</v>
      </c>
      <c r="B44" s="130">
        <v>5</v>
      </c>
      <c r="C44" s="131">
        <v>583</v>
      </c>
      <c r="D44" s="147">
        <v>2706</v>
      </c>
      <c r="E44" s="132">
        <v>9320</v>
      </c>
      <c r="F44" s="132">
        <v>9787</v>
      </c>
      <c r="G44" s="132">
        <v>9924</v>
      </c>
      <c r="H44" s="132">
        <f t="shared" si="3"/>
        <v>29031</v>
      </c>
      <c r="I44" s="133">
        <f>SUMIF(故障汇总表!I4:I123,数据汇总表!I38,故障汇总表!J4:J123)</f>
        <v>3.472222222222987E-3</v>
      </c>
      <c r="J44" s="134">
        <f>COUNTIF(故障汇总表!I4:I123,数据汇总表!I38)</f>
        <v>1</v>
      </c>
      <c r="K44" s="133">
        <f>SUMIF(故障汇总表!I4:I123,数据汇总表!K38,故障汇总表!J4:J123)</f>
        <v>0</v>
      </c>
      <c r="L44" s="134">
        <f>COUNTIF(故障汇总表!I4:I123,数据汇总表!K38)</f>
        <v>0</v>
      </c>
      <c r="M44" s="133">
        <f>SUMIF(故障汇总表!I4:I123,数据汇总表!M38,故障汇总表!J4:J123)</f>
        <v>0</v>
      </c>
      <c r="N44" s="134">
        <f>COUNTIF(故障汇总表!I4:I123,数据汇总表!M38)</f>
        <v>0</v>
      </c>
      <c r="O44" s="133">
        <f>SUMIF(故障汇总表!I4:I123,数据汇总表!O38,故障汇总表!J4:J123)</f>
        <v>0</v>
      </c>
      <c r="P44" s="134">
        <f>COUNTIF(故障汇总表!I4:I123,数据汇总表!O38)</f>
        <v>0</v>
      </c>
      <c r="Q44" s="133">
        <f>SUMIF(故障汇总表!I4:I123,数据汇总表!Q38,故障汇总表!J4:J123)</f>
        <v>6.249999999999996E-3</v>
      </c>
      <c r="R44" s="134">
        <f>COUNTIF(故障汇总表!I4:I123,数据汇总表!Q38)</f>
        <v>1</v>
      </c>
      <c r="S44" s="133">
        <f>SUMIF(故障汇总表!I4:I123,数据汇总表!S38,故障汇总表!J4:J123)</f>
        <v>0</v>
      </c>
      <c r="T44" s="134">
        <f>COUNTIF(故障汇总表!I4:I123,数据汇总表!S38)</f>
        <v>0</v>
      </c>
      <c r="U44" s="133">
        <f>SUMIF(故障汇总表!I4:I123,数据汇总表!U38,故障汇总表!J4:J123)</f>
        <v>0</v>
      </c>
      <c r="V44" s="134">
        <f>COUNTIF(故障汇总表!I4:I123,数据汇总表!U38)</f>
        <v>0</v>
      </c>
      <c r="W44" s="133">
        <f>SUMIF(故障汇总表!I4:I123,数据汇总表!W38,故障汇总表!J4:J123)</f>
        <v>0</v>
      </c>
      <c r="X44" s="134">
        <f>COUNTIF(故障汇总表!I4:I123,数据汇总表!W38)</f>
        <v>0</v>
      </c>
      <c r="Y44" s="133">
        <f>SUMIF(故障汇总表!I4:I123,数据汇总表!Y38,故障汇总表!J4:J123)</f>
        <v>0</v>
      </c>
      <c r="Z44" s="134">
        <f>COUNTIF(故障汇总表!I4:I123,数据汇总表!Y38)</f>
        <v>0</v>
      </c>
      <c r="AA44" s="133">
        <f>SUMIF(故障汇总表!I4:I123,数据汇总表!AA38,故障汇总表!J4:J123)</f>
        <v>0</v>
      </c>
      <c r="AB44" s="134">
        <f>COUNTIF(故障汇总表!I4:I123,数据汇总表!AA38)</f>
        <v>0</v>
      </c>
      <c r="AC44" s="133">
        <f>SUMIF(故障汇总表!I4:I123,数据汇总表!AC38,故障汇总表!J4:J123)</f>
        <v>0</v>
      </c>
      <c r="AD44" s="134">
        <f>COUNTIF(故障汇总表!I4:I123,数据汇总表!AC38)</f>
        <v>0</v>
      </c>
      <c r="AE44" s="133">
        <f>SUMIF(故障汇总表!I4:I123,数据汇总表!AE38,故障汇总表!J4:J123)</f>
        <v>0</v>
      </c>
      <c r="AF44" s="134">
        <f>COUNTIF(故障汇总表!I4:I123,数据汇总表!AE38)</f>
        <v>0</v>
      </c>
      <c r="AG44" s="133">
        <f>SUMIF(故障汇总表!I4:I123,数据汇总表!AG38,故障汇总表!J4:J123)</f>
        <v>0</v>
      </c>
      <c r="AH44" s="134">
        <f>COUNTIF(故障汇总表!I4:I123,数据汇总表!AG38)</f>
        <v>0</v>
      </c>
      <c r="AI44" s="133">
        <f>SUMIF(故障汇总表!I4:I123,数据汇总表!AI38,故障汇总表!J4:J123)</f>
        <v>0</v>
      </c>
      <c r="AJ44" s="134">
        <f>COUNTIF(故障汇总表!I4:I123,数据汇总表!AI38)</f>
        <v>0</v>
      </c>
      <c r="AK44" s="133">
        <f>SUMIF(故障汇总表!I4:I123,数据汇总表!AK38,故障汇总表!J4:J123)</f>
        <v>0</v>
      </c>
      <c r="AL44" s="134">
        <f>COUNTIF(故障汇总表!I4:I123,数据汇总表!AK38)</f>
        <v>0</v>
      </c>
      <c r="AM44" s="133">
        <f>SUMIF(故障汇总表!I4:I123,数据汇总表!AM38,故障汇总表!J4:J123)</f>
        <v>0</v>
      </c>
      <c r="AN44" s="134">
        <f>COUNTIF(故障汇总表!I4:I123,数据汇总表!AM38)</f>
        <v>0</v>
      </c>
      <c r="AO44" s="133">
        <f>SUMIF(故障汇总表!I4:I123,数据汇总表!AO38,故障汇总表!J4:J123)</f>
        <v>0</v>
      </c>
      <c r="AP44" s="134">
        <f>COUNTIF(故障汇总表!I4:I123,数据汇总表!AO38)</f>
        <v>0</v>
      </c>
      <c r="AQ44" s="133">
        <f>SUMIF(故障汇总表!I4:I123,数据汇总表!AQ38,故障汇总表!J4:J123)</f>
        <v>0</v>
      </c>
      <c r="AR44" s="134">
        <f>COUNTIF(故障汇总表!I4:I123,数据汇总表!AQ38)</f>
        <v>0</v>
      </c>
      <c r="AS44" s="133">
        <f>SUMIF(故障汇总表!I4:I123,数据汇总表!AS38,故障汇总表!J4:J123)</f>
        <v>0</v>
      </c>
      <c r="AT44" s="134">
        <f>COUNTIF(故障汇总表!I4:I123,数据汇总表!AS38)</f>
        <v>0</v>
      </c>
      <c r="AU44" s="133">
        <f>SUMIF(故障汇总表!I4:I123,数据汇总表!AU38,故障汇总表!J4:J123)</f>
        <v>0</v>
      </c>
      <c r="AV44" s="134">
        <f>COUNTIF(故障汇总表!I4:I123,数据汇总表!AU38)</f>
        <v>0</v>
      </c>
      <c r="AW44" s="133">
        <f>SUMIF(故障汇总表!I4:I123,数据汇总表!AW38,故障汇总表!J4:J123)</f>
        <v>0</v>
      </c>
      <c r="AX44" s="134">
        <f>COUNTIF(故障汇总表!I4:I123,数据汇总表!AW38)</f>
        <v>0</v>
      </c>
      <c r="AY44" s="134"/>
      <c r="AZ44" s="134"/>
      <c r="BA44" s="135">
        <f t="shared" si="4"/>
        <v>2</v>
      </c>
      <c r="BB44" s="133">
        <f t="shared" si="5"/>
        <v>9.7222222222229822E-3</v>
      </c>
    </row>
    <row r="45" spans="1:56">
      <c r="A45" s="129" t="s">
        <v>2494</v>
      </c>
      <c r="B45" s="130">
        <v>6</v>
      </c>
      <c r="C45" s="131">
        <v>606</v>
      </c>
      <c r="D45" s="147">
        <v>2761</v>
      </c>
      <c r="E45" s="132">
        <v>10634</v>
      </c>
      <c r="F45" s="132">
        <v>10122</v>
      </c>
      <c r="G45" s="132">
        <v>9749</v>
      </c>
      <c r="H45" s="132">
        <f t="shared" si="3"/>
        <v>30505</v>
      </c>
      <c r="I45" s="133">
        <f>SUMIF(故障汇总表!K4:K123,数据汇总表!I38,故障汇总表!L4:L123)</f>
        <v>1.0416666666666269E-2</v>
      </c>
      <c r="J45" s="134">
        <f>COUNTIF(故障汇总表!K4:K123,数据汇总表!I38)</f>
        <v>3</v>
      </c>
      <c r="K45" s="133">
        <f>SUMIF(故障汇总表!K4:K123,数据汇总表!K38,故障汇总表!L4:L123)</f>
        <v>1.1805555555555958E-2</v>
      </c>
      <c r="L45" s="134">
        <f>COUNTIF(故障汇总表!K4:K123,数据汇总表!K38)</f>
        <v>2</v>
      </c>
      <c r="M45" s="133">
        <f>SUMIF(故障汇总表!K4:K123,数据汇总表!M38,故障汇总表!L4:L123)</f>
        <v>0</v>
      </c>
      <c r="N45" s="134">
        <f>COUNTIF(故障汇总表!K4:K123,数据汇总表!M38)</f>
        <v>0</v>
      </c>
      <c r="O45" s="133">
        <f>SUMIF(故障汇总表!K4:K123,数据汇总表!O38,故障汇总表!L4:L123)</f>
        <v>2.5694444444445075E-2</v>
      </c>
      <c r="P45" s="134">
        <f>COUNTIF(故障汇总表!K4:K123,数据汇总表!O38)</f>
        <v>2</v>
      </c>
      <c r="Q45" s="133">
        <f>SUMIF(故障汇总表!K4:K123,数据汇总表!Q38,故障汇总表!L4:L123)</f>
        <v>0</v>
      </c>
      <c r="R45" s="134">
        <f>COUNTIF(故障汇总表!K4:K123,数据汇总表!Q38)</f>
        <v>0</v>
      </c>
      <c r="S45" s="133">
        <f>SUMIF(故障汇总表!K4:K123,数据汇总表!S38,故障汇总表!L4:L123)</f>
        <v>0</v>
      </c>
      <c r="T45" s="134">
        <f>COUNTIF(故障汇总表!K4:K123,数据汇总表!S38)</f>
        <v>0</v>
      </c>
      <c r="U45" s="133">
        <f>SUMIF(故障汇总表!K4:K123,数据汇总表!U38,故障汇总表!L4:L123)</f>
        <v>3.4722222222219878E-3</v>
      </c>
      <c r="V45" s="134">
        <f>COUNTIF(故障汇总表!K4:K123,数据汇总表!U38)</f>
        <v>1</v>
      </c>
      <c r="W45" s="133">
        <f>SUMIF(故障汇总表!K4:K123,数据汇总表!W38,故障汇总表!L4:L123)</f>
        <v>0</v>
      </c>
      <c r="X45" s="134">
        <f>COUNTIF(故障汇总表!K4:K123,数据汇总表!W38)</f>
        <v>0</v>
      </c>
      <c r="Y45" s="133">
        <f>SUMIF(故障汇总表!K4:K123,数据汇总表!Y38,故障汇总表!L4:L123)</f>
        <v>0</v>
      </c>
      <c r="Z45" s="134">
        <f>COUNTIF(故障汇总表!K4:K123,数据汇总表!Y38)</f>
        <v>0</v>
      </c>
      <c r="AA45" s="133">
        <f>SUMIF(故障汇总表!K4:K123,数据汇总表!AA38,故障汇总表!L4:L123)</f>
        <v>0</v>
      </c>
      <c r="AB45" s="134">
        <f>COUNTIF(故障汇总表!K4:K123,数据汇总表!AA38)</f>
        <v>0</v>
      </c>
      <c r="AC45" s="133">
        <f>SUMIF(故障汇总表!K4:K123,数据汇总表!AC38,故障汇总表!L4:L123)</f>
        <v>0</v>
      </c>
      <c r="AD45" s="134">
        <f>COUNTIF(故障汇总表!K4:K123,数据汇总表!AC38)</f>
        <v>0</v>
      </c>
      <c r="AE45" s="133">
        <f>SUMIF(故障汇总表!K4:K123,数据汇总表!AE38,故障汇总表!L4:L123)</f>
        <v>0</v>
      </c>
      <c r="AF45" s="134">
        <f>COUNTIF(故障汇总表!K4:K123,数据汇总表!AE38)</f>
        <v>0</v>
      </c>
      <c r="AG45" s="133">
        <f>SUMIF(故障汇总表!K4:K123,数据汇总表!AG38,故障汇总表!L4:L123)</f>
        <v>0</v>
      </c>
      <c r="AH45" s="134">
        <f>COUNTIF(故障汇总表!K4:K123,数据汇总表!AG38)</f>
        <v>0</v>
      </c>
      <c r="AI45" s="133">
        <f>SUMIF(故障汇总表!K4:K123,数据汇总表!AI38,故障汇总表!L4:L123)</f>
        <v>0</v>
      </c>
      <c r="AJ45" s="134">
        <f>COUNTIF(故障汇总表!K4:K123,数据汇总表!AI38)</f>
        <v>0</v>
      </c>
      <c r="AK45" s="133">
        <f>SUMIF(故障汇总表!K4:K123,数据汇总表!AK38,故障汇总表!L4:L123)</f>
        <v>0</v>
      </c>
      <c r="AL45" s="134">
        <f>COUNTIF(故障汇总表!K4:K123,数据汇总表!AK38)</f>
        <v>0</v>
      </c>
      <c r="AM45" s="133">
        <f>SUMIF(故障汇总表!K4:K123,数据汇总表!AM38,故障汇总表!L4:L123)</f>
        <v>0</v>
      </c>
      <c r="AN45" s="134">
        <f>COUNTIF(故障汇总表!K4:K123,数据汇总表!AM38)</f>
        <v>0</v>
      </c>
      <c r="AO45" s="133">
        <f>SUMIF(故障汇总表!K4:K123,数据汇总表!AO38,故障汇总表!L4:L123)</f>
        <v>0</v>
      </c>
      <c r="AP45" s="134">
        <f>COUNTIF(故障汇总表!K4:K123,数据汇总表!AO38)</f>
        <v>0</v>
      </c>
      <c r="AQ45" s="133">
        <f>SUMIF(故障汇总表!K4:K123,数据汇总表!AQ38,故障汇总表!L4:L123)</f>
        <v>0</v>
      </c>
      <c r="AR45" s="134">
        <f>COUNTIF(故障汇总表!K4:K123,数据汇总表!AQ38)</f>
        <v>0</v>
      </c>
      <c r="AS45" s="133">
        <f>SUMIF(故障汇总表!K4:K123,数据汇总表!AS38,故障汇总表!L4:L123)</f>
        <v>0</v>
      </c>
      <c r="AT45" s="134">
        <f>COUNTIF(故障汇总表!K4:K123,数据汇总表!AS38)</f>
        <v>0</v>
      </c>
      <c r="AU45" s="133">
        <f>SUMIF(故障汇总表!K4:K123,数据汇总表!AU38,故障汇总表!L4:L123)</f>
        <v>0</v>
      </c>
      <c r="AV45" s="134">
        <f>COUNTIF(故障汇总表!K4:K123,数据汇总表!AU38)</f>
        <v>0</v>
      </c>
      <c r="AW45" s="133">
        <f>SUMIF(故障汇总表!K4:K123,数据汇总表!AW38,故障汇总表!L4:L123)</f>
        <v>3.472222222222987E-3</v>
      </c>
      <c r="AX45" s="134">
        <f>COUNTIF(故障汇总表!K4:K123,数据汇总表!AW38)</f>
        <v>1</v>
      </c>
      <c r="AY45" s="134"/>
      <c r="AZ45" s="134"/>
      <c r="BA45" s="135">
        <f t="shared" si="4"/>
        <v>9</v>
      </c>
      <c r="BB45" s="133">
        <f t="shared" si="5"/>
        <v>5.4861111111112276E-2</v>
      </c>
    </row>
    <row r="46" spans="1:56">
      <c r="A46" s="129" t="s">
        <v>2590</v>
      </c>
      <c r="B46" s="130">
        <v>7</v>
      </c>
      <c r="C46" s="131">
        <v>569</v>
      </c>
      <c r="D46" s="147">
        <v>2662</v>
      </c>
      <c r="E46" s="132">
        <v>10461</v>
      </c>
      <c r="F46" s="132">
        <v>8401</v>
      </c>
      <c r="G46" s="132">
        <v>10059</v>
      </c>
      <c r="H46" s="132">
        <f t="shared" si="3"/>
        <v>28921</v>
      </c>
      <c r="I46" s="133">
        <f>SUMIF(故障汇总表!M4:M123,数据汇总表!I38,故障汇总表!N4:N123)</f>
        <v>2.9861111111112323E-2</v>
      </c>
      <c r="J46" s="134">
        <f>COUNTIF(故障汇总表!M4:M123,数据汇总表!I38)</f>
        <v>6</v>
      </c>
      <c r="K46" s="133">
        <f>SUMIF(故障汇总表!M4:M123,数据汇总表!K38,故障汇总表!N4:N123)</f>
        <v>3.4722222222219878E-3</v>
      </c>
      <c r="L46" s="134">
        <f>COUNTIF(故障汇总表!M4:M123,数据汇总表!K38)</f>
        <v>1</v>
      </c>
      <c r="M46" s="133">
        <f>SUMIF(故障汇总表!M4:M123,数据汇总表!M38,故障汇总表!N4:N123)</f>
        <v>0</v>
      </c>
      <c r="N46" s="134">
        <f>COUNTIF(故障汇总表!M4:M123,数据汇总表!M38)</f>
        <v>0</v>
      </c>
      <c r="O46" s="133">
        <f>SUMIF(故障汇总表!M4:M123,数据汇总表!O38,故障汇总表!N4:N123)</f>
        <v>5.2083333333333093E-2</v>
      </c>
      <c r="P46" s="134">
        <f>COUNTIF(故障汇总表!M4:M123,数据汇总表!O38)</f>
        <v>2</v>
      </c>
      <c r="Q46" s="133">
        <f>SUMIF(故障汇总表!M4:M123,数据汇总表!Q38,故障汇总表!N4:N123)</f>
        <v>6.9444444444439757E-3</v>
      </c>
      <c r="R46" s="134">
        <f>COUNTIF(故障汇总表!M4:M123,数据汇总表!Q38)</f>
        <v>1</v>
      </c>
      <c r="S46" s="133">
        <f>SUMIF(故障汇总表!M4:M123,数据汇总表!S38,故障汇总表!N4:N123)</f>
        <v>0</v>
      </c>
      <c r="T46" s="134">
        <f>COUNTIF(故障汇总表!M4:M123,数据汇总表!S38)</f>
        <v>0</v>
      </c>
      <c r="U46" s="133">
        <f>SUMIF(故障汇总表!M4:M123,数据汇总表!U38,故障汇总表!N4:N123)</f>
        <v>0</v>
      </c>
      <c r="V46" s="134">
        <f>COUNTIF(故障汇总表!M4:M123,数据汇总表!U38)</f>
        <v>0</v>
      </c>
      <c r="W46" s="133">
        <f>SUMIF(故障汇总表!M4:M123,数据汇总表!W38,故障汇总表!N4:N123)</f>
        <v>0</v>
      </c>
      <c r="X46" s="134">
        <f>COUNTIF(故障汇总表!M4:M123,数据汇总表!W38)</f>
        <v>0</v>
      </c>
      <c r="Y46" s="133">
        <f>SUMIF(故障汇总表!M4:M123,数据汇总表!Y38,故障汇总表!N4:N123)</f>
        <v>0</v>
      </c>
      <c r="Z46" s="134">
        <f>COUNTIF(故障汇总表!M4:M123,数据汇总表!Y38)</f>
        <v>0</v>
      </c>
      <c r="AA46" s="133">
        <f>SUMIF(故障汇总表!M4:M123,数据汇总表!AA38,故障汇总表!N4:N123)</f>
        <v>0</v>
      </c>
      <c r="AB46" s="134">
        <f>COUNTIF(故障汇总表!M4:M123,数据汇总表!AA38)</f>
        <v>0</v>
      </c>
      <c r="AC46" s="133">
        <f>SUMIF(故障汇总表!M4:M123,数据汇总表!AC38,故障汇总表!N4:N123)</f>
        <v>0</v>
      </c>
      <c r="AD46" s="134">
        <f>COUNTIF(故障汇总表!M4:M123,数据汇总表!AC38)</f>
        <v>0</v>
      </c>
      <c r="AE46" s="133">
        <f>SUMIF(故障汇总表!M4:M123,数据汇总表!AE38,故障汇总表!N4:N123)</f>
        <v>2.0833333333333037E-2</v>
      </c>
      <c r="AF46" s="134">
        <f>COUNTIF(故障汇总表!M4:M123,数据汇总表!AE38)</f>
        <v>1</v>
      </c>
      <c r="AG46" s="133">
        <f>SUMIF(故障汇总表!M4:M123,数据汇总表!AG38,故障汇总表!N4:N123)</f>
        <v>0</v>
      </c>
      <c r="AH46" s="134">
        <f>COUNTIF(故障汇总表!M4:M123,数据汇总表!AG38)</f>
        <v>0</v>
      </c>
      <c r="AI46" s="133">
        <f>SUMIF(故障汇总表!M4:M123,数据汇总表!AI38,故障汇总表!N4:N123)</f>
        <v>0</v>
      </c>
      <c r="AJ46" s="134">
        <f>COUNTIF(故障汇总表!M4:M123,数据汇总表!AI38)</f>
        <v>0</v>
      </c>
      <c r="AK46" s="133">
        <f>SUMIF(故障汇总表!M4:M123,数据汇总表!AK38,故障汇总表!N4:N123)</f>
        <v>0</v>
      </c>
      <c r="AL46" s="134">
        <f>COUNTIF(故障汇总表!M4:M123,数据汇总表!AK38)</f>
        <v>0</v>
      </c>
      <c r="AM46" s="133">
        <f>SUMIF(故障汇总表!M4:M123,数据汇总表!AM38,故障汇总表!N4:N123)</f>
        <v>0</v>
      </c>
      <c r="AN46" s="134">
        <f>COUNTIF(故障汇总表!M4:M123,数据汇总表!AM38)</f>
        <v>0</v>
      </c>
      <c r="AO46" s="133">
        <f>SUMIF(故障汇总表!M4:M123,数据汇总表!AO38,故障汇总表!N4:N123)</f>
        <v>0</v>
      </c>
      <c r="AP46" s="134">
        <f>COUNTIF(故障汇总表!M4:M123,数据汇总表!AO38)</f>
        <v>0</v>
      </c>
      <c r="AQ46" s="133">
        <f>SUMIF(故障汇总表!M4:M123,数据汇总表!AQ38,故障汇总表!N4:N123)</f>
        <v>0</v>
      </c>
      <c r="AR46" s="134">
        <f>COUNTIF(故障汇总表!M4:M123,数据汇总表!AQ38)</f>
        <v>0</v>
      </c>
      <c r="AS46" s="133">
        <f>SUMIF(故障汇总表!M4:M123,数据汇总表!AS38,故障汇总表!N4:N123)</f>
        <v>0</v>
      </c>
      <c r="AT46" s="134">
        <f>COUNTIF(故障汇总表!M4:M123,数据汇总表!AS38)</f>
        <v>0</v>
      </c>
      <c r="AU46" s="133">
        <f>SUMIF(故障汇总表!M4:M123,数据汇总表!AU38,故障汇总表!N4:N123)</f>
        <v>0</v>
      </c>
      <c r="AV46" s="134">
        <f>COUNTIF(故障汇总表!M4:M123,数据汇总表!AU38)</f>
        <v>0</v>
      </c>
      <c r="AW46" s="133">
        <f>SUMIF(故障汇总表!M4:M123,数据汇总表!AW38,故障汇总表!N4:N123)</f>
        <v>0</v>
      </c>
      <c r="AX46" s="134">
        <f>COUNTIF(故障汇总表!M4:M123,数据汇总表!AW38)</f>
        <v>0</v>
      </c>
      <c r="AY46" s="134"/>
      <c r="AZ46" s="134"/>
      <c r="BA46" s="135">
        <f t="shared" si="4"/>
        <v>11</v>
      </c>
      <c r="BB46" s="133">
        <f t="shared" si="5"/>
        <v>0.11319444444444442</v>
      </c>
    </row>
    <row r="47" spans="1:56">
      <c r="A47" s="129" t="s">
        <v>2494</v>
      </c>
      <c r="B47" s="130">
        <v>8</v>
      </c>
      <c r="C47" s="131">
        <v>580</v>
      </c>
      <c r="D47" s="147">
        <v>2764</v>
      </c>
      <c r="E47" s="132">
        <v>9442</v>
      </c>
      <c r="F47" s="132">
        <v>9601</v>
      </c>
      <c r="G47" s="132">
        <v>10339</v>
      </c>
      <c r="H47" s="132">
        <f t="shared" si="3"/>
        <v>29382</v>
      </c>
      <c r="I47" s="133">
        <f>SUMIF(故障汇总表!O4:O123,数据汇总表!I38,故障汇总表!P4:P123)</f>
        <v>2.0138888888888928E-2</v>
      </c>
      <c r="J47" s="134">
        <f>COUNTIF(故障汇总表!O4:O123,数据汇总表!I38)</f>
        <v>5</v>
      </c>
      <c r="K47" s="133">
        <f>SUMIF(故障汇总表!O4:O123,数据汇总表!K38,故障汇总表!P4:P123)</f>
        <v>0</v>
      </c>
      <c r="L47" s="134">
        <f>COUNTIF(故障汇总表!O4:O123,数据汇总表!K38)</f>
        <v>0</v>
      </c>
      <c r="M47" s="133">
        <f>SUMIF(故障汇总表!O4:O123,数据汇总表!M38,故障汇总表!P4:P123)</f>
        <v>0</v>
      </c>
      <c r="N47" s="134">
        <f>COUNTIF(故障汇总表!O4:O123,数据汇总表!M38)</f>
        <v>0</v>
      </c>
      <c r="O47" s="133">
        <f>SUMIF(故障汇总表!O4:O123,数据汇总表!O38,故障汇总表!P4:P123)</f>
        <v>1.3888888888888978E-2</v>
      </c>
      <c r="P47" s="134">
        <f>COUNTIF(故障汇总表!O4:O123,数据汇总表!O38)</f>
        <v>1</v>
      </c>
      <c r="Q47" s="133">
        <f>SUMIF(故障汇总表!O4:O123,数据汇总表!Q38,故障汇总表!P4:P123)</f>
        <v>0</v>
      </c>
      <c r="R47" s="134">
        <f>COUNTIF(故障汇总表!O4:O123,数据汇总表!Q38)</f>
        <v>0</v>
      </c>
      <c r="S47" s="133">
        <f>SUMIF(故障汇总表!O4:O123,数据汇总表!S38,故障汇总表!P4:P123)</f>
        <v>0</v>
      </c>
      <c r="T47" s="134">
        <f>COUNTIF(故障汇总表!O4:O123,数据汇总表!S38)</f>
        <v>0</v>
      </c>
      <c r="U47" s="133">
        <f>SUMIF(故障汇总表!O4:O123,数据汇总表!U38,故障汇总表!P4:P123)</f>
        <v>5.5555555555559938E-3</v>
      </c>
      <c r="V47" s="134">
        <f>COUNTIF(故障汇总表!O4:O123,数据汇总表!U38)</f>
        <v>1</v>
      </c>
      <c r="W47" s="133">
        <f>SUMIF(故障汇总表!O4:O123,数据汇总表!W38,故障汇总表!P4:P123)</f>
        <v>0</v>
      </c>
      <c r="X47" s="134">
        <f>COUNTIF(故障汇总表!O4:O123,数据汇总表!W38)</f>
        <v>0</v>
      </c>
      <c r="Y47" s="133">
        <f>SUMIF(故障汇总表!O4:O123,数据汇总表!Y38,故障汇总表!P4:P123)</f>
        <v>0</v>
      </c>
      <c r="Z47" s="134">
        <f>COUNTIF(故障汇总表!O4:O123,数据汇总表!Y38)</f>
        <v>0</v>
      </c>
      <c r="AA47" s="133">
        <f>SUMIF(故障汇总表!O4:O123,数据汇总表!AA38,故障汇总表!P4:P123)</f>
        <v>0</v>
      </c>
      <c r="AB47" s="134">
        <f>COUNTIF(故障汇总表!O4:O123,数据汇总表!AA38)</f>
        <v>0</v>
      </c>
      <c r="AC47" s="133">
        <f>SUMIF(故障汇总表!O4:O123,数据汇总表!AC38,故障汇总表!P4:P123)</f>
        <v>0</v>
      </c>
      <c r="AD47" s="134">
        <f>COUNTIF(故障汇总表!O4:O123,数据汇总表!AC38)</f>
        <v>0</v>
      </c>
      <c r="AE47" s="133">
        <f>SUMIF(故障汇总表!O4:O123,数据汇总表!AE38,故障汇总表!P4:P123)</f>
        <v>0</v>
      </c>
      <c r="AF47" s="134">
        <f>COUNTIF(故障汇总表!O4:O123,数据汇总表!AE38)</f>
        <v>0</v>
      </c>
      <c r="AG47" s="133">
        <f>SUMIF(故障汇总表!O4:O123,数据汇总表!AG38,故障汇总表!P4:P123)</f>
        <v>0</v>
      </c>
      <c r="AH47" s="134">
        <f>COUNTIF(故障汇总表!O4:O123,数据汇总表!AG38)</f>
        <v>0</v>
      </c>
      <c r="AI47" s="133">
        <f>SUMIF(故障汇总表!O4:O123,数据汇总表!AI38,故障汇总表!P4:P123)</f>
        <v>0</v>
      </c>
      <c r="AJ47" s="134">
        <f>COUNTIF(故障汇总表!O4:O123,数据汇总表!AI38)</f>
        <v>0</v>
      </c>
      <c r="AK47" s="133">
        <f>SUMIF(故障汇总表!O4:O123,数据汇总表!AK38,故障汇总表!P4:P123)</f>
        <v>0</v>
      </c>
      <c r="AL47" s="134">
        <f>COUNTIF(故障汇总表!O4:O123,数据汇总表!AK38)</f>
        <v>0</v>
      </c>
      <c r="AM47" s="133">
        <f>SUMIF(故障汇总表!O4:O123,数据汇总表!AM38,故障汇总表!P4:P123)</f>
        <v>0</v>
      </c>
      <c r="AN47" s="134">
        <f>COUNTIF(故障汇总表!O4:O123,数据汇总表!AM38)</f>
        <v>0</v>
      </c>
      <c r="AO47" s="133">
        <f>SUMIF(故障汇总表!O4:O123,数据汇总表!AO38,故障汇总表!P4:P123)</f>
        <v>0</v>
      </c>
      <c r="AP47" s="134">
        <f>COUNTIF(故障汇总表!O4:O123,数据汇总表!AO38)</f>
        <v>0</v>
      </c>
      <c r="AQ47" s="133">
        <f>SUMIF(故障汇总表!O4:O123,数据汇总表!AQ38,故障汇总表!P4:P123)</f>
        <v>0</v>
      </c>
      <c r="AR47" s="134">
        <f>COUNTIF(故障汇总表!O4:O123,数据汇总表!AQ38)</f>
        <v>0</v>
      </c>
      <c r="AS47" s="133">
        <f>SUMIF(故障汇总表!O4:O123,数据汇总表!AS38,故障汇总表!P4:P123)</f>
        <v>0</v>
      </c>
      <c r="AT47" s="134">
        <f>COUNTIF(故障汇总表!O4:O123,数据汇总表!AS38)</f>
        <v>0</v>
      </c>
      <c r="AU47" s="133">
        <f>SUMIF(故障汇总表!O4:O123,数据汇总表!AU38,故障汇总表!P4:P123)</f>
        <v>0</v>
      </c>
      <c r="AV47" s="134">
        <f>COUNTIF(故障汇总表!O4:O123,数据汇总表!AU38)</f>
        <v>0</v>
      </c>
      <c r="AW47" s="133">
        <f>SUMIF(故障汇总表!O4:O123,数据汇总表!AW38,故障汇总表!P4:P123)</f>
        <v>0</v>
      </c>
      <c r="AX47" s="134">
        <f>COUNTIF(故障汇总表!O4:O123,数据汇总表!AW38)</f>
        <v>0</v>
      </c>
      <c r="AY47" s="134"/>
      <c r="AZ47" s="134"/>
      <c r="BA47" s="135">
        <f t="shared" si="4"/>
        <v>7</v>
      </c>
      <c r="BB47" s="133">
        <f t="shared" si="5"/>
        <v>3.95833333333339E-2</v>
      </c>
    </row>
    <row r="48" spans="1:56">
      <c r="A48" s="129" t="s">
        <v>2591</v>
      </c>
      <c r="B48" s="130">
        <v>9</v>
      </c>
      <c r="C48" s="131">
        <v>594</v>
      </c>
      <c r="D48" s="147">
        <v>2631</v>
      </c>
      <c r="E48" s="132">
        <v>9099</v>
      </c>
      <c r="F48" s="132">
        <v>10671</v>
      </c>
      <c r="G48" s="132">
        <v>10789</v>
      </c>
      <c r="H48" s="132">
        <f t="shared" si="3"/>
        <v>30559</v>
      </c>
      <c r="I48" s="133">
        <f>SUMIF(故障汇总表!Q4:Q123,数据汇总表!I38,故障汇总表!R4:R123)</f>
        <v>2.4305555555557135E-2</v>
      </c>
      <c r="J48" s="134">
        <f>COUNTIF(故障汇总表!Q4:Q123,数据汇总表!I38)</f>
        <v>7</v>
      </c>
      <c r="K48" s="133">
        <f>SUMIF(故障汇总表!Q4:Q123,数据汇总表!K38,故障汇总表!R4:R123)</f>
        <v>0</v>
      </c>
      <c r="L48" s="134">
        <f>COUNTIF(故障汇总表!Q4:Q123,数据汇总表!K38)</f>
        <v>0</v>
      </c>
      <c r="M48" s="133">
        <f>SUMIF(故障汇总表!Q4:Q123,数据汇总表!M38,故障汇总表!R4:R123)</f>
        <v>0</v>
      </c>
      <c r="N48" s="134">
        <f>COUNTIF(故障汇总表!Q4:Q123,数据汇总表!M38)</f>
        <v>0</v>
      </c>
      <c r="O48" s="133">
        <f>SUMIF(故障汇总表!Q4:Q123,数据汇总表!O38,故障汇总表!R4:R123)</f>
        <v>0</v>
      </c>
      <c r="P48" s="134">
        <f>COUNTIF(故障汇总表!Q4:Q123,数据汇总表!O38)</f>
        <v>0</v>
      </c>
      <c r="Q48" s="133">
        <f>SUMIF(故障汇总表!Q4:Q123,数据汇总表!Q38,故障汇总表!R4:R123)</f>
        <v>0</v>
      </c>
      <c r="R48" s="134">
        <f>COUNTIF(故障汇总表!Q4:Q123,数据汇总表!Q38)</f>
        <v>0</v>
      </c>
      <c r="S48" s="133">
        <f>SUMIF(故障汇总表!Q4:Q123,数据汇总表!S38,故障汇总表!R4:R123)</f>
        <v>0</v>
      </c>
      <c r="T48" s="134">
        <f>COUNTIF(故障汇总表!Q4:Q123,数据汇总表!S38)</f>
        <v>0</v>
      </c>
      <c r="U48" s="133">
        <f>SUMIF(故障汇总表!Q4:Q123,数据汇总表!U38,故障汇总表!R4:R123)</f>
        <v>2.0833333333333037E-2</v>
      </c>
      <c r="V48" s="134">
        <f>COUNTIF(故障汇总表!Q4:Q123,数据汇总表!U38)</f>
        <v>1</v>
      </c>
      <c r="W48" s="133">
        <f>SUMIF(故障汇总表!Q4:Q123,数据汇总表!W38,故障汇总表!R4:R123)</f>
        <v>1.0416666666666075E-2</v>
      </c>
      <c r="X48" s="134">
        <f>COUNTIF(故障汇总表!Q4:Q123,数据汇总表!W38)</f>
        <v>1</v>
      </c>
      <c r="Y48" s="133">
        <f>SUMIF(故障汇总表!Q4:Q123,数据汇总表!Y38,故障汇总表!R4:R123)</f>
        <v>0</v>
      </c>
      <c r="Z48" s="134">
        <f>COUNTIF(故障汇总表!Q4:Q123,数据汇总表!Y38)</f>
        <v>0</v>
      </c>
      <c r="AA48" s="133">
        <f>SUMIF(故障汇总表!Q4:Q123,数据汇总表!AA38,故障汇总表!R4:R123)</f>
        <v>0</v>
      </c>
      <c r="AB48" s="134">
        <f>COUNTIF(故障汇总表!Q4:Q123,数据汇总表!AA38)</f>
        <v>0</v>
      </c>
      <c r="AC48" s="133">
        <f>SUMIF(故障汇总表!Q4:Q123,数据汇总表!AC38,故障汇总表!R4:R123)</f>
        <v>0</v>
      </c>
      <c r="AD48" s="134">
        <f>COUNTIF(故障汇总表!Q4:Q123,数据汇总表!AC38)</f>
        <v>0</v>
      </c>
      <c r="AE48" s="133">
        <f>SUMIF(故障汇总表!Q4:Q123,数据汇总表!AE38,故障汇总表!R4:R123)</f>
        <v>0</v>
      </c>
      <c r="AF48" s="134">
        <f>COUNTIF(故障汇总表!Q4:Q123,数据汇总表!AE38)</f>
        <v>0</v>
      </c>
      <c r="AG48" s="133">
        <f>SUMIF(故障汇总表!Q4:Q123,数据汇总表!AG38,故障汇总表!R4:R123)</f>
        <v>0</v>
      </c>
      <c r="AH48" s="134">
        <f>COUNTIF(故障汇总表!Q4:Q123,数据汇总表!AG38)</f>
        <v>0</v>
      </c>
      <c r="AI48" s="133">
        <f>SUMIF(故障汇总表!Q4:Q123,数据汇总表!AI38,故障汇总表!R4:R123)</f>
        <v>0</v>
      </c>
      <c r="AJ48" s="134">
        <f>COUNTIF(故障汇总表!Q4:Q123,数据汇总表!AI38)</f>
        <v>0</v>
      </c>
      <c r="AK48" s="133">
        <f>SUMIF(故障汇总表!Q4:Q123,数据汇总表!AK38,故障汇总表!R4:R123)</f>
        <v>0</v>
      </c>
      <c r="AL48" s="134">
        <f>COUNTIF(故障汇总表!Q4:Q123,数据汇总表!AK38)</f>
        <v>0</v>
      </c>
      <c r="AM48" s="133">
        <f>SUMIF(故障汇总表!Q4:Q123,数据汇总表!AM38,故障汇总表!R4:R123)</f>
        <v>0</v>
      </c>
      <c r="AN48" s="134">
        <f>COUNTIF(故障汇总表!Q4:Q123,数据汇总表!AM38)</f>
        <v>0</v>
      </c>
      <c r="AO48" s="133">
        <f>SUMIF(故障汇总表!Q4:Q123,数据汇总表!AO38,故障汇总表!R4:R123)</f>
        <v>0</v>
      </c>
      <c r="AP48" s="134">
        <f>COUNTIF(故障汇总表!Q4:Q123,数据汇总表!AO38)</f>
        <v>0</v>
      </c>
      <c r="AQ48" s="133">
        <f>SUMIF(故障汇总表!Q4:Q123,数据汇总表!AQ38,故障汇总表!R4:R123)</f>
        <v>0</v>
      </c>
      <c r="AR48" s="134">
        <f>COUNTIF(故障汇总表!Q4:Q123,数据汇总表!AQ38)</f>
        <v>0</v>
      </c>
      <c r="AS48" s="133">
        <f>SUMIF(故障汇总表!Q4:Q123,数据汇总表!AS38,故障汇总表!R4:R123)</f>
        <v>1.4583333333334114E-2</v>
      </c>
      <c r="AT48" s="134">
        <f>COUNTIF(故障汇总表!Q4:Q123,数据汇总表!AS38)</f>
        <v>2</v>
      </c>
      <c r="AU48" s="133">
        <f>SUMIF(故障汇总表!Q4:Q123,数据汇总表!AU38,故障汇总表!R4:R123)</f>
        <v>0</v>
      </c>
      <c r="AV48" s="134">
        <f>COUNTIF(故障汇总表!Q4:Q123,数据汇总表!AU38)</f>
        <v>0</v>
      </c>
      <c r="AW48" s="133">
        <f>SUMIF(故障汇总表!Q4:Q123,数据汇总表!AW38,故障汇总表!R4:R123)</f>
        <v>0</v>
      </c>
      <c r="AX48" s="134">
        <f>COUNTIF(故障汇总表!Q4:Q123,数据汇总表!AW38)</f>
        <v>0</v>
      </c>
      <c r="AY48" s="134"/>
      <c r="AZ48" s="134"/>
      <c r="BA48" s="135">
        <f t="shared" si="4"/>
        <v>11</v>
      </c>
      <c r="BB48" s="133">
        <f t="shared" si="5"/>
        <v>7.0138888888890361E-2</v>
      </c>
    </row>
    <row r="49" spans="1:54">
      <c r="A49" s="129" t="s">
        <v>2494</v>
      </c>
      <c r="B49" s="130">
        <v>10</v>
      </c>
      <c r="C49" s="131">
        <v>588</v>
      </c>
      <c r="D49" s="147">
        <v>2610</v>
      </c>
      <c r="E49" s="132">
        <v>7884</v>
      </c>
      <c r="F49" s="132">
        <v>8484</v>
      </c>
      <c r="G49" s="132">
        <v>10464</v>
      </c>
      <c r="H49" s="132">
        <f t="shared" si="3"/>
        <v>26832</v>
      </c>
      <c r="I49" s="133">
        <f>SUMIF(故障汇总表!S4:S123,数据汇总表!I38,故障汇总表!T4:T123)</f>
        <v>1.3194444444443981E-2</v>
      </c>
      <c r="J49" s="134">
        <f>COUNTIF(故障汇总表!S4:S123,数据汇总表!I38)</f>
        <v>3</v>
      </c>
      <c r="K49" s="133">
        <f>SUMIF(故障汇总表!S4:S123,数据汇总表!K38,故障汇总表!T4:T123)</f>
        <v>0</v>
      </c>
      <c r="L49" s="134">
        <f>COUNTIF(故障汇总表!S4:S123,数据汇总表!K38)</f>
        <v>0</v>
      </c>
      <c r="M49" s="133">
        <f>SUMIF(故障汇总表!S4:S123,数据汇总表!M38,故障汇总表!T4:T123)</f>
        <v>0</v>
      </c>
      <c r="N49" s="134">
        <f>COUNTIF(故障汇总表!S4:S123,数据汇总表!M38)</f>
        <v>0</v>
      </c>
      <c r="O49" s="133">
        <f>SUMIF(故障汇总表!S4:S123,数据汇总表!O38,故障汇总表!T4:T123)</f>
        <v>3.4722222222219878E-3</v>
      </c>
      <c r="P49" s="134">
        <f>COUNTIF(故障汇总表!S4:S123,数据汇总表!O38)</f>
        <v>1</v>
      </c>
      <c r="Q49" s="133">
        <f>SUMIF(故障汇总表!S4:S123,数据汇总表!Q38,故障汇总表!T4:T123)</f>
        <v>0</v>
      </c>
      <c r="R49" s="134">
        <f>COUNTIF(故障汇总表!S4:S123,数据汇总表!Q38)</f>
        <v>0</v>
      </c>
      <c r="S49" s="133">
        <f>SUMIF(故障汇总表!S4:S123,数据汇总表!S38,故障汇总表!T4:T123)</f>
        <v>0</v>
      </c>
      <c r="T49" s="134">
        <f>COUNTIF(故障汇总表!S4:S123,数据汇总表!S38)</f>
        <v>0</v>
      </c>
      <c r="U49" s="133">
        <f>SUMIF(故障汇总表!S4:S123,数据汇总表!U38,故障汇总表!T4:T123)</f>
        <v>0</v>
      </c>
      <c r="V49" s="134">
        <f>COUNTIF(故障汇总表!S4:S123,数据汇总表!U38)</f>
        <v>0</v>
      </c>
      <c r="W49" s="133">
        <f>SUMIF(故障汇总表!S4:S123,数据汇总表!W38,故障汇总表!T4:T123)</f>
        <v>5.5555555555559799E-3</v>
      </c>
      <c r="X49" s="134">
        <f>COUNTIF(故障汇总表!S4:S123,数据汇总表!W38)</f>
        <v>1</v>
      </c>
      <c r="Y49" s="133">
        <f>SUMIF(故障汇总表!S4:S123,数据汇总表!Y38,故障汇总表!T4:T123)</f>
        <v>0</v>
      </c>
      <c r="Z49" s="134">
        <f>COUNTIF(故障汇总表!S4:S123,数据汇总表!Y38)</f>
        <v>0</v>
      </c>
      <c r="AA49" s="133">
        <f>SUMIF(故障汇总表!S4:S123,数据汇总表!AA38,故障汇总表!T4:T123)</f>
        <v>0</v>
      </c>
      <c r="AB49" s="134">
        <f>COUNTIF(故障汇总表!S4:S123,数据汇总表!AA38)</f>
        <v>0</v>
      </c>
      <c r="AC49" s="133">
        <f>SUMIF(故障汇总表!S4:S123,数据汇总表!AC38,故障汇总表!T4:T123)</f>
        <v>0</v>
      </c>
      <c r="AD49" s="134">
        <f>COUNTIF(故障汇总表!S4:S123,数据汇总表!AC38)</f>
        <v>0</v>
      </c>
      <c r="AE49" s="133">
        <f>SUMIF(故障汇总表!S4:S123,数据汇总表!AE38,故障汇总表!T4:T123)</f>
        <v>0</v>
      </c>
      <c r="AF49" s="134">
        <f>COUNTIF(故障汇总表!S4:S123,数据汇总表!AE38)</f>
        <v>0</v>
      </c>
      <c r="AG49" s="133">
        <f>SUMIF(故障汇总表!S4:S123,数据汇总表!AG38,故障汇总表!T4:T123)</f>
        <v>1.0416666666667018E-2</v>
      </c>
      <c r="AH49" s="134">
        <f>COUNTIF(故障汇总表!S4:S123,数据汇总表!AG38)</f>
        <v>1</v>
      </c>
      <c r="AI49" s="133">
        <f>SUMIF(故障汇总表!S4:S123,数据汇总表!AI38,故障汇总表!T4:T123)</f>
        <v>0</v>
      </c>
      <c r="AJ49" s="134">
        <f>COUNTIF(故障汇总表!S4:S123,数据汇总表!AI38)</f>
        <v>0</v>
      </c>
      <c r="AK49" s="133">
        <f>SUMIF(故障汇总表!S4:S123,数据汇总表!AK38,故障汇总表!T4:T123)</f>
        <v>0</v>
      </c>
      <c r="AL49" s="134">
        <f>COUNTIF(故障汇总表!S4:S123,数据汇总表!AK38)</f>
        <v>0</v>
      </c>
      <c r="AM49" s="133">
        <f>SUMIF(故障汇总表!S4:S123,数据汇总表!AM38,故障汇总表!T4:T123)</f>
        <v>0</v>
      </c>
      <c r="AN49" s="134">
        <f>COUNTIF(故障汇总表!S4:S123,数据汇总表!AM38)</f>
        <v>0</v>
      </c>
      <c r="AO49" s="133">
        <f>SUMIF(故障汇总表!S4:S123,数据汇总表!AO38,故障汇总表!T4:T123)</f>
        <v>0</v>
      </c>
      <c r="AP49" s="134">
        <f>COUNTIF(故障汇总表!S4:S123,数据汇总表!AO38)</f>
        <v>0</v>
      </c>
      <c r="AQ49" s="133">
        <f>SUMIF(故障汇总表!S4:S123,数据汇总表!AQ38,故障汇总表!T4:T123)</f>
        <v>0</v>
      </c>
      <c r="AR49" s="134">
        <f>COUNTIF(故障汇总表!S4:S123,数据汇总表!AQ38)</f>
        <v>0</v>
      </c>
      <c r="AS49" s="133">
        <f>SUMIF(故障汇总表!S4:S123,数据汇总表!AS38,故障汇总表!T4:T123)</f>
        <v>0</v>
      </c>
      <c r="AT49" s="134">
        <f>COUNTIF(故障汇总表!S4:S123,数据汇总表!AS38)</f>
        <v>0</v>
      </c>
      <c r="AU49" s="133">
        <f>SUMIF(故障汇总表!S4:S123,数据汇总表!AU38,故障汇总表!T4:T123)</f>
        <v>0</v>
      </c>
      <c r="AV49" s="134">
        <f>COUNTIF(故障汇总表!S4:S123,数据汇总表!AU38)</f>
        <v>0</v>
      </c>
      <c r="AW49" s="133">
        <f>SUMIF(故障汇总表!S4:S123,数据汇总表!AW38,故障汇总表!T4:T123)</f>
        <v>0</v>
      </c>
      <c r="AX49" s="134">
        <f>COUNTIF(故障汇总表!S4:S123,数据汇总表!AW38)</f>
        <v>0</v>
      </c>
      <c r="AY49" s="134"/>
      <c r="AZ49" s="134"/>
      <c r="BA49" s="135">
        <f t="shared" si="4"/>
        <v>6</v>
      </c>
      <c r="BB49" s="133">
        <f t="shared" si="5"/>
        <v>3.2638888888888967E-2</v>
      </c>
    </row>
    <row r="50" spans="1:54">
      <c r="A50" s="129" t="s">
        <v>2494</v>
      </c>
      <c r="B50" s="130">
        <v>11</v>
      </c>
      <c r="C50" s="131">
        <v>603</v>
      </c>
      <c r="D50" s="147">
        <v>2707</v>
      </c>
      <c r="E50" s="132">
        <v>9775</v>
      </c>
      <c r="F50" s="132">
        <v>7596</v>
      </c>
      <c r="G50" s="132">
        <v>10939</v>
      </c>
      <c r="H50" s="132">
        <f t="shared" si="3"/>
        <v>28310</v>
      </c>
      <c r="I50" s="133">
        <f>SUMIF(故障汇总表!U4:U123,数据汇总表!I38,故障汇总表!V4:V123)</f>
        <v>1.5277777777779944E-2</v>
      </c>
      <c r="J50" s="134">
        <f>COUNTIF(故障汇总表!U4:U123,数据汇总表!I38)</f>
        <v>4</v>
      </c>
      <c r="K50" s="133">
        <f>SUMIF(故障汇总表!U4:U123,数据汇总表!K38,故障汇总表!V4:V123)</f>
        <v>0</v>
      </c>
      <c r="L50" s="134">
        <f>COUNTIF(故障汇总表!U4:U123,数据汇总表!K38)</f>
        <v>0</v>
      </c>
      <c r="M50" s="133">
        <f>SUMIF(故障汇总表!U4:U123,数据汇总表!M38,故障汇总表!V4:V123)</f>
        <v>0</v>
      </c>
      <c r="N50" s="134">
        <f>COUNTIF(故障汇总表!U4:U123,数据汇总表!M38)</f>
        <v>0</v>
      </c>
      <c r="O50" s="133">
        <f>SUMIF(故障汇总表!U4:U123,数据汇总表!O38,故障汇总表!V4:V123)</f>
        <v>2.1527777777779089E-2</v>
      </c>
      <c r="P50" s="134">
        <f>COUNTIF(故障汇总表!U4:U123,数据汇总表!O38)</f>
        <v>3</v>
      </c>
      <c r="Q50" s="133">
        <f>SUMIF(故障汇总表!U4:U123,数据汇总表!Q38,故障汇总表!V4:V123)</f>
        <v>0</v>
      </c>
      <c r="R50" s="134">
        <f>COUNTIF(故障汇总表!U4:U123,数据汇总表!Q38)</f>
        <v>0</v>
      </c>
      <c r="S50" s="133">
        <f>SUMIF(故障汇总表!U4:U123,数据汇总表!S38,故障汇总表!V4:V123)</f>
        <v>0</v>
      </c>
      <c r="T50" s="134">
        <f>COUNTIF(故障汇总表!U4:U123,数据汇总表!S38)</f>
        <v>0</v>
      </c>
      <c r="U50" s="133">
        <f>SUMIF(故障汇总表!U4:U123,数据汇总表!U38,故障汇总表!V4:V123)</f>
        <v>0</v>
      </c>
      <c r="V50" s="134">
        <f>COUNTIF(故障汇总表!U4:U123,数据汇总表!U38)</f>
        <v>0</v>
      </c>
      <c r="W50" s="133">
        <f>SUMIF(故障汇总表!U4:U123,数据汇总表!W38,故障汇总表!V4:V123)</f>
        <v>0</v>
      </c>
      <c r="X50" s="134">
        <f>COUNTIF(故障汇总表!U4:U123,数据汇总表!W38)</f>
        <v>0</v>
      </c>
      <c r="Y50" s="133">
        <f>SUMIF(故障汇总表!U4:U123,数据汇总表!Y38,故障汇总表!V4:V123)</f>
        <v>0</v>
      </c>
      <c r="Z50" s="134">
        <f>COUNTIF(故障汇总表!U4:U123,数据汇总表!Y38)</f>
        <v>0</v>
      </c>
      <c r="AA50" s="133">
        <f>SUMIF(故障汇总表!U4:U123,数据汇总表!AA38,故障汇总表!V4:V123)</f>
        <v>0</v>
      </c>
      <c r="AB50" s="134">
        <f>COUNTIF(故障汇总表!U4:U123,数据汇总表!AA38)</f>
        <v>0</v>
      </c>
      <c r="AC50" s="133">
        <f>SUMIF(故障汇总表!U4:U123,数据汇总表!AC38,故障汇总表!V4:V123)</f>
        <v>0</v>
      </c>
      <c r="AD50" s="134">
        <f>COUNTIF(故障汇总表!U4:U123,数据汇总表!AC38)</f>
        <v>0</v>
      </c>
      <c r="AE50" s="133">
        <f>SUMIF(故障汇总表!U4:U123,数据汇总表!AE38,故障汇总表!V4:V123)</f>
        <v>0</v>
      </c>
      <c r="AF50" s="134">
        <f>COUNTIF(故障汇总表!U4:U123,数据汇总表!AE38)</f>
        <v>0</v>
      </c>
      <c r="AG50" s="133">
        <f>SUMIF(故障汇总表!U4:U123,数据汇总表!AG38,故障汇总表!V4:V123)</f>
        <v>0</v>
      </c>
      <c r="AH50" s="134">
        <f>COUNTIF(故障汇总表!U4:U123,数据汇总表!AG38)</f>
        <v>0</v>
      </c>
      <c r="AI50" s="133">
        <f>SUMIF(故障汇总表!U4:U123,数据汇总表!AI38,故障汇总表!V4:V123)</f>
        <v>0</v>
      </c>
      <c r="AJ50" s="134">
        <f>COUNTIF(故障汇总表!U4:U123,数据汇总表!AI38)</f>
        <v>0</v>
      </c>
      <c r="AK50" s="133">
        <f>SUMIF(故障汇总表!U4:U123,数据汇总表!AK38,故障汇总表!V4:V123)</f>
        <v>3.4722222222220156E-3</v>
      </c>
      <c r="AL50" s="134">
        <f>COUNTIF(故障汇总表!U4:U123,数据汇总表!AK38)</f>
        <v>1</v>
      </c>
      <c r="AM50" s="133">
        <f>SUMIF(故障汇总表!U4:U123,数据汇总表!AM38,故障汇总表!V4:V123)</f>
        <v>0</v>
      </c>
      <c r="AN50" s="134">
        <f>COUNTIF(故障汇总表!U4:U123,数据汇总表!AM38)</f>
        <v>0</v>
      </c>
      <c r="AO50" s="133">
        <f>SUMIF(故障汇总表!U4:U123,数据汇总表!AO38,故障汇总表!V4:V123)</f>
        <v>0</v>
      </c>
      <c r="AP50" s="134">
        <f>COUNTIF(故障汇总表!U4:U123,数据汇总表!AO38)</f>
        <v>0</v>
      </c>
      <c r="AQ50" s="133">
        <f>SUMIF(故障汇总表!U4:U123,数据汇总表!AQ38,故障汇总表!V4:V123)</f>
        <v>0</v>
      </c>
      <c r="AR50" s="134">
        <f>COUNTIF(故障汇总表!U4:U123,数据汇总表!AQ38)</f>
        <v>0</v>
      </c>
      <c r="AS50" s="133">
        <f>SUMIF(故障汇总表!U4:U123,数据汇总表!AS38,故障汇总表!V4:V123)</f>
        <v>0</v>
      </c>
      <c r="AT50" s="134">
        <f>COUNTIF(故障汇总表!U4:U123,数据汇总表!AS38)</f>
        <v>0</v>
      </c>
      <c r="AU50" s="133">
        <f>SUMIF(故障汇总表!U4:U123,数据汇总表!AU38,故障汇总表!V4:V123)</f>
        <v>0</v>
      </c>
      <c r="AV50" s="134">
        <f>COUNTIF(故障汇总表!U4:U123,数据汇总表!AU38)</f>
        <v>0</v>
      </c>
      <c r="AW50" s="133">
        <f>SUMIF(故障汇总表!U4:U123,数据汇总表!AW38,故障汇总表!V4:V123)</f>
        <v>0</v>
      </c>
      <c r="AX50" s="134">
        <f>COUNTIF(故障汇总表!U4:U123,数据汇总表!AW38)</f>
        <v>0</v>
      </c>
      <c r="AY50" s="134"/>
      <c r="AZ50" s="134"/>
      <c r="BA50" s="135">
        <f t="shared" si="4"/>
        <v>8</v>
      </c>
      <c r="BB50" s="133">
        <f t="shared" si="5"/>
        <v>4.0277777777781049E-2</v>
      </c>
    </row>
    <row r="51" spans="1:54">
      <c r="A51" s="129" t="s">
        <v>2494</v>
      </c>
      <c r="B51" s="130">
        <v>12</v>
      </c>
      <c r="C51" s="131">
        <v>596</v>
      </c>
      <c r="D51" s="147">
        <v>2632</v>
      </c>
      <c r="E51" s="132">
        <v>9611</v>
      </c>
      <c r="F51" s="132">
        <v>9590</v>
      </c>
      <c r="G51" s="132">
        <v>10585</v>
      </c>
      <c r="H51" s="132">
        <f t="shared" si="3"/>
        <v>29786</v>
      </c>
      <c r="I51" s="133">
        <f>SUMIF(故障汇总表!W4:W123,数据汇总表!I38,故障汇总表!X4:X123)</f>
        <v>1.3888888888889277E-2</v>
      </c>
      <c r="J51" s="134">
        <f>COUNTIF(故障汇总表!W4:W123,数据汇总表!I38)</f>
        <v>3</v>
      </c>
      <c r="K51" s="133">
        <f>SUMIF(故障汇总表!W4:W123,数据汇总表!K38,故障汇总表!X4:X123)</f>
        <v>2.77777777777799E-3</v>
      </c>
      <c r="L51" s="134">
        <f>COUNTIF(故障汇总表!W4:W123,数据汇总表!K38)</f>
        <v>1</v>
      </c>
      <c r="M51" s="133">
        <f>SUMIF(故障汇总表!W4:W123,数据汇总表!M38,故障汇总表!X4:X123)</f>
        <v>0</v>
      </c>
      <c r="N51" s="134">
        <f>COUNTIF(故障汇总表!W4:W123,数据汇总表!M38)</f>
        <v>0</v>
      </c>
      <c r="O51" s="133">
        <f>SUMIF(故障汇总表!W4:W123,数据汇总表!O38,故障汇总表!X4:X123)</f>
        <v>2.083333333333337E-2</v>
      </c>
      <c r="P51" s="134">
        <f>COUNTIF(故障汇总表!W4:W123,数据汇总表!O38)</f>
        <v>1</v>
      </c>
      <c r="Q51" s="133">
        <f>SUMIF(故障汇总表!W4:W123,数据汇总表!Q38,故障汇总表!X4:X123)</f>
        <v>0</v>
      </c>
      <c r="R51" s="134">
        <f>COUNTIF(故障汇总表!W4:W123,数据汇总表!Q38)</f>
        <v>0</v>
      </c>
      <c r="S51" s="133">
        <f>SUMIF(故障汇总表!W4:W123,数据汇总表!S38,故障汇总表!X4:X123)</f>
        <v>0</v>
      </c>
      <c r="T51" s="134">
        <f>COUNTIF(故障汇总表!W4:W123,数据汇总表!S38)</f>
        <v>0</v>
      </c>
      <c r="U51" s="133">
        <f>SUMIF(故障汇总表!W4:W123,数据汇总表!U38,故障汇总表!X4:X123)</f>
        <v>0</v>
      </c>
      <c r="V51" s="134">
        <f>COUNTIF(故障汇总表!W4:W123,数据汇总表!U38)</f>
        <v>0</v>
      </c>
      <c r="W51" s="133">
        <f>SUMIF(故障汇总表!W4:W123,数据汇总表!W38,故障汇总表!X4:X123)</f>
        <v>0</v>
      </c>
      <c r="X51" s="134">
        <f>COUNTIF(故障汇总表!W4:W123,数据汇总表!W38)</f>
        <v>0</v>
      </c>
      <c r="Y51" s="133">
        <f>SUMIF(故障汇总表!W4:W123,数据汇总表!Y38,故障汇总表!X4:X123)</f>
        <v>0</v>
      </c>
      <c r="Z51" s="134">
        <f>COUNTIF(故障汇总表!W4:W123,数据汇总表!Y38)</f>
        <v>0</v>
      </c>
      <c r="AA51" s="133">
        <f>SUMIF(故障汇总表!W4:W123,数据汇总表!AA38,故障汇总表!X4:X123)</f>
        <v>0</v>
      </c>
      <c r="AB51" s="134">
        <f>COUNTIF(故障汇总表!W4:W123,数据汇总表!AA38)</f>
        <v>0</v>
      </c>
      <c r="AC51" s="133">
        <f>SUMIF(故障汇总表!W4:W123,数据汇总表!AC38,故障汇总表!X4:X123)</f>
        <v>0</v>
      </c>
      <c r="AD51" s="134">
        <f>COUNTIF(故障汇总表!W4:W123,数据汇总表!AC38)</f>
        <v>0</v>
      </c>
      <c r="AE51" s="133">
        <f>SUMIF(故障汇总表!W4:W123,数据汇总表!AE38,故障汇总表!X4:X123)</f>
        <v>0</v>
      </c>
      <c r="AF51" s="134">
        <f>COUNTIF(故障汇总表!W4:W123,数据汇总表!AE38)</f>
        <v>0</v>
      </c>
      <c r="AG51" s="133">
        <f>SUMIF(故障汇总表!W4:W123,数据汇总表!AG38,故障汇总表!X4:X123)</f>
        <v>0</v>
      </c>
      <c r="AH51" s="134">
        <f>COUNTIF(故障汇总表!W4:W123,数据汇总表!AG38)</f>
        <v>0</v>
      </c>
      <c r="AI51" s="133">
        <f>SUMIF(故障汇总表!W4:W123,数据汇总表!AI38,故障汇总表!X4:X123)</f>
        <v>0</v>
      </c>
      <c r="AJ51" s="134">
        <f>COUNTIF(故障汇总表!W4:W123,数据汇总表!AI38)</f>
        <v>0</v>
      </c>
      <c r="AK51" s="133">
        <f>SUMIF(故障汇总表!W4:W123,数据汇总表!AK38,故障汇总表!X4:X123)</f>
        <v>0</v>
      </c>
      <c r="AL51" s="134">
        <f>COUNTIF(故障汇总表!W4:W123,数据汇总表!AK38)</f>
        <v>0</v>
      </c>
      <c r="AM51" s="133">
        <f>SUMIF(故障汇总表!W4:W123,数据汇总表!AM38,故障汇总表!X4:X123)</f>
        <v>0</v>
      </c>
      <c r="AN51" s="134">
        <f>COUNTIF(故障汇总表!W4:W123,数据汇总表!AM38)</f>
        <v>0</v>
      </c>
      <c r="AO51" s="133">
        <f>SUMIF(故障汇总表!W4:W123,数据汇总表!AO38,故障汇总表!X4:X123)</f>
        <v>0</v>
      </c>
      <c r="AP51" s="134">
        <f>COUNTIF(故障汇总表!W4:W123,数据汇总表!AO38)</f>
        <v>0</v>
      </c>
      <c r="AQ51" s="133">
        <f>SUMIF(故障汇总表!W4:W123,数据汇总表!AQ38,故障汇总表!X4:X123)</f>
        <v>0</v>
      </c>
      <c r="AR51" s="134">
        <f>COUNTIF(故障汇总表!W4:W123,数据汇总表!AQ38)</f>
        <v>0</v>
      </c>
      <c r="AS51" s="133">
        <f>SUMIF(故障汇总表!W4:W123,数据汇总表!AS38,故障汇总表!X4:X123)</f>
        <v>0</v>
      </c>
      <c r="AT51" s="134">
        <f>COUNTIF(故障汇总表!W4:W123,数据汇总表!AS38)</f>
        <v>0</v>
      </c>
      <c r="AU51" s="133">
        <f>SUMIF(故障汇总表!W4:W123,数据汇总表!AU38,故障汇总表!X4:X123)</f>
        <v>0</v>
      </c>
      <c r="AV51" s="134">
        <f>COUNTIF(故障汇总表!W4:W123,数据汇总表!AU38)</f>
        <v>0</v>
      </c>
      <c r="AW51" s="133">
        <f>SUMIF(故障汇总表!W4:W123,数据汇总表!AW38,故障汇总表!X4:X123)</f>
        <v>3.4722222222222099E-3</v>
      </c>
      <c r="AX51" s="134">
        <f>COUNTIF(故障汇总表!W4:W123,数据汇总表!AW38)</f>
        <v>1</v>
      </c>
      <c r="AY51" s="134"/>
      <c r="AZ51" s="134"/>
      <c r="BA51" s="135">
        <f t="shared" si="4"/>
        <v>6</v>
      </c>
      <c r="BB51" s="133">
        <f t="shared" si="5"/>
        <v>4.0972222222222847E-2</v>
      </c>
    </row>
    <row r="52" spans="1:54">
      <c r="A52" s="129" t="s">
        <v>2494</v>
      </c>
      <c r="B52" s="130">
        <v>13</v>
      </c>
      <c r="C52" s="131">
        <v>586</v>
      </c>
      <c r="D52" s="147">
        <v>2870</v>
      </c>
      <c r="E52" s="132">
        <v>9985</v>
      </c>
      <c r="F52" s="132">
        <v>9393</v>
      </c>
      <c r="G52" s="132">
        <v>11660</v>
      </c>
      <c r="H52" s="132">
        <f t="shared" si="3"/>
        <v>31038</v>
      </c>
      <c r="I52" s="133">
        <f>SUMIF(故障汇总表!Y4:Y123,数据汇总表!I38,故障汇总表!Z4:Z123)</f>
        <v>3.5416666666666985E-2</v>
      </c>
      <c r="J52" s="134">
        <f>COUNTIF(故障汇总表!Y4:Y123,数据汇总表!I38)</f>
        <v>3</v>
      </c>
      <c r="K52" s="133">
        <f>SUMIF(故障汇总表!Y4:Y123,数据汇总表!K38,故障汇总表!Z4:Z123)</f>
        <v>3.4722222222219878E-3</v>
      </c>
      <c r="L52" s="134">
        <f>COUNTIF(故障汇总表!Y4:Y123,数据汇总表!K38)</f>
        <v>1</v>
      </c>
      <c r="M52" s="133">
        <f>SUMIF(故障汇总表!Y4:Y123,数据汇总表!M38,故障汇总表!Z4:Z123)</f>
        <v>0</v>
      </c>
      <c r="N52" s="134">
        <f>COUNTIF(故障汇总表!Y4:Y123,数据汇总表!M38)</f>
        <v>0</v>
      </c>
      <c r="O52" s="133">
        <f>SUMIF(故障汇总表!Y4:Y123,数据汇总表!O38,故障汇总表!Z4:Z123)</f>
        <v>4.8611111111111008E-3</v>
      </c>
      <c r="P52" s="134">
        <f>COUNTIF(故障汇总表!Y4:Y123,数据汇总表!O38)</f>
        <v>1</v>
      </c>
      <c r="Q52" s="133">
        <f>SUMIF(故障汇总表!Y4:Y123,数据汇总表!Q38,故障汇总表!Z4:Z123)</f>
        <v>0</v>
      </c>
      <c r="R52" s="134">
        <f>COUNTIF(故障汇总表!Y4:Y123,数据汇总表!Q38)</f>
        <v>0</v>
      </c>
      <c r="S52" s="133">
        <f>SUMIF(故障汇总表!Y4:Y123,数据汇总表!S38,故障汇总表!Z4:Z123)</f>
        <v>0</v>
      </c>
      <c r="T52" s="134">
        <f>COUNTIF(故障汇总表!Y4:Y123,数据汇总表!S38)</f>
        <v>0</v>
      </c>
      <c r="U52" s="133">
        <f>SUMIF(故障汇总表!Y4:Y123,数据汇总表!U38,故障汇总表!Z4:Z123)</f>
        <v>0</v>
      </c>
      <c r="V52" s="134">
        <f>COUNTIF(故障汇总表!Y4:Y123,数据汇总表!U38)</f>
        <v>0</v>
      </c>
      <c r="W52" s="133">
        <f>SUMIF(故障汇总表!Y4:Y123,数据汇总表!W38,故障汇总表!Z4:Z123)</f>
        <v>0</v>
      </c>
      <c r="X52" s="134">
        <f>COUNTIF(故障汇总表!Y4:Y123,数据汇总表!W38)</f>
        <v>0</v>
      </c>
      <c r="Y52" s="133">
        <f>SUMIF(故障汇总表!Y4:Y123,数据汇总表!Y38,故障汇总表!Z4:Z123)</f>
        <v>0</v>
      </c>
      <c r="Z52" s="134">
        <f>COUNTIF(故障汇总表!Y4:Y123,数据汇总表!Y38)</f>
        <v>0</v>
      </c>
      <c r="AA52" s="133">
        <f>SUMIF(故障汇总表!Y4:Y123,数据汇总表!AA38,故障汇总表!Z4:Z123)</f>
        <v>0</v>
      </c>
      <c r="AB52" s="134">
        <f>COUNTIF(故障汇总表!Y4:Y123,数据汇总表!AA38)</f>
        <v>0</v>
      </c>
      <c r="AC52" s="133">
        <f>SUMIF(故障汇总表!Y4:Y123,数据汇总表!AC38,故障汇总表!Z4:Z123)</f>
        <v>0</v>
      </c>
      <c r="AD52" s="134">
        <f>COUNTIF(故障汇总表!Y4:Y123,数据汇总表!AC38)</f>
        <v>0</v>
      </c>
      <c r="AE52" s="133">
        <f>SUMIF(故障汇总表!Y4:Y123,数据汇总表!AE38,故障汇总表!Z4:Z123)</f>
        <v>0</v>
      </c>
      <c r="AF52" s="134">
        <f>COUNTIF(故障汇总表!Y4:Y123,数据汇总表!AE38)</f>
        <v>0</v>
      </c>
      <c r="AG52" s="133">
        <f>SUMIF(故障汇总表!Y4:Y123,数据汇总表!AG38,故障汇总表!Z4:Z123)</f>
        <v>0</v>
      </c>
      <c r="AH52" s="134">
        <f>COUNTIF(故障汇总表!Y4:Y123,数据汇总表!AG38)</f>
        <v>0</v>
      </c>
      <c r="AI52" s="133">
        <f>SUMIF(故障汇总表!Y4:Y123,数据汇总表!AI38,故障汇总表!Z4:Z123)</f>
        <v>0</v>
      </c>
      <c r="AJ52" s="134">
        <f>COUNTIF(故障汇总表!Y4:Y123,数据汇总表!AI38)</f>
        <v>0</v>
      </c>
      <c r="AK52" s="133">
        <f>SUMIF(故障汇总表!Y4:Y123,数据汇总表!AK38,故障汇总表!Z4:Z123)</f>
        <v>0</v>
      </c>
      <c r="AL52" s="134">
        <f>COUNTIF(故障汇总表!Y4:Y123,数据汇总表!AK38)</f>
        <v>0</v>
      </c>
      <c r="AM52" s="133">
        <f>SUMIF(故障汇总表!Y4:Y123,数据汇总表!AM38,故障汇总表!Z4:Z123)</f>
        <v>0</v>
      </c>
      <c r="AN52" s="134">
        <f>COUNTIF(故障汇总表!Y4:Y123,数据汇总表!AM38)</f>
        <v>0</v>
      </c>
      <c r="AO52" s="133">
        <f>SUMIF(故障汇总表!Y4:Y123,数据汇总表!AO38,故障汇总表!Z4:Z123)</f>
        <v>9.0277777777777873E-3</v>
      </c>
      <c r="AP52" s="134">
        <f>COUNTIF(故障汇总表!Y4:Y123,数据汇总表!AO38)</f>
        <v>1</v>
      </c>
      <c r="AQ52" s="133">
        <f>SUMIF(故障汇总表!Y4:Y123,数据汇总表!AQ38,故障汇总表!Z4:Z123)</f>
        <v>0</v>
      </c>
      <c r="AR52" s="134">
        <f>COUNTIF(故障汇总表!Y4:Y123,数据汇总表!AQ38)</f>
        <v>0</v>
      </c>
      <c r="AS52" s="133">
        <f>SUMIF(故障汇总表!Y4:Y123,数据汇总表!AS38,故障汇总表!Z4:Z123)</f>
        <v>0</v>
      </c>
      <c r="AT52" s="134">
        <f>COUNTIF(故障汇总表!Y4:Y123,数据汇总表!AS38)</f>
        <v>0</v>
      </c>
      <c r="AU52" s="133">
        <f>SUMIF(故障汇总表!Y4:Y123,数据汇总表!AU38,故障汇总表!Z4:Z123)</f>
        <v>0</v>
      </c>
      <c r="AV52" s="134">
        <f>COUNTIF(故障汇总表!Y4:Y123,数据汇总表!AU38)</f>
        <v>0</v>
      </c>
      <c r="AW52" s="133">
        <f>SUMIF(故障汇总表!Y4:Y123,数据汇总表!AW38,故障汇总表!Z4:Z123)</f>
        <v>0</v>
      </c>
      <c r="AX52" s="134">
        <f>COUNTIF(故障汇总表!Y4:Y123,数据汇总表!AW38)</f>
        <v>0</v>
      </c>
      <c r="AY52" s="134"/>
      <c r="AZ52" s="134"/>
      <c r="BA52" s="135">
        <f t="shared" si="4"/>
        <v>6</v>
      </c>
      <c r="BB52" s="133">
        <f t="shared" si="5"/>
        <v>5.2777777777777861E-2</v>
      </c>
    </row>
    <row r="53" spans="1:54">
      <c r="A53" s="129" t="s">
        <v>2592</v>
      </c>
      <c r="B53" s="130">
        <v>14</v>
      </c>
      <c r="C53" s="131">
        <v>556</v>
      </c>
      <c r="D53" s="147">
        <v>2680</v>
      </c>
      <c r="E53" s="132">
        <v>9214</v>
      </c>
      <c r="F53" s="132">
        <v>10596</v>
      </c>
      <c r="G53" s="132">
        <v>9856</v>
      </c>
      <c r="H53" s="132">
        <f t="shared" si="3"/>
        <v>29666</v>
      </c>
      <c r="I53" s="133">
        <f>SUMIF(故障汇总表!AA4:AA123,数据汇总表!I38,故障汇总表!AB4:AB123)</f>
        <v>1.5972222222221062E-2</v>
      </c>
      <c r="J53" s="134">
        <f>COUNTIF(故障汇总表!AA4:AA123,数据汇总表!I38)</f>
        <v>4</v>
      </c>
      <c r="K53" s="133">
        <f>SUMIF(故障汇总表!AA4:AA123,数据汇总表!K38,故障汇总表!AB4:AB123)</f>
        <v>0</v>
      </c>
      <c r="L53" s="134">
        <f>COUNTIF(故障汇总表!AA4:AA123,数据汇总表!K38)</f>
        <v>0</v>
      </c>
      <c r="M53" s="133">
        <f>SUMIF(故障汇总表!AA4:AA123,数据汇总表!M38,故障汇总表!AB4:AB123)</f>
        <v>0</v>
      </c>
      <c r="N53" s="134">
        <f>COUNTIF(故障汇总表!AA4:AA123,数据汇总表!M38)</f>
        <v>0</v>
      </c>
      <c r="O53" s="133">
        <f>SUMIF(故障汇总表!AA4:AA123,数据汇总表!O38,故障汇总表!AB4:AB123)</f>
        <v>2.3611111111111971E-2</v>
      </c>
      <c r="P53" s="134">
        <f>COUNTIF(故障汇总表!AA4:AA123,数据汇总表!O38)</f>
        <v>2</v>
      </c>
      <c r="Q53" s="133">
        <f>SUMIF(故障汇总表!AA4:AA123,数据汇总表!Q38,故障汇总表!AB4:AB123)</f>
        <v>0</v>
      </c>
      <c r="R53" s="134">
        <f>COUNTIF(故障汇总表!AA4:AA123,数据汇总表!Q38)</f>
        <v>0</v>
      </c>
      <c r="S53" s="133">
        <f>SUMIF(故障汇总表!AA4:AA123,数据汇总表!S38,故障汇总表!AB4:AB123)</f>
        <v>0</v>
      </c>
      <c r="T53" s="134">
        <f>COUNTIF(故障汇总表!AA4:AA123,数据汇总表!S38)</f>
        <v>0</v>
      </c>
      <c r="U53" s="133">
        <f>SUMIF(故障汇总表!AA4:AA123,数据汇总表!U38,故障汇总表!AB4:AB123)</f>
        <v>0</v>
      </c>
      <c r="V53" s="134">
        <f>COUNTIF(故障汇总表!AA4:AA123,数据汇总表!U38)</f>
        <v>0</v>
      </c>
      <c r="W53" s="133">
        <f>SUMIF(故障汇总表!AA4:AA123,数据汇总表!W38,故障汇总表!AB4:AB123)</f>
        <v>0</v>
      </c>
      <c r="X53" s="134">
        <f>COUNTIF(故障汇总表!AA4:AA123,数据汇总表!W38)</f>
        <v>0</v>
      </c>
      <c r="Y53" s="133">
        <f>SUMIF(故障汇总表!AA4:AA123,数据汇总表!Y38,故障汇总表!AB4:AB123)</f>
        <v>0</v>
      </c>
      <c r="Z53" s="134">
        <f>COUNTIF(故障汇总表!AA4:AA123,数据汇总表!Y38)</f>
        <v>0</v>
      </c>
      <c r="AA53" s="133">
        <f>SUMIF(故障汇总表!AA4:AA123,数据汇总表!AA38,故障汇总表!AB4:AB123)</f>
        <v>0</v>
      </c>
      <c r="AB53" s="134">
        <f>COUNTIF(故障汇总表!AA4:AA123,数据汇总表!AA38)</f>
        <v>0</v>
      </c>
      <c r="AC53" s="133">
        <f>SUMIF(故障汇总表!AA4:AA123,数据汇总表!AC38,故障汇总表!AB4:AB123)</f>
        <v>0</v>
      </c>
      <c r="AD53" s="134">
        <f>COUNTIF(故障汇总表!AA4:AA123,数据汇总表!AC38)</f>
        <v>0</v>
      </c>
      <c r="AE53" s="133">
        <f>SUMIF(故障汇总表!AA4:AA123,数据汇总表!AE38,故障汇总表!AB4:AB123)</f>
        <v>0</v>
      </c>
      <c r="AF53" s="134">
        <f>COUNTIF(故障汇总表!AA4:AA123,数据汇总表!AE38)</f>
        <v>0</v>
      </c>
      <c r="AG53" s="133">
        <f>SUMIF(故障汇总表!AA4:AA123,数据汇总表!AG38,故障汇总表!AB4:AB123)</f>
        <v>0</v>
      </c>
      <c r="AH53" s="134">
        <f>COUNTIF(故障汇总表!AA4:AA123,数据汇总表!AG38)</f>
        <v>0</v>
      </c>
      <c r="AI53" s="133">
        <f>SUMIF(故障汇总表!AA4:AA123,数据汇总表!AI38,故障汇总表!AB4:AB123)</f>
        <v>8.3333333333330817E-3</v>
      </c>
      <c r="AJ53" s="134">
        <f>COUNTIF(故障汇总表!AA4:AA123,数据汇总表!AI38)</f>
        <v>1</v>
      </c>
      <c r="AK53" s="133">
        <f>SUMIF(故障汇总表!AA4:AA123,数据汇总表!AK38,故障汇总表!AB4:AB123)</f>
        <v>3.4722222222220989E-3</v>
      </c>
      <c r="AL53" s="134">
        <f>COUNTIF(故障汇总表!AA4:AA123,数据汇总表!AK38)</f>
        <v>1</v>
      </c>
      <c r="AM53" s="133">
        <f>SUMIF(故障汇总表!AA4:AA123,数据汇总表!AM38,故障汇总表!AB4:AB123)</f>
        <v>0</v>
      </c>
      <c r="AN53" s="134">
        <f>COUNTIF(故障汇总表!AA4:AA123,数据汇总表!AM38)</f>
        <v>0</v>
      </c>
      <c r="AO53" s="133">
        <f>SUMIF(故障汇总表!AA4:AA123,数据汇总表!AO38,故障汇总表!AB4:AB123)</f>
        <v>4.1666666666669849E-3</v>
      </c>
      <c r="AP53" s="134">
        <f>COUNTIF(故障汇总表!AA4:AA123,数据汇总表!AO38)</f>
        <v>1</v>
      </c>
      <c r="AQ53" s="133">
        <f>SUMIF(故障汇总表!AA4:AA123,数据汇总表!AQ38,故障汇总表!AB4:AB123)</f>
        <v>0</v>
      </c>
      <c r="AR53" s="134">
        <f>COUNTIF(故障汇总表!AA4:AA123,数据汇总表!AQ38)</f>
        <v>0</v>
      </c>
      <c r="AS53" s="133">
        <f>SUMIF(故障汇总表!AA4:AA123,数据汇总表!AS38,故障汇总表!AB4:AB123)</f>
        <v>0</v>
      </c>
      <c r="AT53" s="134">
        <f>COUNTIF(故障汇总表!AA4:AA123,数据汇总表!AS38)</f>
        <v>0</v>
      </c>
      <c r="AU53" s="133">
        <f>SUMIF(故障汇总表!AA4:AA123,数据汇总表!AU38,故障汇总表!AB4:AB123)</f>
        <v>0</v>
      </c>
      <c r="AV53" s="134">
        <f>COUNTIF(故障汇总表!AA4:AA123,数据汇总表!AU38)</f>
        <v>0</v>
      </c>
      <c r="AW53" s="133">
        <f>SUMIF(故障汇总表!AA4:AA123,数据汇总表!AW38,故障汇总表!AB4:AB123)</f>
        <v>0</v>
      </c>
      <c r="AX53" s="134">
        <f>COUNTIF(故障汇总表!AA4:AA123,数据汇总表!AW38)</f>
        <v>0</v>
      </c>
      <c r="AY53" s="134"/>
      <c r="AZ53" s="134"/>
      <c r="BA53" s="135">
        <f t="shared" si="4"/>
        <v>9</v>
      </c>
      <c r="BB53" s="133">
        <f t="shared" si="5"/>
        <v>5.5555555555555199E-2</v>
      </c>
    </row>
    <row r="54" spans="1:54">
      <c r="A54" s="129" t="s">
        <v>2591</v>
      </c>
      <c r="B54" s="130">
        <v>15</v>
      </c>
      <c r="C54" s="131">
        <v>577</v>
      </c>
      <c r="D54" s="147">
        <v>2867</v>
      </c>
      <c r="E54" s="132">
        <v>7991</v>
      </c>
      <c r="F54" s="132">
        <v>11393</v>
      </c>
      <c r="G54" s="132">
        <v>10514</v>
      </c>
      <c r="H54" s="132">
        <f t="shared" si="3"/>
        <v>29898</v>
      </c>
      <c r="I54" s="133">
        <f>SUMIF(故障汇总表!AC4:AC123,数据汇总表!I38,故障汇总表!AD4:AD123)</f>
        <v>6.9444444444451414E-3</v>
      </c>
      <c r="J54" s="134">
        <f>COUNTIF(故障汇总表!AC4:AC123,数据汇总表!I38)</f>
        <v>2</v>
      </c>
      <c r="K54" s="133">
        <f>SUMIF(故障汇总表!AC4:AC123,数据汇总表!K38,故障汇总表!AD4:AD123)</f>
        <v>5.5555555555555081E-3</v>
      </c>
      <c r="L54" s="134">
        <f>COUNTIF(故障汇总表!AC4:AC123,数据汇总表!K38)</f>
        <v>1</v>
      </c>
      <c r="M54" s="133">
        <f>SUMIF(故障汇总表!AC4:AC123,数据汇总表!M38,故障汇总表!AD4:AD123)</f>
        <v>4.8611111111112014E-3</v>
      </c>
      <c r="N54" s="134">
        <f>COUNTIF(故障汇总表!AC4:AC123,数据汇总表!M38)</f>
        <v>1</v>
      </c>
      <c r="O54" s="133">
        <f>SUMIF(故障汇总表!AC4:AC123,数据汇总表!O38,故障汇总表!AD4:AD123)</f>
        <v>2.5694444444444606E-2</v>
      </c>
      <c r="P54" s="134">
        <f>COUNTIF(故障汇总表!AC4:AC123,数据汇总表!O38)</f>
        <v>2</v>
      </c>
      <c r="Q54" s="133">
        <f>SUMIF(故障汇总表!AC4:AC123,数据汇总表!Q38,故障汇总表!AD4:AD123)</f>
        <v>0</v>
      </c>
      <c r="R54" s="134">
        <f>COUNTIF(故障汇总表!AC4:AC123,数据汇总表!Q38)</f>
        <v>0</v>
      </c>
      <c r="S54" s="133">
        <f>SUMIF(故障汇总表!AC4:AC123,数据汇总表!S38,故障汇总表!AD4:AD123)</f>
        <v>1.3888888888888978E-2</v>
      </c>
      <c r="T54" s="134">
        <f>COUNTIF(故障汇总表!AC4:AC123,数据汇总表!S38)</f>
        <v>1</v>
      </c>
      <c r="U54" s="133">
        <f>SUMIF(故障汇总表!AC4:AC123,数据汇总表!U38,故障汇总表!AD4:AD123)</f>
        <v>0</v>
      </c>
      <c r="V54" s="134">
        <f>COUNTIF(故障汇总表!AC4:AC123,数据汇总表!U38)</f>
        <v>0</v>
      </c>
      <c r="W54" s="133">
        <f>SUMIF(故障汇总表!AC4:AC123,数据汇总表!W38,故障汇总表!AD4:AD123)</f>
        <v>0</v>
      </c>
      <c r="X54" s="134">
        <f>COUNTIF(故障汇总表!AC4:AC123,数据汇总表!W38)</f>
        <v>0</v>
      </c>
      <c r="Y54" s="133">
        <f>SUMIF(故障汇总表!AC4:AC123,数据汇总表!Y38,故障汇总表!AD4:AD123)</f>
        <v>9.7222222222222016E-3</v>
      </c>
      <c r="Z54" s="134">
        <f>COUNTIF(故障汇总表!AC4:AC123,数据汇总表!Y38)</f>
        <v>1</v>
      </c>
      <c r="AA54" s="133">
        <f>SUMIF(故障汇总表!AC4:AC123,数据汇总表!AA38,故障汇总表!AD4:AD123)</f>
        <v>0</v>
      </c>
      <c r="AB54" s="134">
        <f>COUNTIF(故障汇总表!AC4:AC123,数据汇总表!AA38)</f>
        <v>0</v>
      </c>
      <c r="AC54" s="133">
        <f>SUMIF(故障汇总表!AC4:AC123,数据汇总表!AC38,故障汇总表!AD4:AD123)</f>
        <v>0</v>
      </c>
      <c r="AD54" s="134">
        <f>COUNTIF(故障汇总表!AC4:AC123,数据汇总表!AC38)</f>
        <v>0</v>
      </c>
      <c r="AE54" s="133">
        <f>SUMIF(故障汇总表!AC4:AC123,数据汇总表!AE38,故障汇总表!AD4:AD123)</f>
        <v>0</v>
      </c>
      <c r="AF54" s="134">
        <f>COUNTIF(故障汇总表!AC4:AC123,数据汇总表!AE38)</f>
        <v>0</v>
      </c>
      <c r="AG54" s="133">
        <f>SUMIF(故障汇总表!AC4:AC123,数据汇总表!AG38,故障汇总表!AD4:AD123)</f>
        <v>0</v>
      </c>
      <c r="AH54" s="134">
        <f>COUNTIF(故障汇总表!AC4:AC123,数据汇总表!AG38)</f>
        <v>0</v>
      </c>
      <c r="AI54" s="133">
        <f>SUMIF(故障汇总表!AC4:AC123,数据汇总表!AI38,故障汇总表!AD4:AD123)</f>
        <v>0</v>
      </c>
      <c r="AJ54" s="134">
        <f>COUNTIF(故障汇总表!AC4:AC123,数据汇总表!AI38)</f>
        <v>0</v>
      </c>
      <c r="AK54" s="133">
        <f>SUMIF(故障汇总表!AC4:AC123,数据汇总表!AK38,故障汇总表!AD4:AD123)</f>
        <v>0</v>
      </c>
      <c r="AL54" s="134">
        <f>COUNTIF(故障汇总表!AC4:AC123,数据汇总表!AK38)</f>
        <v>0</v>
      </c>
      <c r="AM54" s="133">
        <f>SUMIF(故障汇总表!AC4:AC123,数据汇总表!AM38,故障汇总表!AD4:AD123)</f>
        <v>0</v>
      </c>
      <c r="AN54" s="134">
        <f>COUNTIF(故障汇总表!AC4:AC123,数据汇总表!AM38)</f>
        <v>0</v>
      </c>
      <c r="AO54" s="133">
        <f>SUMIF(故障汇总表!AC4:AC123,数据汇总表!AO38,故障汇总表!AD4:AD123)</f>
        <v>0</v>
      </c>
      <c r="AP54" s="134">
        <f>COUNTIF(故障汇总表!AC4:AC123,数据汇总表!AO38)</f>
        <v>0</v>
      </c>
      <c r="AQ54" s="133">
        <f>SUMIF(故障汇总表!AC4:AC123,数据汇总表!AQ38,故障汇总表!AD4:AD123)</f>
        <v>0</v>
      </c>
      <c r="AR54" s="134">
        <f>COUNTIF(故障汇总表!AC4:AC123,数据汇总表!AQ38)</f>
        <v>0</v>
      </c>
      <c r="AS54" s="133">
        <f>SUMIF(故障汇总表!AC4:AC123,数据汇总表!AS38,故障汇总表!AD4:AD123)</f>
        <v>0</v>
      </c>
      <c r="AT54" s="134">
        <f>COUNTIF(故障汇总表!AC4:AC123,数据汇总表!AS38)</f>
        <v>0</v>
      </c>
      <c r="AU54" s="133">
        <f>SUMIF(故障汇总表!AC4:AC123,数据汇总表!AU38,故障汇总表!AD4:AD123)</f>
        <v>0</v>
      </c>
      <c r="AV54" s="134">
        <f>COUNTIF(故障汇总表!AC4:AC123,数据汇总表!AU38)</f>
        <v>0</v>
      </c>
      <c r="AW54" s="133">
        <f>SUMIF(故障汇总表!AC4:AC123,数据汇总表!AW38,故障汇总表!AD4:AD123)</f>
        <v>0</v>
      </c>
      <c r="AX54" s="134">
        <f>COUNTIF(故障汇总表!AC4:AC123,数据汇总表!AW38)</f>
        <v>0</v>
      </c>
      <c r="AY54" s="134"/>
      <c r="AZ54" s="134"/>
      <c r="BA54" s="135">
        <f t="shared" si="4"/>
        <v>8</v>
      </c>
      <c r="BB54" s="133">
        <f t="shared" si="5"/>
        <v>6.6666666666667637E-2</v>
      </c>
    </row>
    <row r="55" spans="1:54">
      <c r="A55" s="129" t="s">
        <v>2592</v>
      </c>
      <c r="B55" s="130">
        <v>16</v>
      </c>
      <c r="C55" s="131">
        <v>607</v>
      </c>
      <c r="D55" s="147">
        <v>2627</v>
      </c>
      <c r="E55" s="132">
        <v>9292</v>
      </c>
      <c r="F55" s="132">
        <v>7581</v>
      </c>
      <c r="G55" s="132">
        <v>9495</v>
      </c>
      <c r="H55" s="132">
        <f t="shared" si="3"/>
        <v>26368</v>
      </c>
      <c r="I55" s="133">
        <f>SUMIF(故障汇总表!A126:A245,数据汇总表!I38,故障汇总表!B126:B245)</f>
        <v>2.0138888888889386E-2</v>
      </c>
      <c r="J55" s="134">
        <f>COUNTIF(故障汇总表!A126:A245,数据汇总表!I38)</f>
        <v>6</v>
      </c>
      <c r="K55" s="133">
        <f>SUMIF(故障汇总表!A126:A245,数据汇总表!K38,故障汇总表!B126:B245)</f>
        <v>0</v>
      </c>
      <c r="L55" s="134">
        <f>COUNTIF(故障汇总表!A126:A245,数据汇总表!K38)</f>
        <v>0</v>
      </c>
      <c r="M55" s="133">
        <f>SUMIF(故障汇总表!A126:A245,数据汇总表!M38,故障汇总表!B126:B245)</f>
        <v>0</v>
      </c>
      <c r="N55" s="134">
        <f>COUNTIF(故障汇总表!A126:A245,数据汇总表!M38)</f>
        <v>0</v>
      </c>
      <c r="O55" s="133">
        <f>SUMIF(故障汇总表!A126:A245,数据汇总表!O38,故障汇总表!B126:B245)</f>
        <v>0</v>
      </c>
      <c r="P55" s="134">
        <f>COUNTIF(故障汇总表!A126:A245,数据汇总表!O38)</f>
        <v>0</v>
      </c>
      <c r="Q55" s="133">
        <f>SUMIF(故障汇总表!A126:A245,数据汇总表!Q38,故障汇总表!B126:B245)</f>
        <v>0</v>
      </c>
      <c r="R55" s="134">
        <f>COUNTIF(故障汇总表!A126:A245,数据汇总表!Q38)</f>
        <v>0</v>
      </c>
      <c r="S55" s="133">
        <f>SUMIF(故障汇总表!A126:A245,数据汇总表!S38,故障汇总表!B126:B245)</f>
        <v>0</v>
      </c>
      <c r="T55" s="134">
        <f>COUNTIF(故障汇总表!A126:A245,数据汇总表!S38)</f>
        <v>0</v>
      </c>
      <c r="U55" s="133">
        <f>SUMIF(故障汇总表!A126:A245,数据汇总表!U38,故障汇总表!B126:B245)</f>
        <v>0</v>
      </c>
      <c r="V55" s="134">
        <f>COUNTIF(故障汇总表!A126:A245,数据汇总表!U38)</f>
        <v>0</v>
      </c>
      <c r="W55" s="133">
        <f>SUMIF(故障汇总表!A126:A245,数据汇总表!W38,故障汇总表!B126:B245)</f>
        <v>0</v>
      </c>
      <c r="X55" s="134">
        <f>COUNTIF(故障汇总表!A126:A245,数据汇总表!W38)</f>
        <v>0</v>
      </c>
      <c r="Y55" s="133">
        <f>SUMIF(故障汇总表!A126:A245,数据汇总表!Y38,故障汇总表!B126:B245)</f>
        <v>0</v>
      </c>
      <c r="Z55" s="134">
        <f>COUNTIF(故障汇总表!A126:A245,数据汇总表!Y38)</f>
        <v>0</v>
      </c>
      <c r="AA55" s="133">
        <f>SUMIF(故障汇总表!A126:A245,数据汇总表!AA38,故障汇总表!B126:B245)</f>
        <v>0</v>
      </c>
      <c r="AB55" s="134">
        <f>COUNTIF(故障汇总表!A126:A245,数据汇总表!AA38)</f>
        <v>0</v>
      </c>
      <c r="AC55" s="133">
        <f>SUMIF(故障汇总表!A126:A245,数据汇总表!AC38,故障汇总表!B126:B245)</f>
        <v>0</v>
      </c>
      <c r="AD55" s="134">
        <f>COUNTIF(故障汇总表!A126:A245,数据汇总表!AC38)</f>
        <v>0</v>
      </c>
      <c r="AE55" s="133">
        <f>SUMIF(故障汇总表!A126:A245,数据汇总表!AE38,故障汇总表!B126:B245)</f>
        <v>0</v>
      </c>
      <c r="AF55" s="134">
        <f>COUNTIF(故障汇总表!A126:A245,数据汇总表!AE38)</f>
        <v>0</v>
      </c>
      <c r="AG55" s="133">
        <f>SUMIF(故障汇总表!A126:A245,数据汇总表!AG38,故障汇总表!B126:B245)</f>
        <v>0</v>
      </c>
      <c r="AH55" s="134">
        <f>COUNTIF(故障汇总表!A126:A245,数据汇总表!AG38)</f>
        <v>0</v>
      </c>
      <c r="AI55" s="133">
        <f>SUMIF(故障汇总表!A126:A245,数据汇总表!AI38,故障汇总表!B126:B245)</f>
        <v>0</v>
      </c>
      <c r="AJ55" s="134">
        <f>COUNTIF(故障汇总表!A126:A245,数据汇总表!AI38)</f>
        <v>0</v>
      </c>
      <c r="AK55" s="133">
        <f>SUMIF(故障汇总表!A126:A245,数据汇总表!AK38,故障汇总表!B126:B245)</f>
        <v>3.472222222222987E-3</v>
      </c>
      <c r="AL55" s="134">
        <f>COUNTIF(故障汇总表!A126:A245,数据汇总表!AK38)</f>
        <v>1</v>
      </c>
      <c r="AM55" s="133">
        <f>SUMIF(故障汇总表!A126:A245,数据汇总表!AM38,故障汇总表!B126:B245)</f>
        <v>0</v>
      </c>
      <c r="AN55" s="134">
        <f>COUNTIF(故障汇总表!A126:A245,数据汇总表!AM38)</f>
        <v>0</v>
      </c>
      <c r="AO55" s="133">
        <f>SUMIF(故障汇总表!A126:A245,数据汇总表!AO38,故障汇总表!B126:B245)</f>
        <v>0</v>
      </c>
      <c r="AP55" s="134">
        <f>COUNTIF(故障汇总表!A126:A245,数据汇总表!AO38)</f>
        <v>0</v>
      </c>
      <c r="AQ55" s="133">
        <f>SUMIF(故障汇总表!A126:A245,数据汇总表!AQ38,故障汇总表!B126:B245)</f>
        <v>0</v>
      </c>
      <c r="AR55" s="134">
        <f>COUNTIF(故障汇总表!A126:A245,数据汇总表!AQ38)</f>
        <v>0</v>
      </c>
      <c r="AS55" s="133">
        <f>SUMIF(故障汇总表!A126:A245,数据汇总表!AS38,故障汇总表!B126:B245)</f>
        <v>0</v>
      </c>
      <c r="AT55" s="134">
        <f>COUNTIF(故障汇总表!A126:A245,数据汇总表!AS38)</f>
        <v>0</v>
      </c>
      <c r="AU55" s="133">
        <f>SUMIF(故障汇总表!A126:A245,数据汇总表!AU38,故障汇总表!B126:B245)</f>
        <v>0</v>
      </c>
      <c r="AV55" s="134">
        <f>COUNTIF(故障汇总表!A126:A245,数据汇总表!AU38)</f>
        <v>0</v>
      </c>
      <c r="AW55" s="133">
        <f>SUMIF(故障汇总表!A126:A245,数据汇总表!AW38,故障汇总表!B126:B245)</f>
        <v>0</v>
      </c>
      <c r="AX55" s="134">
        <f>COUNTIF(故障汇总表!A126:A245,数据汇总表!AW38)</f>
        <v>0</v>
      </c>
      <c r="AY55" s="134"/>
      <c r="AZ55" s="134"/>
      <c r="BA55" s="135">
        <f t="shared" si="4"/>
        <v>7</v>
      </c>
      <c r="BB55" s="133">
        <f t="shared" si="5"/>
        <v>2.3611111111112373E-2</v>
      </c>
    </row>
    <row r="56" spans="1:54">
      <c r="A56" s="129" t="s">
        <v>2494</v>
      </c>
      <c r="B56" s="130">
        <v>17</v>
      </c>
      <c r="C56" s="131">
        <v>566</v>
      </c>
      <c r="D56" s="147">
        <v>2353</v>
      </c>
      <c r="E56" s="132">
        <v>8811</v>
      </c>
      <c r="F56" s="132">
        <v>9329</v>
      </c>
      <c r="G56" s="132">
        <v>8731</v>
      </c>
      <c r="H56" s="132">
        <f t="shared" si="3"/>
        <v>26871</v>
      </c>
      <c r="I56" s="133">
        <f>SUMIF(故障汇总表!C126:C245,数据汇总表!I38,故障汇总表!D126:D245)</f>
        <v>2.0138888888888928E-2</v>
      </c>
      <c r="J56" s="134">
        <f>COUNTIF(故障汇总表!C126:C245,数据汇总表!I38)</f>
        <v>5</v>
      </c>
      <c r="K56" s="133">
        <f>SUMIF(故障汇总表!C126:C245,数据汇总表!K38,故障汇总表!D126:D245)</f>
        <v>0</v>
      </c>
      <c r="L56" s="134">
        <f>COUNTIF(故障汇总表!C126:C245,数据汇总表!K38)</f>
        <v>0</v>
      </c>
      <c r="M56" s="133">
        <f>SUMIF(故障汇总表!C126:C245,数据汇总表!M38,故障汇总表!D126:D245)</f>
        <v>0</v>
      </c>
      <c r="N56" s="134">
        <f>COUNTIF(故障汇总表!C126:C245,数据汇总表!M38)</f>
        <v>0</v>
      </c>
      <c r="O56" s="133">
        <f>SUMIF(故障汇总表!C126:C245,数据汇总表!O38,故障汇总表!D126:D245)</f>
        <v>2.0833333333333252E-2</v>
      </c>
      <c r="P56" s="134">
        <f>COUNTIF(故障汇总表!C126:C245,数据汇总表!O38)</f>
        <v>2</v>
      </c>
      <c r="Q56" s="133">
        <f>SUMIF(故障汇总表!C126:C245,数据汇总表!Q38,故障汇总表!D126:D245)</f>
        <v>0</v>
      </c>
      <c r="R56" s="134">
        <f>COUNTIF(故障汇总表!C126:C245,数据汇总表!Q38)</f>
        <v>0</v>
      </c>
      <c r="S56" s="133">
        <f>SUMIF(故障汇总表!C126:C245,数据汇总表!S38,故障汇总表!D126:D245)</f>
        <v>0</v>
      </c>
      <c r="T56" s="134">
        <f>COUNTIF(故障汇总表!C126:C245,数据汇总表!S38)</f>
        <v>0</v>
      </c>
      <c r="U56" s="133">
        <f>SUMIF(故障汇总表!C126:C245,数据汇总表!U38,故障汇总表!D126:D245)</f>
        <v>0</v>
      </c>
      <c r="V56" s="134">
        <f>COUNTIF(故障汇总表!C126:C245,数据汇总表!U38)</f>
        <v>0</v>
      </c>
      <c r="W56" s="133">
        <f>SUMIF(故障汇总表!C126:C245,数据汇总表!W38,故障汇总表!D126:D245)</f>
        <v>6.2500000000000888E-3</v>
      </c>
      <c r="X56" s="134">
        <f>COUNTIF(故障汇总表!C126:C245,数据汇总表!W38)</f>
        <v>1</v>
      </c>
      <c r="Y56" s="133">
        <f>SUMIF(故障汇总表!C126:C245,数据汇总表!Y38,故障汇总表!D126:D245)</f>
        <v>0</v>
      </c>
      <c r="Z56" s="134">
        <f>COUNTIF(故障汇总表!C126:C245,数据汇总表!Y38)</f>
        <v>0</v>
      </c>
      <c r="AA56" s="133">
        <f>SUMIF(故障汇总表!C126:C245,数据汇总表!AA38,故障汇总表!D126:D245)</f>
        <v>0</v>
      </c>
      <c r="AB56" s="134">
        <f>COUNTIF(故障汇总表!C126:C245,数据汇总表!AA38)</f>
        <v>0</v>
      </c>
      <c r="AC56" s="133">
        <f>SUMIF(故障汇总表!C126:C245,数据汇总表!AC38,故障汇总表!D126:D245)</f>
        <v>1.18055555555555E-2</v>
      </c>
      <c r="AD56" s="134">
        <f>COUNTIF(故障汇总表!C126:C245,数据汇总表!AC38)</f>
        <v>1</v>
      </c>
      <c r="AE56" s="133">
        <f>SUMIF(故障汇总表!C126:C245,数据汇总表!AE38,故障汇总表!D126:D245)</f>
        <v>0</v>
      </c>
      <c r="AF56" s="134">
        <f>COUNTIF(故障汇总表!C126:C245,数据汇总表!AE38)</f>
        <v>0</v>
      </c>
      <c r="AG56" s="133">
        <f>SUMIF(故障汇总表!C126:C245,数据汇总表!AG38,故障汇总表!D126:D245)</f>
        <v>0</v>
      </c>
      <c r="AH56" s="134">
        <f>COUNTIF(故障汇总表!C126:C245,数据汇总表!AG38)</f>
        <v>0</v>
      </c>
      <c r="AI56" s="133">
        <f>SUMIF(故障汇总表!C126:C245,数据汇总表!AI38,故障汇总表!D126:D245)</f>
        <v>0</v>
      </c>
      <c r="AJ56" s="134">
        <f>COUNTIF(故障汇总表!C126:C245,数据汇总表!AI38)</f>
        <v>0</v>
      </c>
      <c r="AK56" s="133">
        <f>SUMIF(故障汇总表!C126:C245,数据汇总表!AK38,故障汇总表!D126:D245)</f>
        <v>2.77777777777799E-3</v>
      </c>
      <c r="AL56" s="134">
        <f>COUNTIF(故障汇总表!C126:C245,数据汇总表!AK38)</f>
        <v>1</v>
      </c>
      <c r="AM56" s="133">
        <f>SUMIF(故障汇总表!C126:C245,数据汇总表!AM38,故障汇总表!D126:D245)</f>
        <v>0</v>
      </c>
      <c r="AN56" s="134">
        <f>COUNTIF(故障汇总表!C126:C245,数据汇总表!AM38)</f>
        <v>0</v>
      </c>
      <c r="AO56" s="133">
        <f>SUMIF(故障汇总表!C126:C245,数据汇总表!AO38,故障汇总表!D126:D245)</f>
        <v>0</v>
      </c>
      <c r="AP56" s="134">
        <f>COUNTIF(故障汇总表!C126:C245,数据汇总表!AO38)</f>
        <v>0</v>
      </c>
      <c r="AQ56" s="133">
        <f>SUMIF(故障汇总表!C126:C245,数据汇总表!AQ38,故障汇总表!D126:D245)</f>
        <v>0</v>
      </c>
      <c r="AR56" s="134">
        <f>COUNTIF(故障汇总表!C126:C245,数据汇总表!AQ38)</f>
        <v>0</v>
      </c>
      <c r="AS56" s="133">
        <f>SUMIF(故障汇总表!C126:C245,数据汇总表!AS38,故障汇总表!D126:D245)</f>
        <v>0</v>
      </c>
      <c r="AT56" s="134">
        <f>COUNTIF(故障汇总表!C126:C245,数据汇总表!AS38)</f>
        <v>0</v>
      </c>
      <c r="AU56" s="133">
        <f>SUMIF(故障汇总表!C126:C245,数据汇总表!AU38,故障汇总表!D126:D245)</f>
        <v>0</v>
      </c>
      <c r="AV56" s="134">
        <f>COUNTIF(故障汇总表!C126:C245,数据汇总表!AU38)</f>
        <v>0</v>
      </c>
      <c r="AW56" s="133">
        <f>SUMIF(故障汇总表!C126:C245,数据汇总表!AW38,故障汇总表!D126:D245)</f>
        <v>0</v>
      </c>
      <c r="AX56" s="134">
        <f>COUNTIF(故障汇总表!C126:C245,数据汇总表!AW38)</f>
        <v>0</v>
      </c>
      <c r="AY56" s="134"/>
      <c r="AZ56" s="134"/>
      <c r="BA56" s="135">
        <f t="shared" si="4"/>
        <v>10</v>
      </c>
      <c r="BB56" s="133">
        <f t="shared" si="5"/>
        <v>6.1805555555555759E-2</v>
      </c>
    </row>
    <row r="57" spans="1:54">
      <c r="A57" s="129" t="s">
        <v>2593</v>
      </c>
      <c r="B57" s="130">
        <v>18</v>
      </c>
      <c r="C57" s="131">
        <v>549</v>
      </c>
      <c r="D57" s="147">
        <v>2694</v>
      </c>
      <c r="E57" s="132">
        <v>8188</v>
      </c>
      <c r="F57" s="132">
        <v>10422</v>
      </c>
      <c r="G57" s="132">
        <v>10747</v>
      </c>
      <c r="H57" s="132">
        <f t="shared" si="3"/>
        <v>29357</v>
      </c>
      <c r="I57" s="133">
        <f>SUMIF(故障汇总表!E126:E245,数据汇总表!I38,故障汇总表!F126:F245)</f>
        <v>1.250000000000201E-2</v>
      </c>
      <c r="J57" s="134">
        <f>COUNTIF(故障汇总表!E126:E245,数据汇总表!I38)</f>
        <v>4</v>
      </c>
      <c r="K57" s="133">
        <f>SUMIF(故障汇总表!E126:E245,数据汇总表!K38,故障汇总表!F126:F245)</f>
        <v>0</v>
      </c>
      <c r="L57" s="134">
        <f>COUNTIF(故障汇总表!E126:E245,数据汇总表!K38)</f>
        <v>0</v>
      </c>
      <c r="M57" s="133">
        <f>SUMIF(故障汇总表!E126:E245,数据汇总表!M38,故障汇总表!F126:F245)</f>
        <v>0</v>
      </c>
      <c r="N57" s="134">
        <f>COUNTIF(故障汇总表!E126:E245,数据汇总表!M38)</f>
        <v>0</v>
      </c>
      <c r="O57" s="133">
        <f>SUMIF(故障汇总表!E126:E245,数据汇总表!O38,故障汇总表!F126:F245)</f>
        <v>4.861111111111116E-2</v>
      </c>
      <c r="P57" s="134">
        <f>COUNTIF(故障汇总表!E126:E245,数据汇总表!O38)</f>
        <v>1</v>
      </c>
      <c r="Q57" s="133">
        <f>SUMIF(故障汇总表!E126:E245,数据汇总表!Q38,故障汇总表!F126:F245)</f>
        <v>0</v>
      </c>
      <c r="R57" s="134">
        <f>COUNTIF(故障汇总表!E126:E245,数据汇总表!Q38)</f>
        <v>0</v>
      </c>
      <c r="S57" s="133">
        <f>SUMIF(故障汇总表!E126:E245,数据汇总表!S38,故障汇总表!F126:F245)</f>
        <v>0</v>
      </c>
      <c r="T57" s="134">
        <f>COUNTIF(故障汇总表!E126:E245,数据汇总表!S38)</f>
        <v>0</v>
      </c>
      <c r="U57" s="133">
        <f>SUMIF(故障汇总表!E126:E245,数据汇总表!U38,故障汇总表!F126:F245)</f>
        <v>9.9999999999999561E-2</v>
      </c>
      <c r="V57" s="134">
        <f>COUNTIF(故障汇总表!E126:E245,数据汇总表!U38)</f>
        <v>1</v>
      </c>
      <c r="W57" s="133">
        <f>SUMIF(故障汇总表!E126:E245,数据汇总表!W38,故障汇总表!F126:F245)</f>
        <v>0</v>
      </c>
      <c r="X57" s="134">
        <f>COUNTIF(故障汇总表!E126:E245,数据汇总表!W38)</f>
        <v>0</v>
      </c>
      <c r="Y57" s="133">
        <f>SUMIF(故障汇总表!E126:E245,数据汇总表!Y38,故障汇总表!F126:F245)</f>
        <v>0</v>
      </c>
      <c r="Z57" s="134">
        <f>COUNTIF(故障汇总表!E126:E245,数据汇总表!Y38)</f>
        <v>0</v>
      </c>
      <c r="AA57" s="133">
        <f>SUMIF(故障汇总表!E126:E245,数据汇总表!AA38,故障汇总表!F126:F245)</f>
        <v>0</v>
      </c>
      <c r="AB57" s="134">
        <f>COUNTIF(故障汇总表!E126:E245,数据汇总表!AA38)</f>
        <v>0</v>
      </c>
      <c r="AC57" s="133">
        <f>SUMIF(故障汇总表!E126:E245,数据汇总表!AC38,故障汇总表!F126:F245)</f>
        <v>2.0833333333333065E-2</v>
      </c>
      <c r="AD57" s="134">
        <f>COUNTIF(故障汇总表!E126:E245,数据汇总表!AC38)</f>
        <v>2</v>
      </c>
      <c r="AE57" s="133">
        <f>SUMIF(故障汇总表!E126:E245,数据汇总表!AE38,故障汇总表!F126:F245)</f>
        <v>0</v>
      </c>
      <c r="AF57" s="134">
        <f>COUNTIF(故障汇总表!E126:E245,数据汇总表!AE38)</f>
        <v>0</v>
      </c>
      <c r="AG57" s="133">
        <f>SUMIF(故障汇总表!E126:E245,数据汇总表!AG38,故障汇总表!F126:F245)</f>
        <v>0</v>
      </c>
      <c r="AH57" s="134">
        <f>COUNTIF(故障汇总表!E126:E245,数据汇总表!AG38)</f>
        <v>0</v>
      </c>
      <c r="AI57" s="133">
        <f>SUMIF(故障汇总表!E126:E245,数据汇总表!AI38,故障汇总表!F126:F245)</f>
        <v>0</v>
      </c>
      <c r="AJ57" s="134">
        <f>COUNTIF(故障汇总表!E126:E245,数据汇总表!AI38)</f>
        <v>0</v>
      </c>
      <c r="AK57" s="133">
        <f>SUMIF(故障汇总表!E126:E245,数据汇总表!AK38,故障汇总表!F126:F245)</f>
        <v>0</v>
      </c>
      <c r="AL57" s="134">
        <f>COUNTIF(故障汇总表!E126:E245,数据汇总表!AK38)</f>
        <v>0</v>
      </c>
      <c r="AM57" s="133">
        <f>SUMIF(故障汇总表!E126:E245,数据汇总表!AM38,故障汇总表!F126:F245)</f>
        <v>0</v>
      </c>
      <c r="AN57" s="134">
        <f>COUNTIF(故障汇总表!E126:E245,数据汇总表!AM38)</f>
        <v>0</v>
      </c>
      <c r="AO57" s="133">
        <f>SUMIF(故障汇总表!E126:E245,数据汇总表!AO38,故障汇总表!F126:F245)</f>
        <v>0</v>
      </c>
      <c r="AP57" s="134">
        <f>COUNTIF(故障汇总表!E126:E245,数据汇总表!AO38)</f>
        <v>0</v>
      </c>
      <c r="AQ57" s="133">
        <f>SUMIF(故障汇总表!E126:E245,数据汇总表!AQ38,故障汇总表!F126:F245)</f>
        <v>0</v>
      </c>
      <c r="AR57" s="134">
        <f>COUNTIF(故障汇总表!E126:E245,数据汇总表!AQ38)</f>
        <v>0</v>
      </c>
      <c r="AS57" s="133">
        <f>SUMIF(故障汇总表!E126:E245,数据汇总表!AS38,故障汇总表!F126:F245)</f>
        <v>0</v>
      </c>
      <c r="AT57" s="134">
        <f>COUNTIF(故障汇总表!E126:E245,数据汇总表!AS38)</f>
        <v>0</v>
      </c>
      <c r="AU57" s="133">
        <f>SUMIF(故障汇总表!E126:E245,数据汇总表!AU38,故障汇总表!F126:F245)</f>
        <v>0</v>
      </c>
      <c r="AV57" s="134">
        <f>COUNTIF(故障汇总表!E126:E245,数据汇总表!AU38)</f>
        <v>0</v>
      </c>
      <c r="AW57" s="133">
        <f>SUMIF(故障汇总表!E126:E245,数据汇总表!AW38,故障汇总表!F126:F245)</f>
        <v>0</v>
      </c>
      <c r="AX57" s="134">
        <f>COUNTIF(故障汇总表!E126:E245,数据汇总表!AW38)</f>
        <v>0</v>
      </c>
      <c r="AY57" s="134"/>
      <c r="AZ57" s="134"/>
      <c r="BA57" s="135">
        <f t="shared" si="4"/>
        <v>8</v>
      </c>
      <c r="BB57" s="133">
        <f t="shared" si="5"/>
        <v>0.1819444444444458</v>
      </c>
    </row>
    <row r="58" spans="1:54">
      <c r="A58" s="129" t="s">
        <v>2494</v>
      </c>
      <c r="B58" s="130">
        <v>19</v>
      </c>
      <c r="C58" s="131">
        <v>542</v>
      </c>
      <c r="D58" s="147">
        <v>2718</v>
      </c>
      <c r="E58" s="132">
        <v>9449</v>
      </c>
      <c r="F58" s="132">
        <v>9896</v>
      </c>
      <c r="G58" s="132">
        <v>10160</v>
      </c>
      <c r="H58" s="132">
        <f t="shared" si="3"/>
        <v>29505</v>
      </c>
      <c r="I58" s="133">
        <f>SUMIF(故障汇总表!G126:G245,数据汇总表!I38,故障汇总表!H126:H245)</f>
        <v>1.6666666666666635E-2</v>
      </c>
      <c r="J58" s="134">
        <f>COUNTIF(故障汇总表!G126:G245,数据汇总表!I38)</f>
        <v>5</v>
      </c>
      <c r="K58" s="133">
        <f>SUMIF(故障汇总表!G126:G245,数据汇总表!K38,故障汇总表!H126:H245)</f>
        <v>0</v>
      </c>
      <c r="L58" s="134">
        <f>COUNTIF(故障汇总表!G126:G245,数据汇总表!K38)</f>
        <v>0</v>
      </c>
      <c r="M58" s="133">
        <f>SUMIF(故障汇总表!G126:G245,数据汇总表!M38,故障汇总表!H126:H245)</f>
        <v>0</v>
      </c>
      <c r="N58" s="134">
        <f>COUNTIF(故障汇总表!G126:G245,数据汇总表!M38)</f>
        <v>0</v>
      </c>
      <c r="O58" s="133">
        <f>SUMIF(故障汇总表!G126:G245,数据汇总表!O38,故障汇总表!H126:H245)</f>
        <v>6.3888888888889245E-2</v>
      </c>
      <c r="P58" s="134">
        <f>COUNTIF(故障汇总表!G126:G245,数据汇总表!O38)</f>
        <v>2</v>
      </c>
      <c r="Q58" s="133">
        <f>SUMIF(故障汇总表!G126:G245,数据汇总表!Q38,故障汇总表!H126:H245)</f>
        <v>0</v>
      </c>
      <c r="R58" s="134">
        <f>COUNTIF(故障汇总表!G126:G245,数据汇总表!Q38)</f>
        <v>0</v>
      </c>
      <c r="S58" s="133">
        <f>SUMIF(故障汇总表!G126:G245,数据汇总表!S38,故障汇总表!H126:H245)</f>
        <v>0</v>
      </c>
      <c r="T58" s="134">
        <f>COUNTIF(故障汇总表!G126:G245,数据汇总表!S38)</f>
        <v>0</v>
      </c>
      <c r="U58" s="133">
        <f>SUMIF(故障汇总表!G126:G245,数据汇总表!U38,故障汇总表!H126:H245)</f>
        <v>0</v>
      </c>
      <c r="V58" s="134">
        <f>COUNTIF(故障汇总表!G126:G245,数据汇总表!U38)</f>
        <v>0</v>
      </c>
      <c r="W58" s="133">
        <f>SUMIF(故障汇总表!G126:G245,数据汇总表!W38,故障汇总表!H126:H245)</f>
        <v>0</v>
      </c>
      <c r="X58" s="134">
        <f>COUNTIF(故障汇总表!G126:G245,数据汇总表!W38)</f>
        <v>0</v>
      </c>
      <c r="Y58" s="133">
        <f>SUMIF(故障汇总表!G126:G245,数据汇总表!Y38,故障汇总表!H126:H245)</f>
        <v>0</v>
      </c>
      <c r="Z58" s="134">
        <f>COUNTIF(故障汇总表!G126:G245,数据汇总表!Y38)</f>
        <v>0</v>
      </c>
      <c r="AA58" s="133">
        <f>SUMIF(故障汇总表!G126:G245,数据汇总表!AA38,故障汇总表!H126:H245)</f>
        <v>0</v>
      </c>
      <c r="AB58" s="134">
        <f>COUNTIF(故障汇总表!G126:G245,数据汇总表!AA38)</f>
        <v>0</v>
      </c>
      <c r="AC58" s="133">
        <f>SUMIF(故障汇总表!G126:G245,数据汇总表!AC38,故障汇总表!H126:H245)</f>
        <v>0</v>
      </c>
      <c r="AD58" s="134">
        <f>COUNTIF(故障汇总表!G126:G245,数据汇总表!AC38)</f>
        <v>0</v>
      </c>
      <c r="AE58" s="133">
        <f>SUMIF(故障汇总表!G126:G245,数据汇总表!AE38,故障汇总表!H126:H245)</f>
        <v>0</v>
      </c>
      <c r="AF58" s="134">
        <f>COUNTIF(故障汇总表!G126:G245,数据汇总表!AE38)</f>
        <v>0</v>
      </c>
      <c r="AG58" s="133">
        <f>SUMIF(故障汇总表!G126:G245,数据汇总表!AG38,故障汇总表!H126:H245)</f>
        <v>0</v>
      </c>
      <c r="AH58" s="134">
        <f>COUNTIF(故障汇总表!G126:G245,数据汇总表!AG38)</f>
        <v>0</v>
      </c>
      <c r="AI58" s="133">
        <f>SUMIF(故障汇总表!G126:G245,数据汇总表!AI38,故障汇总表!H126:H245)</f>
        <v>0</v>
      </c>
      <c r="AJ58" s="134">
        <f>COUNTIF(故障汇总表!G126:G245,数据汇总表!AI38)</f>
        <v>0</v>
      </c>
      <c r="AK58" s="133">
        <f>SUMIF(故障汇总表!G126:G245,数据汇总表!AK38,故障汇总表!H126:H245)</f>
        <v>0</v>
      </c>
      <c r="AL58" s="134">
        <f>COUNTIF(故障汇总表!G126:G245,数据汇总表!AK38)</f>
        <v>0</v>
      </c>
      <c r="AM58" s="133">
        <f>SUMIF(故障汇总表!G126:G245,数据汇总表!AM38,故障汇总表!H126:H245)</f>
        <v>0</v>
      </c>
      <c r="AN58" s="134">
        <f>COUNTIF(故障汇总表!G126:G245,数据汇总表!AM38)</f>
        <v>0</v>
      </c>
      <c r="AO58" s="133">
        <f>SUMIF(故障汇总表!G126:G245,数据汇总表!AO38,故障汇总表!H126:H245)</f>
        <v>0</v>
      </c>
      <c r="AP58" s="134">
        <f>COUNTIF(故障汇总表!G126:G245,数据汇总表!AO38)</f>
        <v>0</v>
      </c>
      <c r="AQ58" s="133">
        <f>SUMIF(故障汇总表!G126:G245,数据汇总表!AQ38,故障汇总表!H126:H245)</f>
        <v>0</v>
      </c>
      <c r="AR58" s="134">
        <f>COUNTIF(故障汇总表!G126:G245,数据汇总表!AQ38)</f>
        <v>0</v>
      </c>
      <c r="AS58" s="133">
        <f>SUMIF(故障汇总表!G126:G245,数据汇总表!AS38,故障汇总表!H126:H245)</f>
        <v>0</v>
      </c>
      <c r="AT58" s="134">
        <f>COUNTIF(故障汇总表!G126:G245,数据汇总表!AS38)</f>
        <v>0</v>
      </c>
      <c r="AU58" s="133">
        <f>SUMIF(故障汇总表!G126:G245,数据汇总表!AU38,故障汇总表!H126:H245)</f>
        <v>0</v>
      </c>
      <c r="AV58" s="134">
        <f>COUNTIF(故障汇总表!G126:G245,数据汇总表!AU38)</f>
        <v>0</v>
      </c>
      <c r="AW58" s="133">
        <f>SUMIF(故障汇总表!G126:G245,数据汇总表!AW38,故障汇总表!H126:H245)</f>
        <v>0</v>
      </c>
      <c r="AX58" s="134">
        <f>COUNTIF(故障汇总表!G126:G245,数据汇总表!AW38)</f>
        <v>0</v>
      </c>
      <c r="AY58" s="134"/>
      <c r="AZ58" s="134"/>
      <c r="BA58" s="135">
        <f t="shared" si="4"/>
        <v>7</v>
      </c>
      <c r="BB58" s="133">
        <f t="shared" si="5"/>
        <v>8.055555555555588E-2</v>
      </c>
    </row>
    <row r="59" spans="1:54">
      <c r="A59" s="129" t="s">
        <v>2593</v>
      </c>
      <c r="B59" s="130">
        <v>20</v>
      </c>
      <c r="C59" s="131">
        <v>587</v>
      </c>
      <c r="D59" s="147">
        <v>2650</v>
      </c>
      <c r="E59" s="132">
        <v>8984</v>
      </c>
      <c r="F59" s="132">
        <v>9061</v>
      </c>
      <c r="G59" s="132">
        <v>9686</v>
      </c>
      <c r="H59" s="132">
        <f t="shared" si="3"/>
        <v>27731</v>
      </c>
      <c r="I59" s="133">
        <f>SUMIF(故障汇总表!I126:I245,数据汇总表!I38,故障汇总表!J126:J245)</f>
        <v>1.1111111111111072E-2</v>
      </c>
      <c r="J59" s="134">
        <f>COUNTIF(故障汇总表!I126:I245,数据汇总表!I38)</f>
        <v>3</v>
      </c>
      <c r="K59" s="133">
        <f>SUMIF(故障汇总表!I126:I245,数据汇总表!K38,故障汇总表!J126:J245)</f>
        <v>4.8611111111109828E-3</v>
      </c>
      <c r="L59" s="134">
        <f>COUNTIF(故障汇总表!I126:I245,数据汇总表!K38)</f>
        <v>1</v>
      </c>
      <c r="M59" s="133">
        <f>SUMIF(故障汇总表!I126:I245,数据汇总表!M38,故障汇总表!J126:J245)</f>
        <v>0</v>
      </c>
      <c r="N59" s="134">
        <f>COUNTIF(故障汇总表!I126:I245,数据汇总表!M38)</f>
        <v>0</v>
      </c>
      <c r="O59" s="133">
        <f>SUMIF(故障汇总表!I126:I245,数据汇总表!O38,故障汇总表!J126:J245)</f>
        <v>0</v>
      </c>
      <c r="P59" s="134">
        <f>COUNTIF(故障汇总表!I126:I245,数据汇总表!O38)</f>
        <v>0</v>
      </c>
      <c r="Q59" s="133">
        <f>SUMIF(故障汇总表!I126:I245,数据汇总表!Q38,故障汇总表!J126:J245)</f>
        <v>1.3888888888889062E-2</v>
      </c>
      <c r="R59" s="134">
        <f>COUNTIF(故障汇总表!I126:I245,数据汇总表!Q38)</f>
        <v>1</v>
      </c>
      <c r="S59" s="133">
        <f>SUMIF(故障汇总表!I126:I245,数据汇总表!S38,故障汇总表!J126:J245)</f>
        <v>0</v>
      </c>
      <c r="T59" s="134">
        <f>COUNTIF(故障汇总表!I126:I245,数据汇总表!S38)</f>
        <v>0</v>
      </c>
      <c r="U59" s="133">
        <f>SUMIF(故障汇总表!I126:I245,数据汇总表!U38,故障汇总表!J126:J245)</f>
        <v>0</v>
      </c>
      <c r="V59" s="134">
        <f>COUNTIF(故障汇总表!I126:I245,数据汇总表!U38)</f>
        <v>0</v>
      </c>
      <c r="W59" s="133">
        <f>SUMIF(故障汇总表!I126:I245,数据汇总表!W38,故障汇总表!J126:J245)</f>
        <v>0</v>
      </c>
      <c r="X59" s="134">
        <f>COUNTIF(故障汇总表!I126:I245,数据汇总表!W38)</f>
        <v>0</v>
      </c>
      <c r="Y59" s="133">
        <f>SUMIF(故障汇总表!I126:I245,数据汇总表!Y38,故障汇总表!J126:J245)</f>
        <v>0</v>
      </c>
      <c r="Z59" s="134">
        <f>COUNTIF(故障汇总表!I126:I245,数据汇总表!Y38)</f>
        <v>0</v>
      </c>
      <c r="AA59" s="133">
        <f>SUMIF(故障汇总表!I126:I245,数据汇总表!AA38,故障汇总表!J126:J245)</f>
        <v>0</v>
      </c>
      <c r="AB59" s="134">
        <f>COUNTIF(故障汇总表!I126:I245,数据汇总表!AA38)</f>
        <v>0</v>
      </c>
      <c r="AC59" s="133">
        <f>SUMIF(故障汇总表!I126:I245,数据汇总表!AC38,故障汇总表!J126:J245)</f>
        <v>0</v>
      </c>
      <c r="AD59" s="134">
        <f>COUNTIF(故障汇总表!I126:I245,数据汇总表!AC38)</f>
        <v>0</v>
      </c>
      <c r="AE59" s="133">
        <f>SUMIF(故障汇总表!I126:I245,数据汇总表!AE38,故障汇总表!J126:J245)</f>
        <v>0</v>
      </c>
      <c r="AF59" s="134">
        <f>COUNTIF(故障汇总表!I126:I245,数据汇总表!AE38)</f>
        <v>0</v>
      </c>
      <c r="AG59" s="133">
        <f>SUMIF(故障汇总表!I126:I245,数据汇总表!AG38,故障汇总表!J126:J245)</f>
        <v>0</v>
      </c>
      <c r="AH59" s="134">
        <f>COUNTIF(故障汇总表!I126:I245,数据汇总表!AG38)</f>
        <v>0</v>
      </c>
      <c r="AI59" s="133">
        <f>SUMIF(故障汇总表!I126:I245,数据汇总表!AI38,故障汇总表!J126:J245)</f>
        <v>0</v>
      </c>
      <c r="AJ59" s="134">
        <f>COUNTIF(故障汇总表!I126:I245,数据汇总表!AI38)</f>
        <v>0</v>
      </c>
      <c r="AK59" s="133">
        <f>SUMIF(故障汇总表!I126:I245,数据汇总表!AK38,故障汇总表!J126:J245)</f>
        <v>0</v>
      </c>
      <c r="AL59" s="134">
        <f>COUNTIF(故障汇总表!I126:I245,数据汇总表!AK38)</f>
        <v>0</v>
      </c>
      <c r="AM59" s="133">
        <f>SUMIF(故障汇总表!I126:I245,数据汇总表!AM38,故障汇总表!J126:J245)</f>
        <v>2.0138888888888873E-2</v>
      </c>
      <c r="AN59" s="134">
        <f>COUNTIF(故障汇总表!I126:I245,数据汇总表!AM38)</f>
        <v>3</v>
      </c>
      <c r="AO59" s="133">
        <f>SUMIF(故障汇总表!I126:I245,数据汇总表!AO38,故障汇总表!J126:J245)</f>
        <v>0</v>
      </c>
      <c r="AP59" s="134">
        <f>COUNTIF(故障汇总表!I126:I245,数据汇总表!AO38)</f>
        <v>0</v>
      </c>
      <c r="AQ59" s="133">
        <f>SUMIF(故障汇总表!I126:I245,数据汇总表!AQ38,故障汇总表!J126:J245)</f>
        <v>0</v>
      </c>
      <c r="AR59" s="134">
        <f>COUNTIF(故障汇总表!I126:I245,数据汇总表!AQ38)</f>
        <v>0</v>
      </c>
      <c r="AS59" s="133">
        <f>SUMIF(故障汇总表!I126:I245,数据汇总表!AS38,故障汇总表!J126:J245)</f>
        <v>0</v>
      </c>
      <c r="AT59" s="134">
        <f>COUNTIF(故障汇总表!I126:I245,数据汇总表!AS38)</f>
        <v>0</v>
      </c>
      <c r="AU59" s="133">
        <f>SUMIF(故障汇总表!I126:I245,数据汇总表!AU38,故障汇总表!J126:J245)</f>
        <v>0</v>
      </c>
      <c r="AV59" s="134">
        <f>COUNTIF(故障汇总表!I126:I245,数据汇总表!AU38)</f>
        <v>0</v>
      </c>
      <c r="AW59" s="133">
        <f>SUMIF(故障汇总表!I126:I245,数据汇总表!AW38,故障汇总表!J126:J245)</f>
        <v>0</v>
      </c>
      <c r="AX59" s="134">
        <f>COUNTIF(故障汇总表!I126:I245,数据汇总表!AW38)</f>
        <v>0</v>
      </c>
      <c r="AY59" s="134"/>
      <c r="AZ59" s="134"/>
      <c r="BA59" s="135">
        <f t="shared" si="4"/>
        <v>8</v>
      </c>
      <c r="BB59" s="133">
        <f t="shared" si="5"/>
        <v>4.9999999999999989E-2</v>
      </c>
    </row>
    <row r="60" spans="1:54">
      <c r="A60" s="129" t="s">
        <v>2494</v>
      </c>
      <c r="B60" s="130">
        <v>21</v>
      </c>
      <c r="C60" s="131">
        <v>568</v>
      </c>
      <c r="D60" s="147">
        <v>2821</v>
      </c>
      <c r="E60" s="132">
        <v>11509</v>
      </c>
      <c r="F60" s="132">
        <v>8637</v>
      </c>
      <c r="G60" s="132">
        <v>9656</v>
      </c>
      <c r="H60" s="132">
        <f t="shared" si="3"/>
        <v>29802</v>
      </c>
      <c r="I60" s="133">
        <f>SUMIF(故障汇总表!K126:K245,数据汇总表!I38,故障汇总表!L126:L245)</f>
        <v>1.3888888888889159E-2</v>
      </c>
      <c r="J60" s="134">
        <f>COUNTIF(故障汇总表!K126:K245,数据汇总表!I38)</f>
        <v>5</v>
      </c>
      <c r="K60" s="133">
        <f>SUMIF(故障汇总表!K126:K245,数据汇总表!K38,故障汇总表!L126:L245)</f>
        <v>0</v>
      </c>
      <c r="L60" s="134">
        <f>COUNTIF(故障汇总表!K126:K245,数据汇总表!K38)</f>
        <v>0</v>
      </c>
      <c r="M60" s="133">
        <f>SUMIF(故障汇总表!K126:K245,数据汇总表!M38,故障汇总表!L126:L245)</f>
        <v>0</v>
      </c>
      <c r="N60" s="134">
        <f>COUNTIF(故障汇总表!K126:K245,数据汇总表!M38)</f>
        <v>0</v>
      </c>
      <c r="O60" s="133">
        <f>SUMIF(故障汇总表!K126:K245,数据汇总表!O38,故障汇总表!L126:L245)</f>
        <v>2.77777777777799E-3</v>
      </c>
      <c r="P60" s="134">
        <f>COUNTIF(故障汇总表!K126:K245,数据汇总表!O38)</f>
        <v>1</v>
      </c>
      <c r="Q60" s="133">
        <f>SUMIF(故障汇总表!K126:K245,数据汇总表!Q38,故障汇总表!L126:L245)</f>
        <v>0</v>
      </c>
      <c r="R60" s="134">
        <f>COUNTIF(故障汇总表!K126:K245,数据汇总表!Q38)</f>
        <v>0</v>
      </c>
      <c r="S60" s="133">
        <f>SUMIF(故障汇总表!K126:K245,数据汇总表!S38,故障汇总表!L126:L245)</f>
        <v>0</v>
      </c>
      <c r="T60" s="134">
        <f>COUNTIF(故障汇总表!K126:K245,数据汇总表!S38)</f>
        <v>0</v>
      </c>
      <c r="U60" s="133">
        <f>SUMIF(故障汇总表!K126:K245,数据汇总表!U38,故障汇总表!L126:L245)</f>
        <v>0</v>
      </c>
      <c r="V60" s="134">
        <f>COUNTIF(故障汇总表!K126:K245,数据汇总表!U38)</f>
        <v>0</v>
      </c>
      <c r="W60" s="133">
        <f>SUMIF(故障汇总表!K126:K245,数据汇总表!W38,故障汇总表!L126:L245)</f>
        <v>0</v>
      </c>
      <c r="X60" s="134">
        <f>COUNTIF(故障汇总表!K126:K245,数据汇总表!W38)</f>
        <v>0</v>
      </c>
      <c r="Y60" s="133">
        <f>SUMIF(故障汇总表!K126:K245,数据汇总表!Y38,故障汇总表!L126:L245)</f>
        <v>0</v>
      </c>
      <c r="Z60" s="134">
        <f>COUNTIF(故障汇总表!K126:K245,数据汇总表!Y38)</f>
        <v>0</v>
      </c>
      <c r="AA60" s="133">
        <f>SUMIF(故障汇总表!K126:K245,数据汇总表!AA38,故障汇总表!L126:L245)</f>
        <v>0</v>
      </c>
      <c r="AB60" s="134">
        <f>COUNTIF(故障汇总表!K126:K245,数据汇总表!AA38)</f>
        <v>0</v>
      </c>
      <c r="AC60" s="133">
        <f>SUMIF(故障汇总表!K126:K245,数据汇总表!AC38,故障汇总表!L126:L245)</f>
        <v>0</v>
      </c>
      <c r="AD60" s="134">
        <f>COUNTIF(故障汇总表!K126:K245,数据汇总表!AC38)</f>
        <v>0</v>
      </c>
      <c r="AE60" s="133">
        <f>SUMIF(故障汇总表!K126:K245,数据汇总表!AE38,故障汇总表!L126:L245)</f>
        <v>0</v>
      </c>
      <c r="AF60" s="134">
        <f>COUNTIF(故障汇总表!K126:K245,数据汇总表!AE38)</f>
        <v>0</v>
      </c>
      <c r="AG60" s="133">
        <f>SUMIF(故障汇总表!K126:K245,数据汇总表!AG38,故障汇总表!L126:L245)</f>
        <v>0</v>
      </c>
      <c r="AH60" s="134">
        <f>COUNTIF(故障汇总表!K126:K245,数据汇总表!AG38)</f>
        <v>0</v>
      </c>
      <c r="AI60" s="133">
        <f>SUMIF(故障汇总表!K126:K245,数据汇总表!AI38,故障汇总表!L126:L245)</f>
        <v>0</v>
      </c>
      <c r="AJ60" s="134">
        <f>COUNTIF(故障汇总表!K126:K245,数据汇总表!AI38)</f>
        <v>0</v>
      </c>
      <c r="AK60" s="133">
        <f>SUMIF(故障汇总表!K126:K245,数据汇总表!AK38,故障汇总表!L126:L245)</f>
        <v>0</v>
      </c>
      <c r="AL60" s="134">
        <f>COUNTIF(故障汇总表!K126:K245,数据汇总表!AK38)</f>
        <v>0</v>
      </c>
      <c r="AM60" s="133">
        <f>SUMIF(故障汇总表!K126:K245,数据汇总表!AM38,故障汇总表!L126:L245)</f>
        <v>0</v>
      </c>
      <c r="AN60" s="134">
        <f>COUNTIF(故障汇总表!K126:K245,数据汇总表!AM38)</f>
        <v>0</v>
      </c>
      <c r="AO60" s="133">
        <f>SUMIF(故障汇总表!K126:K245,数据汇总表!AO38,故障汇总表!L126:L245)</f>
        <v>4.8611111111109828E-3</v>
      </c>
      <c r="AP60" s="134">
        <f>COUNTIF(故障汇总表!K126:K245,数据汇总表!AO38)</f>
        <v>1</v>
      </c>
      <c r="AQ60" s="133">
        <f>SUMIF(故障汇总表!K126:K245,数据汇总表!AQ38,故障汇总表!L126:L245)</f>
        <v>0</v>
      </c>
      <c r="AR60" s="134">
        <f>COUNTIF(故障汇总表!K126:K245,数据汇总表!AQ38)</f>
        <v>0</v>
      </c>
      <c r="AS60" s="133">
        <f>SUMIF(故障汇总表!K126:K245,数据汇总表!AS38,故障汇总表!L126:L245)</f>
        <v>3.8194444444444975E-2</v>
      </c>
      <c r="AT60" s="134">
        <f>COUNTIF(故障汇总表!K126:K245,数据汇总表!AS38)</f>
        <v>1</v>
      </c>
      <c r="AU60" s="133">
        <f>SUMIF(故障汇总表!K126:K245,数据汇总表!AU38,故障汇总表!L126:L245)</f>
        <v>0</v>
      </c>
      <c r="AV60" s="134">
        <f>COUNTIF(故障汇总表!K126:K245,数据汇总表!AU38)</f>
        <v>0</v>
      </c>
      <c r="AW60" s="133">
        <f>SUMIF(故障汇总表!K126:K245,数据汇总表!AW38,故障汇总表!L126:L245)</f>
        <v>0</v>
      </c>
      <c r="AX60" s="134">
        <f>COUNTIF(故障汇总表!K126:K245,数据汇总表!AW38)</f>
        <v>0</v>
      </c>
      <c r="AY60" s="134"/>
      <c r="AZ60" s="134"/>
      <c r="BA60" s="135">
        <f t="shared" si="4"/>
        <v>8</v>
      </c>
      <c r="BB60" s="133">
        <f t="shared" si="5"/>
        <v>5.9722222222223106E-2</v>
      </c>
    </row>
    <row r="61" spans="1:54">
      <c r="A61" s="129" t="s">
        <v>2594</v>
      </c>
      <c r="B61" s="130">
        <v>22</v>
      </c>
      <c r="C61" s="131">
        <v>568</v>
      </c>
      <c r="D61" s="147">
        <v>2554</v>
      </c>
      <c r="E61" s="132">
        <v>9809</v>
      </c>
      <c r="F61" s="132">
        <v>7201</v>
      </c>
      <c r="G61" s="132">
        <v>10067</v>
      </c>
      <c r="H61" s="132">
        <f t="shared" si="3"/>
        <v>27077</v>
      </c>
      <c r="I61" s="133">
        <f>SUMIF(故障汇总表!M126:M245,数据汇总表!I38,故障汇总表!N126:N245)</f>
        <v>1.5277777777775947E-2</v>
      </c>
      <c r="J61" s="134">
        <f>COUNTIF(故障汇总表!M126:M245,数据汇总表!I38)</f>
        <v>4</v>
      </c>
      <c r="K61" s="133">
        <f>SUMIF(故障汇总表!M126:M245,数据汇总表!K38,故障汇总表!N126:N245)</f>
        <v>0</v>
      </c>
      <c r="L61" s="134">
        <f>COUNTIF(故障汇总表!M126:M245,数据汇总表!K38)</f>
        <v>0</v>
      </c>
      <c r="M61" s="133">
        <f>SUMIF(故障汇总表!M126:M245,数据汇总表!M38,故障汇总表!N126:N245)</f>
        <v>0</v>
      </c>
      <c r="N61" s="134">
        <f>COUNTIF(故障汇总表!M126:M245,数据汇总表!M38)</f>
        <v>0</v>
      </c>
      <c r="O61" s="133">
        <f>SUMIF(故障汇总表!M126:M245,数据汇总表!O38,故障汇总表!N126:N245)</f>
        <v>0</v>
      </c>
      <c r="P61" s="134">
        <f>COUNTIF(故障汇总表!M126:M245,数据汇总表!O38)</f>
        <v>0</v>
      </c>
      <c r="Q61" s="133">
        <f>SUMIF(故障汇总表!M126:M245,数据汇总表!Q38,故障汇总表!N126:N245)</f>
        <v>0</v>
      </c>
      <c r="R61" s="134">
        <f>COUNTIF(故障汇总表!M126:M245,数据汇总表!Q38)</f>
        <v>0</v>
      </c>
      <c r="S61" s="133">
        <f>SUMIF(故障汇总表!M126:M245,数据汇总表!S38,故障汇总表!N126:N245)</f>
        <v>0</v>
      </c>
      <c r="T61" s="134">
        <f>COUNTIF(故障汇总表!M126:M245,数据汇总表!S38)</f>
        <v>0</v>
      </c>
      <c r="U61" s="133">
        <f>SUMIF(故障汇总表!M126:M245,数据汇总表!U38,故障汇总表!N126:N245)</f>
        <v>0</v>
      </c>
      <c r="V61" s="134">
        <f>COUNTIF(故障汇总表!M126:M245,数据汇总表!U38)</f>
        <v>0</v>
      </c>
      <c r="W61" s="133">
        <f>SUMIF(故障汇总表!M126:M245,数据汇总表!W38,故障汇总表!N126:N245)</f>
        <v>0</v>
      </c>
      <c r="X61" s="134">
        <f>COUNTIF(故障汇总表!M126:M245,数据汇总表!W38)</f>
        <v>0</v>
      </c>
      <c r="Y61" s="133">
        <f>SUMIF(故障汇总表!M126:M245,数据汇总表!Y38,故障汇总表!N126:N245)</f>
        <v>0</v>
      </c>
      <c r="Z61" s="134">
        <f>COUNTIF(故障汇总表!M126:M245,数据汇总表!Y38)</f>
        <v>0</v>
      </c>
      <c r="AA61" s="133">
        <f>SUMIF(故障汇总表!M126:M245,数据汇总表!AA38,故障汇总表!N126:N245)</f>
        <v>0</v>
      </c>
      <c r="AB61" s="134">
        <f>COUNTIF(故障汇总表!M126:M245,数据汇总表!AA38)</f>
        <v>0</v>
      </c>
      <c r="AC61" s="133">
        <f>SUMIF(故障汇总表!M126:M245,数据汇总表!AC38,故障汇总表!N126:N245)</f>
        <v>0</v>
      </c>
      <c r="AD61" s="134">
        <f>COUNTIF(故障汇总表!M126:M245,数据汇总表!AC38)</f>
        <v>0</v>
      </c>
      <c r="AE61" s="133">
        <f>SUMIF(故障汇总表!M126:M245,数据汇总表!AE38,故障汇总表!N126:N245)</f>
        <v>0</v>
      </c>
      <c r="AF61" s="134">
        <f>COUNTIF(故障汇总表!M126:M245,数据汇总表!AE38)</f>
        <v>0</v>
      </c>
      <c r="AG61" s="133">
        <f>SUMIF(故障汇总表!M126:M245,数据汇总表!AG38,故障汇总表!N126:N245)</f>
        <v>0</v>
      </c>
      <c r="AH61" s="134">
        <f>COUNTIF(故障汇总表!M126:M245,数据汇总表!AG38)</f>
        <v>0</v>
      </c>
      <c r="AI61" s="133">
        <f>SUMIF(故障汇总表!M126:M245,数据汇总表!AI38,故障汇总表!N126:N245)</f>
        <v>0</v>
      </c>
      <c r="AJ61" s="134">
        <f>COUNTIF(故障汇总表!M126:M245,数据汇总表!AI38)</f>
        <v>0</v>
      </c>
      <c r="AK61" s="133">
        <f>SUMIF(故障汇总表!M126:M245,数据汇总表!AK38,故障汇总表!N126:N245)</f>
        <v>0</v>
      </c>
      <c r="AL61" s="134">
        <f>COUNTIF(故障汇总表!M126:M245,数据汇总表!AK38)</f>
        <v>0</v>
      </c>
      <c r="AM61" s="133">
        <f>SUMIF(故障汇总表!M126:M245,数据汇总表!AM38,故障汇总表!N126:N245)</f>
        <v>0</v>
      </c>
      <c r="AN61" s="134">
        <f>COUNTIF(故障汇总表!M126:M245,数据汇总表!AM38)</f>
        <v>0</v>
      </c>
      <c r="AO61" s="133">
        <f>SUMIF(故障汇总表!M126:M245,数据汇总表!AO38,故障汇总表!N126:N245)</f>
        <v>0</v>
      </c>
      <c r="AP61" s="134">
        <f>COUNTIF(故障汇总表!M126:M245,数据汇总表!AO38)</f>
        <v>0</v>
      </c>
      <c r="AQ61" s="133">
        <f>SUMIF(故障汇总表!M126:M245,数据汇总表!AQ38,故障汇总表!N126:N245)</f>
        <v>0</v>
      </c>
      <c r="AR61" s="134">
        <f>COUNTIF(故障汇总表!M126:M245,数据汇总表!AQ38)</f>
        <v>0</v>
      </c>
      <c r="AS61" s="133">
        <f>SUMIF(故障汇总表!M126:M245,数据汇总表!AS38,故障汇总表!N126:N245)</f>
        <v>0</v>
      </c>
      <c r="AT61" s="134">
        <f>COUNTIF(故障汇总表!M126:M245,数据汇总表!AS38)</f>
        <v>0</v>
      </c>
      <c r="AU61" s="133">
        <f>SUMIF(故障汇总表!M126:M245,数据汇总表!AU38,故障汇总表!N126:N245)</f>
        <v>0</v>
      </c>
      <c r="AV61" s="134">
        <f>COUNTIF(故障汇总表!M126:M245,数据汇总表!AU38)</f>
        <v>0</v>
      </c>
      <c r="AW61" s="133">
        <f>SUMIF(故障汇总表!M126:M245,数据汇总表!AW38,故障汇总表!N126:N245)</f>
        <v>0</v>
      </c>
      <c r="AX61" s="134">
        <f>COUNTIF(故障汇总表!M126:M245,数据汇总表!AW38)</f>
        <v>0</v>
      </c>
      <c r="AY61" s="134"/>
      <c r="AZ61" s="134"/>
      <c r="BA61" s="135">
        <f t="shared" si="4"/>
        <v>4</v>
      </c>
      <c r="BB61" s="133">
        <f t="shared" si="5"/>
        <v>1.5277777777775947E-2</v>
      </c>
    </row>
    <row r="62" spans="1:54">
      <c r="A62" s="129" t="s">
        <v>2497</v>
      </c>
      <c r="B62" s="130">
        <v>23</v>
      </c>
      <c r="C62" s="131">
        <v>595</v>
      </c>
      <c r="D62" s="147">
        <v>2827</v>
      </c>
      <c r="E62" s="132">
        <v>10499</v>
      </c>
      <c r="F62" s="132">
        <v>10812</v>
      </c>
      <c r="G62" s="132">
        <v>11441</v>
      </c>
      <c r="H62" s="132">
        <f t="shared" si="3"/>
        <v>32752</v>
      </c>
      <c r="I62" s="133">
        <f>SUMIF(故障汇总表!O126:O245,数据汇总表!I38,故障汇总表!P126:P245)</f>
        <v>1.7361111111110147E-2</v>
      </c>
      <c r="J62" s="134">
        <f>COUNTIF(故障汇总表!O126:O245,数据汇总表!I38)</f>
        <v>5</v>
      </c>
      <c r="K62" s="133">
        <f>SUMIF(故障汇总表!O126:O245,数据汇总表!K38,故障汇总表!P126:P245)</f>
        <v>6.9444444444439896E-3</v>
      </c>
      <c r="L62" s="134">
        <f>COUNTIF(故障汇总表!O126:O245,数据汇总表!K38)</f>
        <v>1</v>
      </c>
      <c r="M62" s="133">
        <f>SUMIF(故障汇总表!O126:O245,数据汇总表!M38,故障汇总表!P126:P245)</f>
        <v>0</v>
      </c>
      <c r="N62" s="134">
        <f>COUNTIF(故障汇总表!O126:O245,数据汇总表!M38)</f>
        <v>0</v>
      </c>
      <c r="O62" s="133">
        <f>SUMIF(故障汇总表!O126:O245,数据汇总表!O38,故障汇总表!P126:P245)</f>
        <v>0</v>
      </c>
      <c r="P62" s="134">
        <f>COUNTIF(故障汇总表!O126:O245,数据汇总表!O38)</f>
        <v>0</v>
      </c>
      <c r="Q62" s="133">
        <f>SUMIF(故障汇总表!O126:O245,数据汇总表!Q38,故障汇总表!P126:P245)</f>
        <v>0</v>
      </c>
      <c r="R62" s="134">
        <f>COUNTIF(故障汇总表!O126:O245,数据汇总表!Q38)</f>
        <v>0</v>
      </c>
      <c r="S62" s="133">
        <f>SUMIF(故障汇总表!O126:O245,数据汇总表!S38,故障汇总表!P126:P245)</f>
        <v>0</v>
      </c>
      <c r="T62" s="134">
        <f>COUNTIF(故障汇总表!O126:O245,数据汇总表!S38)</f>
        <v>0</v>
      </c>
      <c r="U62" s="133">
        <f>SUMIF(故障汇总表!O126:O245,数据汇总表!U38,故障汇总表!P126:P245)</f>
        <v>0</v>
      </c>
      <c r="V62" s="134">
        <f>COUNTIF(故障汇总表!O126:O245,数据汇总表!U38)</f>
        <v>0</v>
      </c>
      <c r="W62" s="133">
        <f>SUMIF(故障汇总表!O126:O245,数据汇总表!W38,故障汇总表!P126:P245)</f>
        <v>0</v>
      </c>
      <c r="X62" s="134">
        <f>COUNTIF(故障汇总表!O126:O245,数据汇总表!W38)</f>
        <v>0</v>
      </c>
      <c r="Y62" s="133">
        <f>SUMIF(故障汇总表!O126:O245,数据汇总表!Y38,故障汇总表!P126:P245)</f>
        <v>0</v>
      </c>
      <c r="Z62" s="134">
        <f>COUNTIF(故障汇总表!O126:O245,数据汇总表!Y38)</f>
        <v>0</v>
      </c>
      <c r="AA62" s="133">
        <f>SUMIF(故障汇总表!O126:O245,数据汇总表!AA38,故障汇总表!P126:P245)</f>
        <v>0</v>
      </c>
      <c r="AB62" s="134">
        <f>COUNTIF(故障汇总表!O126:O245,数据汇总表!AA38)</f>
        <v>0</v>
      </c>
      <c r="AC62" s="133">
        <f>SUMIF(故障汇总表!O126:O245,数据汇总表!AC38,故障汇总表!P126:P245)</f>
        <v>4.8611111111109828E-3</v>
      </c>
      <c r="AD62" s="134">
        <f>COUNTIF(故障汇总表!O126:O245,数据汇总表!AC38)</f>
        <v>1</v>
      </c>
      <c r="AE62" s="133">
        <f>SUMIF(故障汇总表!O126:O245,数据汇总表!AE38,故障汇总表!P126:P245)</f>
        <v>0</v>
      </c>
      <c r="AF62" s="134">
        <f>COUNTIF(故障汇总表!O126:O245,数据汇总表!AE38)</f>
        <v>0</v>
      </c>
      <c r="AG62" s="133">
        <f>SUMIF(故障汇总表!O126:O245,数据汇总表!AG38,故障汇总表!P126:P245)</f>
        <v>0</v>
      </c>
      <c r="AH62" s="134">
        <f>COUNTIF(故障汇总表!O126:O245,数据汇总表!AG38)</f>
        <v>0</v>
      </c>
      <c r="AI62" s="133">
        <f>SUMIF(故障汇总表!O126:O245,数据汇总表!AI38,故障汇总表!P126:P245)</f>
        <v>0</v>
      </c>
      <c r="AJ62" s="134">
        <f>COUNTIF(故障汇总表!O126:O245,数据汇总表!AI38)</f>
        <v>0</v>
      </c>
      <c r="AK62" s="133">
        <f>SUMIF(故障汇总表!O126:O245,数据汇总表!AK38,故障汇总表!P126:P245)</f>
        <v>0</v>
      </c>
      <c r="AL62" s="134">
        <f>COUNTIF(故障汇总表!O126:O245,数据汇总表!AK38)</f>
        <v>0</v>
      </c>
      <c r="AM62" s="133">
        <f>SUMIF(故障汇总表!O126:O245,数据汇总表!AM38,故障汇总表!P126:P245)</f>
        <v>0</v>
      </c>
      <c r="AN62" s="134">
        <f>COUNTIF(故障汇总表!O126:O245,数据汇总表!AM38)</f>
        <v>0</v>
      </c>
      <c r="AO62" s="133">
        <f>SUMIF(故障汇总表!O126:O245,数据汇总表!AO38,故障汇总表!P126:P245)</f>
        <v>0</v>
      </c>
      <c r="AP62" s="134">
        <f>COUNTIF(故障汇总表!O126:O245,数据汇总表!AO38)</f>
        <v>0</v>
      </c>
      <c r="AQ62" s="133">
        <f>SUMIF(故障汇总表!O126:O245,数据汇总表!AQ38,故障汇总表!P126:P245)</f>
        <v>0</v>
      </c>
      <c r="AR62" s="134">
        <f>COUNTIF(故障汇总表!O126:O245,数据汇总表!AQ38)</f>
        <v>0</v>
      </c>
      <c r="AS62" s="133">
        <f>SUMIF(故障汇总表!O126:O245,数据汇总表!AS38,故障汇总表!P126:P245)</f>
        <v>0</v>
      </c>
      <c r="AT62" s="134">
        <f>COUNTIF(故障汇总表!O126:O245,数据汇总表!AS38)</f>
        <v>0</v>
      </c>
      <c r="AU62" s="133">
        <f>SUMIF(故障汇总表!O126:O245,数据汇总表!AU38,故障汇总表!P126:P245)</f>
        <v>0</v>
      </c>
      <c r="AV62" s="134">
        <f>COUNTIF(故障汇总表!O126:O245,数据汇总表!AU38)</f>
        <v>0</v>
      </c>
      <c r="AW62" s="133">
        <f>SUMIF(故障汇总表!O126:O245,数据汇总表!AW38,故障汇总表!P126:P245)</f>
        <v>2.77777777777799E-3</v>
      </c>
      <c r="AX62" s="134">
        <f>COUNTIF(故障汇总表!O126:O245,数据汇总表!AW38)</f>
        <v>1</v>
      </c>
      <c r="AY62" s="134"/>
      <c r="AZ62" s="134"/>
      <c r="BA62" s="135">
        <f t="shared" si="4"/>
        <v>8</v>
      </c>
      <c r="BB62" s="133">
        <f t="shared" si="5"/>
        <v>3.194444444444311E-2</v>
      </c>
    </row>
    <row r="63" spans="1:54">
      <c r="A63" s="129" t="s">
        <v>2590</v>
      </c>
      <c r="B63" s="130">
        <v>24</v>
      </c>
      <c r="C63" s="131">
        <v>579</v>
      </c>
      <c r="D63" s="147">
        <v>2930</v>
      </c>
      <c r="E63" s="132">
        <v>8998</v>
      </c>
      <c r="F63" s="132">
        <v>7994</v>
      </c>
      <c r="G63" s="132">
        <v>11208</v>
      </c>
      <c r="H63" s="132">
        <f t="shared" si="3"/>
        <v>28200</v>
      </c>
      <c r="I63" s="133">
        <f>SUMIF(故障汇总表!Q126:Q245,数据汇总表!I38,故障汇总表!R126:R245)</f>
        <v>9.0277777777773918E-3</v>
      </c>
      <c r="J63" s="134">
        <f>COUNTIF(故障汇总表!Q126:Q245,数据汇总表!I38)</f>
        <v>2</v>
      </c>
      <c r="K63" s="133">
        <f>SUMIF(故障汇总表!Q126:Q245,数据汇总表!K38,故障汇总表!R126:R245)</f>
        <v>0</v>
      </c>
      <c r="L63" s="134">
        <f>COUNTIF(故障汇总表!Q126:Q245,数据汇总表!K38)</f>
        <v>0</v>
      </c>
      <c r="M63" s="133">
        <f>SUMIF(故障汇总表!Q126:Q245,数据汇总表!M38,故障汇总表!R126:R245)</f>
        <v>0</v>
      </c>
      <c r="N63" s="134">
        <f>COUNTIF(故障汇总表!Q126:Q245,数据汇总表!M38)</f>
        <v>0</v>
      </c>
      <c r="O63" s="133">
        <f>SUMIF(故障汇总表!Q126:Q245,数据汇总表!O38,故障汇总表!R126:R245)</f>
        <v>2.0833333333332982E-2</v>
      </c>
      <c r="P63" s="134">
        <f>COUNTIF(故障汇总表!Q126:Q245,数据汇总表!O38)</f>
        <v>1</v>
      </c>
      <c r="Q63" s="133">
        <f>SUMIF(故障汇总表!Q126:Q245,数据汇总表!Q38,故障汇总表!R126:R245)</f>
        <v>0</v>
      </c>
      <c r="R63" s="134">
        <f>COUNTIF(故障汇总表!Q126:Q245,数据汇总表!Q38)</f>
        <v>0</v>
      </c>
      <c r="S63" s="133">
        <f>SUMIF(故障汇总表!Q126:Q245,数据汇总表!S38,故障汇总表!R126:R245)</f>
        <v>0</v>
      </c>
      <c r="T63" s="134">
        <f>COUNTIF(故障汇总表!Q126:Q245,数据汇总表!S38)</f>
        <v>0</v>
      </c>
      <c r="U63" s="133">
        <f>SUMIF(故障汇总表!Q126:Q245,数据汇总表!U38,故障汇总表!R126:R245)</f>
        <v>0</v>
      </c>
      <c r="V63" s="134">
        <f>COUNTIF(故障汇总表!Q126:Q245,数据汇总表!U38)</f>
        <v>0</v>
      </c>
      <c r="W63" s="133">
        <f>SUMIF(故障汇总表!Q126:Q245,数据汇总表!W38,故障汇总表!R126:R245)</f>
        <v>0</v>
      </c>
      <c r="X63" s="134">
        <f>COUNTIF(故障汇总表!Q126:Q245,数据汇总表!W38)</f>
        <v>0</v>
      </c>
      <c r="Y63" s="133">
        <f>SUMIF(故障汇总表!Q126:Q245,数据汇总表!Y38,故障汇总表!R126:R245)</f>
        <v>0</v>
      </c>
      <c r="Z63" s="134">
        <f>COUNTIF(故障汇总表!Q126:Q245,数据汇总表!Y38)</f>
        <v>0</v>
      </c>
      <c r="AA63" s="133">
        <f>SUMIF(故障汇总表!Q126:Q245,数据汇总表!AA38,故障汇总表!R126:R245)</f>
        <v>1.8749999999999933E-2</v>
      </c>
      <c r="AB63" s="134">
        <f>COUNTIF(故障汇总表!Q126:Q245,数据汇总表!AA38)</f>
        <v>1</v>
      </c>
      <c r="AC63" s="133">
        <f>SUMIF(故障汇总表!Q126:Q245,数据汇总表!AC38,故障汇总表!R126:R245)</f>
        <v>3.4722222222230426E-3</v>
      </c>
      <c r="AD63" s="134">
        <f>COUNTIF(故障汇总表!Q126:Q245,数据汇总表!AC38)</f>
        <v>1</v>
      </c>
      <c r="AE63" s="133">
        <f>SUMIF(故障汇总表!Q126:Q245,数据汇总表!AE38,故障汇总表!R126:R245)</f>
        <v>0</v>
      </c>
      <c r="AF63" s="134">
        <f>COUNTIF(故障汇总表!Q126:Q245,数据汇总表!AE38)</f>
        <v>0</v>
      </c>
      <c r="AG63" s="133">
        <f>SUMIF(故障汇总表!Q126:Q245,数据汇总表!AG38,故障汇总表!R126:R245)</f>
        <v>0</v>
      </c>
      <c r="AH63" s="134">
        <f>COUNTIF(故障汇总表!Q126:Q245,数据汇总表!AG38)</f>
        <v>0</v>
      </c>
      <c r="AI63" s="133">
        <f>SUMIF(故障汇总表!Q126:Q245,数据汇总表!AI38,故障汇总表!R126:R245)</f>
        <v>0</v>
      </c>
      <c r="AJ63" s="134">
        <f>COUNTIF(故障汇总表!Q126:Q245,数据汇总表!AI38)</f>
        <v>0</v>
      </c>
      <c r="AK63" s="133">
        <f>SUMIF(故障汇总表!Q126:Q245,数据汇总表!AK38,故障汇总表!R126:R245)</f>
        <v>0</v>
      </c>
      <c r="AL63" s="134">
        <f>COUNTIF(故障汇总表!Q126:Q245,数据汇总表!AK38)</f>
        <v>0</v>
      </c>
      <c r="AM63" s="133">
        <f>SUMIF(故障汇总表!Q126:Q245,数据汇总表!AM38,故障汇总表!R126:R245)</f>
        <v>0</v>
      </c>
      <c r="AN63" s="134">
        <f>COUNTIF(故障汇总表!Q126:Q245,数据汇总表!AM38)</f>
        <v>0</v>
      </c>
      <c r="AO63" s="133">
        <f>SUMIF(故障汇总表!Q126:Q245,数据汇总表!AO38,故障汇总表!R126:R245)</f>
        <v>0</v>
      </c>
      <c r="AP63" s="134">
        <f>COUNTIF(故障汇总表!Q126:Q245,数据汇总表!AO38)</f>
        <v>0</v>
      </c>
      <c r="AQ63" s="133">
        <f>SUMIF(故障汇总表!Q126:Q245,数据汇总表!AQ38,故障汇总表!R126:R245)</f>
        <v>0</v>
      </c>
      <c r="AR63" s="134">
        <f>COUNTIF(故障汇总表!Q126:Q245,数据汇总表!AQ38)</f>
        <v>0</v>
      </c>
      <c r="AS63" s="133">
        <f>SUMIF(故障汇总表!Q126:Q245,数据汇总表!AS38,故障汇总表!R126:R245)</f>
        <v>0</v>
      </c>
      <c r="AT63" s="134">
        <f>COUNTIF(故障汇总表!Q126:Q245,数据汇总表!AS38)</f>
        <v>0</v>
      </c>
      <c r="AU63" s="133">
        <f>SUMIF(故障汇总表!Q126:Q245,数据汇总表!AU38,故障汇总表!R126:R245)</f>
        <v>0</v>
      </c>
      <c r="AV63" s="134">
        <f>COUNTIF(故障汇总表!Q126:Q245,数据汇总表!AU38)</f>
        <v>0</v>
      </c>
      <c r="AW63" s="133">
        <f>SUMIF(故障汇总表!Q126:Q245,数据汇总表!AW38,故障汇总表!R126:R245)</f>
        <v>0</v>
      </c>
      <c r="AX63" s="134">
        <f>COUNTIF(故障汇总表!Q126:Q245,数据汇总表!AW38)</f>
        <v>0</v>
      </c>
      <c r="AY63" s="134"/>
      <c r="AZ63" s="134"/>
      <c r="BA63" s="135">
        <f t="shared" si="4"/>
        <v>5</v>
      </c>
      <c r="BB63" s="133">
        <f t="shared" si="5"/>
        <v>5.208333333333335E-2</v>
      </c>
    </row>
    <row r="64" spans="1:54">
      <c r="A64" s="129" t="s">
        <v>2494</v>
      </c>
      <c r="B64" s="130">
        <v>25</v>
      </c>
      <c r="C64" s="131">
        <v>593</v>
      </c>
      <c r="D64" s="147">
        <v>2788</v>
      </c>
      <c r="E64" s="132">
        <v>10698</v>
      </c>
      <c r="F64" s="132">
        <v>10238</v>
      </c>
      <c r="G64" s="132">
        <v>11234</v>
      </c>
      <c r="H64" s="132">
        <f t="shared" si="3"/>
        <v>32170</v>
      </c>
      <c r="I64" s="133">
        <f>SUMIF(故障汇总表!S126:S245,数据汇总表!I38,故障汇总表!T126:T245)</f>
        <v>1.7361111111111362E-2</v>
      </c>
      <c r="J64" s="134">
        <f>COUNTIF(故障汇总表!S126:S245,数据汇总表!I38)</f>
        <v>5</v>
      </c>
      <c r="K64" s="133">
        <f>SUMIF(故障汇总表!S126:S245,数据汇总表!K38,故障汇总表!T126:T245)</f>
        <v>4.1666666666669849E-3</v>
      </c>
      <c r="L64" s="134">
        <f>COUNTIF(故障汇总表!S126:S245,数据汇总表!K38)</f>
        <v>1</v>
      </c>
      <c r="M64" s="133">
        <f>SUMIF(故障汇总表!S126:S245,数据汇总表!M38,故障汇总表!T126:T245)</f>
        <v>0</v>
      </c>
      <c r="N64" s="134">
        <f>COUNTIF(故障汇总表!S126:S245,数据汇总表!M38)</f>
        <v>0</v>
      </c>
      <c r="O64" s="133">
        <f>SUMIF(故障汇总表!S126:S245,数据汇总表!O38,故障汇总表!T126:T245)</f>
        <v>0</v>
      </c>
      <c r="P64" s="134">
        <f>COUNTIF(故障汇总表!S126:S245,数据汇总表!O38)</f>
        <v>0</v>
      </c>
      <c r="Q64" s="133">
        <f>SUMIF(故障汇总表!S126:S245,数据汇总表!Q38,故障汇总表!T126:T245)</f>
        <v>0</v>
      </c>
      <c r="R64" s="134">
        <f>COUNTIF(故障汇总表!S126:S245,数据汇总表!Q38)</f>
        <v>0</v>
      </c>
      <c r="S64" s="133">
        <f>SUMIF(故障汇总表!S126:S245,数据汇总表!S38,故障汇总表!T126:T245)</f>
        <v>0</v>
      </c>
      <c r="T64" s="134">
        <f>COUNTIF(故障汇总表!S126:S245,数据汇总表!S38)</f>
        <v>0</v>
      </c>
      <c r="U64" s="133">
        <f>SUMIF(故障汇总表!S126:S245,数据汇总表!U38,故障汇总表!T126:T245)</f>
        <v>0</v>
      </c>
      <c r="V64" s="134">
        <f>COUNTIF(故障汇总表!S126:S245,数据汇总表!U38)</f>
        <v>0</v>
      </c>
      <c r="W64" s="133">
        <f>SUMIF(故障汇总表!S126:S245,数据汇总表!W38,故障汇总表!T126:T245)</f>
        <v>0</v>
      </c>
      <c r="X64" s="134">
        <f>COUNTIF(故障汇总表!S126:S245,数据汇总表!W38)</f>
        <v>0</v>
      </c>
      <c r="Y64" s="133">
        <f>SUMIF(故障汇总表!S126:S245,数据汇总表!Y38,故障汇总表!T126:T245)</f>
        <v>0</v>
      </c>
      <c r="Z64" s="134">
        <f>COUNTIF(故障汇总表!S126:S245,数据汇总表!Y38)</f>
        <v>0</v>
      </c>
      <c r="AA64" s="133">
        <f>SUMIF(故障汇总表!S126:S245,数据汇总表!AA38,故障汇总表!T126:T245)</f>
        <v>0</v>
      </c>
      <c r="AB64" s="134">
        <f>COUNTIF(故障汇总表!S126:S245,数据汇总表!AA38)</f>
        <v>0</v>
      </c>
      <c r="AC64" s="133">
        <f>SUMIF(故障汇总表!S126:S245,数据汇总表!AC38,故障汇总表!T126:T245)</f>
        <v>2.0138888888887929E-2</v>
      </c>
      <c r="AD64" s="134">
        <f>COUNTIF(故障汇总表!S126:S245,数据汇总表!AC38)</f>
        <v>1</v>
      </c>
      <c r="AE64" s="133">
        <f>SUMIF(故障汇总表!S126:S245,数据汇总表!AE38,故障汇总表!T126:T245)</f>
        <v>0</v>
      </c>
      <c r="AF64" s="134">
        <f>COUNTIF(故障汇总表!S126:S245,数据汇总表!AE38)</f>
        <v>0</v>
      </c>
      <c r="AG64" s="133">
        <f>SUMIF(故障汇总表!S126:S245,数据汇总表!AG38,故障汇总表!T126:T245)</f>
        <v>0</v>
      </c>
      <c r="AH64" s="134">
        <f>COUNTIF(故障汇总表!S126:S245,数据汇总表!AG38)</f>
        <v>0</v>
      </c>
      <c r="AI64" s="133">
        <f>SUMIF(故障汇总表!S126:S245,数据汇总表!AI38,故障汇总表!T126:T245)</f>
        <v>0</v>
      </c>
      <c r="AJ64" s="134">
        <f>COUNTIF(故障汇总表!S126:S245,数据汇总表!AI38)</f>
        <v>0</v>
      </c>
      <c r="AK64" s="133">
        <f>SUMIF(故障汇总表!S126:S245,数据汇总表!AK38,故障汇总表!T126:T245)</f>
        <v>0</v>
      </c>
      <c r="AL64" s="134">
        <f>COUNTIF(故障汇总表!S126:S245,数据汇总表!AK38)</f>
        <v>0</v>
      </c>
      <c r="AM64" s="133">
        <f>SUMIF(故障汇总表!S126:S245,数据汇总表!AM38,故障汇总表!T126:T245)</f>
        <v>0</v>
      </c>
      <c r="AN64" s="134">
        <f>COUNTIF(故障汇总表!S126:S245,数据汇总表!AM38)</f>
        <v>0</v>
      </c>
      <c r="AO64" s="133">
        <f>SUMIF(故障汇总表!S126:S245,数据汇总表!AO38,故障汇总表!T126:T245)</f>
        <v>6.2499999999999778E-3</v>
      </c>
      <c r="AP64" s="134">
        <f>COUNTIF(故障汇总表!S126:S245,数据汇总表!AO38)</f>
        <v>1</v>
      </c>
      <c r="AQ64" s="133">
        <f>SUMIF(故障汇总表!S126:S245,数据汇总表!AQ38,故障汇总表!T126:T245)</f>
        <v>0</v>
      </c>
      <c r="AR64" s="134">
        <f>COUNTIF(故障汇总表!S126:S245,数据汇总表!AQ38)</f>
        <v>0</v>
      </c>
      <c r="AS64" s="133">
        <f>SUMIF(故障汇总表!S126:S245,数据汇总表!AS38,故障汇总表!T126:T245)</f>
        <v>0</v>
      </c>
      <c r="AT64" s="134">
        <f>COUNTIF(故障汇总表!S126:S245,数据汇总表!AS38)</f>
        <v>0</v>
      </c>
      <c r="AU64" s="133">
        <f>SUMIF(故障汇总表!S126:S245,数据汇总表!AU38,故障汇总表!T126:T245)</f>
        <v>0</v>
      </c>
      <c r="AV64" s="134">
        <f>COUNTIF(故障汇总表!S126:S245,数据汇总表!AU38)</f>
        <v>0</v>
      </c>
      <c r="AW64" s="133">
        <f>SUMIF(故障汇总表!S126:S245,数据汇总表!AW38,故障汇总表!T126:T245)</f>
        <v>0</v>
      </c>
      <c r="AX64" s="134">
        <f>COUNTIF(故障汇总表!S126:S245,数据汇总表!AW38)</f>
        <v>0</v>
      </c>
      <c r="AY64" s="134"/>
      <c r="AZ64" s="134"/>
      <c r="BA64" s="135">
        <f t="shared" si="4"/>
        <v>8</v>
      </c>
      <c r="BB64" s="133">
        <f t="shared" si="5"/>
        <v>4.7916666666666254E-2</v>
      </c>
    </row>
    <row r="65" spans="1:56">
      <c r="A65" s="129" t="s">
        <v>2494</v>
      </c>
      <c r="B65" s="130">
        <v>26</v>
      </c>
      <c r="C65" s="131">
        <v>589</v>
      </c>
      <c r="D65" s="147">
        <v>2876</v>
      </c>
      <c r="E65" s="132">
        <v>10315</v>
      </c>
      <c r="F65" s="132">
        <v>9910</v>
      </c>
      <c r="G65" s="132">
        <v>10859</v>
      </c>
      <c r="H65" s="132">
        <f t="shared" si="3"/>
        <v>31084</v>
      </c>
      <c r="I65" s="133">
        <f>SUMIF(故障汇总表!U126:U245,数据汇总表!I38,故障汇总表!V126:V245)</f>
        <v>1.5277777777778001E-2</v>
      </c>
      <c r="J65" s="134">
        <f>COUNTIF(故障汇总表!U126:U245,数据汇总表!I38)</f>
        <v>4</v>
      </c>
      <c r="K65" s="133">
        <f>SUMIF(故障汇总表!U126:U245,数据汇总表!K38,故障汇总表!V126:V245)</f>
        <v>0</v>
      </c>
      <c r="L65" s="134">
        <f>COUNTIF(故障汇总表!U126:U245,数据汇总表!K38)</f>
        <v>0</v>
      </c>
      <c r="M65" s="133">
        <f>SUMIF(故障汇总表!U126:U245,数据汇总表!M38,故障汇总表!V126:V245)</f>
        <v>0</v>
      </c>
      <c r="N65" s="134">
        <f>COUNTIF(故障汇总表!U126:U245,数据汇总表!M38)</f>
        <v>0</v>
      </c>
      <c r="O65" s="133">
        <f>SUMIF(故障汇总表!U126:U245,数据汇总表!O38,故障汇总表!V126:V245)</f>
        <v>0</v>
      </c>
      <c r="P65" s="134">
        <f>COUNTIF(故障汇总表!U126:U245,数据汇总表!O38)</f>
        <v>0</v>
      </c>
      <c r="Q65" s="133">
        <f>SUMIF(故障汇总表!U126:U245,数据汇总表!Q38,故障汇总表!V126:V245)</f>
        <v>0</v>
      </c>
      <c r="R65" s="134">
        <f>COUNTIF(故障汇总表!U126:U245,数据汇总表!Q38)</f>
        <v>0</v>
      </c>
      <c r="S65" s="133">
        <f>SUMIF(故障汇总表!U126:U245,数据汇总表!S38,故障汇总表!V126:V245)</f>
        <v>0</v>
      </c>
      <c r="T65" s="134">
        <f>COUNTIF(故障汇总表!U126:U245,数据汇总表!S38)</f>
        <v>0</v>
      </c>
      <c r="U65" s="133">
        <f>SUMIF(故障汇总表!U126:U245,数据汇总表!U38,故障汇总表!V126:V245)</f>
        <v>0</v>
      </c>
      <c r="V65" s="134">
        <f>COUNTIF(故障汇总表!U126:U245,数据汇总表!U38)</f>
        <v>0</v>
      </c>
      <c r="W65" s="133">
        <f>SUMIF(故障汇总表!U126:U245,数据汇总表!W38,故障汇总表!V126:V245)</f>
        <v>0</v>
      </c>
      <c r="X65" s="134">
        <f>COUNTIF(故障汇总表!U126:U245,数据汇总表!W38)</f>
        <v>0</v>
      </c>
      <c r="Y65" s="133">
        <f>SUMIF(故障汇总表!U126:U245,数据汇总表!Y38,故障汇总表!V126:V245)</f>
        <v>0</v>
      </c>
      <c r="Z65" s="134">
        <f>COUNTIF(故障汇总表!U126:U245,数据汇总表!Y38)</f>
        <v>0</v>
      </c>
      <c r="AA65" s="133">
        <f>SUMIF(故障汇总表!U126:U245,数据汇总表!AA38,故障汇总表!V126:V245)</f>
        <v>0</v>
      </c>
      <c r="AB65" s="134">
        <f>COUNTIF(故障汇总表!U126:U245,数据汇总表!AA38)</f>
        <v>0</v>
      </c>
      <c r="AC65" s="133">
        <f>SUMIF(故障汇总表!U126:U245,数据汇总表!AC38,故障汇总表!V126:V245)</f>
        <v>0</v>
      </c>
      <c r="AD65" s="134">
        <f>COUNTIF(故障汇总表!U126:U245,数据汇总表!AC38)</f>
        <v>0</v>
      </c>
      <c r="AE65" s="133">
        <f>SUMIF(故障汇总表!U126:U245,数据汇总表!AE38,故障汇总表!V126:V245)</f>
        <v>0</v>
      </c>
      <c r="AF65" s="134">
        <f>COUNTIF(故障汇总表!U126:U245,数据汇总表!AE38)</f>
        <v>0</v>
      </c>
      <c r="AG65" s="133">
        <f>SUMIF(故障汇总表!U126:U245,数据汇总表!AG38,故障汇总表!V126:V245)</f>
        <v>0</v>
      </c>
      <c r="AH65" s="134">
        <f>COUNTIF(故障汇总表!U126:U245,数据汇总表!AG38)</f>
        <v>0</v>
      </c>
      <c r="AI65" s="133">
        <f>SUMIF(故障汇总表!U126:U245,数据汇总表!AI38,故障汇总表!V126:V245)</f>
        <v>0</v>
      </c>
      <c r="AJ65" s="134">
        <f>COUNTIF(故障汇总表!U126:U245,数据汇总表!AI38)</f>
        <v>0</v>
      </c>
      <c r="AK65" s="133">
        <f>SUMIF(故障汇总表!U126:U245,数据汇总表!AK38,故障汇总表!V126:V245)</f>
        <v>2.0833333333329929E-3</v>
      </c>
      <c r="AL65" s="134">
        <f>COUNTIF(故障汇总表!U126:U245,数据汇总表!AK38)</f>
        <v>1</v>
      </c>
      <c r="AM65" s="133">
        <f>SUMIF(故障汇总表!U126:U245,数据汇总表!AM38,故障汇总表!V126:V245)</f>
        <v>0</v>
      </c>
      <c r="AN65" s="134">
        <f>COUNTIF(故障汇总表!U126:U245,数据汇总表!AM38)</f>
        <v>0</v>
      </c>
      <c r="AO65" s="133">
        <f>SUMIF(故障汇总表!U126:U245,数据汇总表!AO38,故障汇总表!V126:V245)</f>
        <v>0</v>
      </c>
      <c r="AP65" s="134">
        <f>COUNTIF(故障汇总表!U126:U245,数据汇总表!AO38)</f>
        <v>0</v>
      </c>
      <c r="AQ65" s="133">
        <f>SUMIF(故障汇总表!U126:U245,数据汇总表!AQ38,故障汇总表!V126:V245)</f>
        <v>0</v>
      </c>
      <c r="AR65" s="134">
        <f>COUNTIF(故障汇总表!U126:U245,数据汇总表!AQ38)</f>
        <v>0</v>
      </c>
      <c r="AS65" s="133">
        <f>SUMIF(故障汇总表!U126:U245,数据汇总表!AS38,故障汇总表!V126:V245)</f>
        <v>0</v>
      </c>
      <c r="AT65" s="134">
        <f>COUNTIF(故障汇总表!U126:U245,数据汇总表!AS38)</f>
        <v>0</v>
      </c>
      <c r="AU65" s="133">
        <f>SUMIF(故障汇总表!U126:U245,数据汇总表!AU38,故障汇总表!V126:V245)</f>
        <v>0</v>
      </c>
      <c r="AV65" s="134">
        <f>COUNTIF(故障汇总表!U126:U245,数据汇总表!AU38)</f>
        <v>0</v>
      </c>
      <c r="AW65" s="133">
        <f>SUMIF(故障汇总表!U126:U245,数据汇总表!AW38,故障汇总表!V126:V245)</f>
        <v>0</v>
      </c>
      <c r="AX65" s="134">
        <f>COUNTIF(故障汇总表!U126:U245,数据汇总表!AW38)</f>
        <v>0</v>
      </c>
      <c r="AY65" s="134"/>
      <c r="AZ65" s="134"/>
      <c r="BA65" s="135">
        <f t="shared" si="4"/>
        <v>5</v>
      </c>
      <c r="BB65" s="133">
        <f t="shared" si="5"/>
        <v>1.7361111111110994E-2</v>
      </c>
    </row>
    <row r="66" spans="1:56">
      <c r="A66" s="129" t="s">
        <v>2590</v>
      </c>
      <c r="B66" s="130">
        <v>27</v>
      </c>
      <c r="C66" s="131">
        <v>597</v>
      </c>
      <c r="D66" s="147">
        <v>2707</v>
      </c>
      <c r="E66" s="132">
        <v>10244</v>
      </c>
      <c r="F66" s="132">
        <v>8027</v>
      </c>
      <c r="G66" s="132">
        <v>11494</v>
      </c>
      <c r="H66" s="132">
        <f t="shared" si="3"/>
        <v>29765</v>
      </c>
      <c r="I66" s="133">
        <f>SUMIF(故障汇总表!W126:W245,数据汇总表!I38,故障汇总表!X126:X245)</f>
        <v>1.5972222222221E-2</v>
      </c>
      <c r="J66" s="134">
        <f>COUNTIF(故障汇总表!W126:W245,数据汇总表!I38)</f>
        <v>4</v>
      </c>
      <c r="K66" s="133">
        <f>SUMIF(故障汇总表!W126:W245,数据汇总表!K38,故障汇总表!X126:X245)</f>
        <v>0</v>
      </c>
      <c r="L66" s="134">
        <f>COUNTIF(故障汇总表!W126:W245,数据汇总表!K38)</f>
        <v>0</v>
      </c>
      <c r="M66" s="133">
        <f>SUMIF(故障汇总表!W126:W245,数据汇总表!M38,故障汇总表!X126:X245)</f>
        <v>0</v>
      </c>
      <c r="N66" s="134">
        <f>COUNTIF(故障汇总表!W126:W245,数据汇总表!M38)</f>
        <v>0</v>
      </c>
      <c r="O66" s="133">
        <f>SUMIF(故障汇总表!W126:W245,数据汇总表!O38,故障汇总表!X126:X245)</f>
        <v>0</v>
      </c>
      <c r="P66" s="134">
        <f>COUNTIF(故障汇总表!W126:W245,数据汇总表!O38)</f>
        <v>0</v>
      </c>
      <c r="Q66" s="133">
        <f>SUMIF(故障汇总表!W126:W245,数据汇总表!Q38,故障汇总表!X126:X245)</f>
        <v>0</v>
      </c>
      <c r="R66" s="134">
        <f>COUNTIF(故障汇总表!W126:W245,数据汇总表!Q38)</f>
        <v>0</v>
      </c>
      <c r="S66" s="133">
        <f>SUMIF(故障汇总表!W126:W245,数据汇总表!S38,故障汇总表!X126:X245)</f>
        <v>0</v>
      </c>
      <c r="T66" s="134">
        <f>COUNTIF(故障汇总表!W126:W245,数据汇总表!S38)</f>
        <v>0</v>
      </c>
      <c r="U66" s="133">
        <f>SUMIF(故障汇总表!W126:W245,数据汇总表!U38,故障汇总表!X126:X245)</f>
        <v>0</v>
      </c>
      <c r="V66" s="134">
        <f>COUNTIF(故障汇总表!W126:W245,数据汇总表!U38)</f>
        <v>0</v>
      </c>
      <c r="W66" s="133">
        <f>SUMIF(故障汇总表!W126:W245,数据汇总表!W38,故障汇总表!X126:X245)</f>
        <v>0</v>
      </c>
      <c r="X66" s="134">
        <f>COUNTIF(故障汇总表!W126:W245,数据汇总表!W38)</f>
        <v>0</v>
      </c>
      <c r="Y66" s="133">
        <f>SUMIF(故障汇总表!W126:W245,数据汇总表!Y38,故障汇总表!X126:X245)</f>
        <v>0</v>
      </c>
      <c r="Z66" s="134">
        <f>COUNTIF(故障汇总表!W126:W245,数据汇总表!Y38)</f>
        <v>0</v>
      </c>
      <c r="AA66" s="133">
        <f>SUMIF(故障汇总表!W126:W245,数据汇总表!AA38,故障汇总表!X126:X245)</f>
        <v>0</v>
      </c>
      <c r="AB66" s="134">
        <f>COUNTIF(故障汇总表!W126:W245,数据汇总表!AA38)</f>
        <v>0</v>
      </c>
      <c r="AC66" s="133">
        <f>SUMIF(故障汇总表!W126:W245,数据汇总表!AC38,故障汇总表!X126:X245)</f>
        <v>0</v>
      </c>
      <c r="AD66" s="134">
        <f>COUNTIF(故障汇总表!W126:W245,数据汇总表!AC38)</f>
        <v>0</v>
      </c>
      <c r="AE66" s="133">
        <f>SUMIF(故障汇总表!W126:W245,数据汇总表!AE38,故障汇总表!X126:X245)</f>
        <v>0</v>
      </c>
      <c r="AF66" s="134">
        <f>COUNTIF(故障汇总表!W126:W245,数据汇总表!AE38)</f>
        <v>0</v>
      </c>
      <c r="AG66" s="133">
        <f>SUMIF(故障汇总表!W126:W245,数据汇总表!AG38,故障汇总表!X126:X245)</f>
        <v>0</v>
      </c>
      <c r="AH66" s="134">
        <f>COUNTIF(故障汇总表!W126:W245,数据汇总表!AG38)</f>
        <v>0</v>
      </c>
      <c r="AI66" s="133">
        <f>SUMIF(故障汇总表!W126:W245,数据汇总表!AI38,故障汇总表!X126:X245)</f>
        <v>0</v>
      </c>
      <c r="AJ66" s="134">
        <f>COUNTIF(故障汇总表!W126:W245,数据汇总表!AI38)</f>
        <v>0</v>
      </c>
      <c r="AK66" s="133">
        <f>SUMIF(故障汇总表!W126:W245,数据汇总表!AK38,故障汇总表!X126:X245)</f>
        <v>2.0833333333329929E-3</v>
      </c>
      <c r="AL66" s="134">
        <f>COUNTIF(故障汇总表!W126:W245,数据汇总表!AK38)</f>
        <v>1</v>
      </c>
      <c r="AM66" s="133">
        <f>SUMIF(故障汇总表!W126:W245,数据汇总表!AM38,故障汇总表!X126:X245)</f>
        <v>0</v>
      </c>
      <c r="AN66" s="134">
        <f>COUNTIF(故障汇总表!W126:W245,数据汇总表!AM38)</f>
        <v>0</v>
      </c>
      <c r="AO66" s="133">
        <f>SUMIF(故障汇总表!W126:W245,数据汇总表!AO38,故障汇总表!X126:X245)</f>
        <v>0</v>
      </c>
      <c r="AP66" s="134">
        <f>COUNTIF(故障汇总表!W126:W245,数据汇总表!AO38)</f>
        <v>0</v>
      </c>
      <c r="AQ66" s="133">
        <f>SUMIF(故障汇总表!W126:W245,数据汇总表!AQ38,故障汇总表!X126:X245)</f>
        <v>0</v>
      </c>
      <c r="AR66" s="134">
        <f>COUNTIF(故障汇总表!W126:W245,数据汇总表!AQ38)</f>
        <v>0</v>
      </c>
      <c r="AS66" s="133">
        <f>SUMIF(故障汇总表!W126:W245,数据汇总表!AS38,故障汇总表!X126:X245)</f>
        <v>0</v>
      </c>
      <c r="AT66" s="134">
        <f>COUNTIF(故障汇总表!W126:W245,数据汇总表!AS38)</f>
        <v>0</v>
      </c>
      <c r="AU66" s="133">
        <f>SUMIF(故障汇总表!W126:W245,数据汇总表!AU38,故障汇总表!X126:X245)</f>
        <v>0</v>
      </c>
      <c r="AV66" s="134">
        <f>COUNTIF(故障汇总表!W126:W245,数据汇总表!AU38)</f>
        <v>0</v>
      </c>
      <c r="AW66" s="133">
        <f>SUMIF(故障汇总表!W126:W245,数据汇总表!AW38,故障汇总表!X126:X245)</f>
        <v>0</v>
      </c>
      <c r="AX66" s="134">
        <f>COUNTIF(故障汇总表!W126:W245,数据汇总表!AW38)</f>
        <v>0</v>
      </c>
      <c r="AY66" s="134"/>
      <c r="AZ66" s="134"/>
      <c r="BA66" s="135">
        <f t="shared" si="4"/>
        <v>5</v>
      </c>
      <c r="BB66" s="133">
        <f t="shared" si="5"/>
        <v>1.8055555555553993E-2</v>
      </c>
    </row>
    <row r="67" spans="1:56">
      <c r="A67" s="129" t="s">
        <v>2497</v>
      </c>
      <c r="B67" s="130">
        <v>28</v>
      </c>
      <c r="C67" s="131">
        <v>548</v>
      </c>
      <c r="D67" s="147">
        <v>2940</v>
      </c>
      <c r="E67" s="132">
        <v>10480</v>
      </c>
      <c r="F67" s="132">
        <v>11647</v>
      </c>
      <c r="G67" s="132">
        <v>10881</v>
      </c>
      <c r="H67" s="132">
        <f t="shared" si="3"/>
        <v>33008</v>
      </c>
      <c r="I67" s="133">
        <f>SUMIF(故障汇总表!Y126:Y245,数据汇总表!I38,故障汇总表!Z126:Z245)</f>
        <v>1.8750000000001363E-2</v>
      </c>
      <c r="J67" s="134">
        <f>COUNTIF(故障汇总表!Y126:Y245,数据汇总表!I38)</f>
        <v>6</v>
      </c>
      <c r="K67" s="133">
        <f>SUMIF(故障汇总表!Y126:Y245,数据汇总表!K38,故障汇总表!Z126:Z245)</f>
        <v>0</v>
      </c>
      <c r="L67" s="134">
        <f>COUNTIF(故障汇总表!Y126:Y245,数据汇总表!K38)</f>
        <v>0</v>
      </c>
      <c r="M67" s="133">
        <f>SUMIF(故障汇总表!Y126:Y245,数据汇总表!M38,故障汇总表!Z126:Z245)</f>
        <v>0</v>
      </c>
      <c r="N67" s="134">
        <f>COUNTIF(故障汇总表!Y126:Y245,数据汇总表!M38)</f>
        <v>0</v>
      </c>
      <c r="O67" s="133">
        <f>SUMIF(故障汇总表!Y126:Y245,数据汇总表!O38,故障汇总表!Z126:Z245)</f>
        <v>0</v>
      </c>
      <c r="P67" s="134">
        <f>COUNTIF(故障汇总表!Y126:Y245,数据汇总表!O38)</f>
        <v>0</v>
      </c>
      <c r="Q67" s="133">
        <f>SUMIF(故障汇总表!Y126:Y245,数据汇总表!Q38,故障汇总表!Z126:Z245)</f>
        <v>0</v>
      </c>
      <c r="R67" s="134">
        <f>COUNTIF(故障汇总表!Y126:Y245,数据汇总表!Q38)</f>
        <v>0</v>
      </c>
      <c r="S67" s="133">
        <f>SUMIF(故障汇总表!Y126:Y245,数据汇总表!S38,故障汇总表!Z126:Z245)</f>
        <v>0</v>
      </c>
      <c r="T67" s="134">
        <f>COUNTIF(故障汇总表!Y126:Y245,数据汇总表!S38)</f>
        <v>0</v>
      </c>
      <c r="U67" s="133">
        <f>SUMIF(故障汇总表!Y126:Y245,数据汇总表!U38,故障汇总表!Z126:Z245)</f>
        <v>0</v>
      </c>
      <c r="V67" s="134">
        <f>COUNTIF(故障汇总表!Y126:Y245,数据汇总表!U38)</f>
        <v>0</v>
      </c>
      <c r="W67" s="133">
        <f>SUMIF(故障汇总表!Y126:Y245,数据汇总表!W38,故障汇总表!Z126:Z245)</f>
        <v>0</v>
      </c>
      <c r="X67" s="134">
        <f>COUNTIF(故障汇总表!Y126:Y245,数据汇总表!W38)</f>
        <v>0</v>
      </c>
      <c r="Y67" s="133">
        <f>SUMIF(故障汇总表!Y126:Y245,数据汇总表!Y38,故障汇总表!Z126:Z245)</f>
        <v>0</v>
      </c>
      <c r="Z67" s="134">
        <f>COUNTIF(故障汇总表!Y126:Y245,数据汇总表!Y38)</f>
        <v>0</v>
      </c>
      <c r="AA67" s="133">
        <f>SUMIF(故障汇总表!Y126:Y245,数据汇总表!AA38,故障汇总表!Z126:Z245)</f>
        <v>4.8611111111110383E-3</v>
      </c>
      <c r="AB67" s="134">
        <f>COUNTIF(故障汇总表!Y126:Y245,数据汇总表!AA38)</f>
        <v>1</v>
      </c>
      <c r="AC67" s="133">
        <f>SUMIF(故障汇总表!Y126:Y245,数据汇总表!AC38,故障汇总表!Z126:Z245)</f>
        <v>6.5277777777778018E-2</v>
      </c>
      <c r="AD67" s="134">
        <f>COUNTIF(故障汇总表!Y126:Y245,数据汇总表!AC38)</f>
        <v>1</v>
      </c>
      <c r="AE67" s="133">
        <f>SUMIF(故障汇总表!Y126:Y245,数据汇总表!AE38,故障汇总表!Z126:Z245)</f>
        <v>0</v>
      </c>
      <c r="AF67" s="134">
        <f>COUNTIF(故障汇总表!Y126:Y245,数据汇总表!AE38)</f>
        <v>0</v>
      </c>
      <c r="AG67" s="133">
        <f>SUMIF(故障汇总表!Y126:Y245,数据汇总表!AG38,故障汇总表!Z126:Z245)</f>
        <v>0</v>
      </c>
      <c r="AH67" s="134">
        <f>COUNTIF(故障汇总表!Y126:Y245,数据汇总表!AG38)</f>
        <v>0</v>
      </c>
      <c r="AI67" s="133">
        <f>SUMIF(故障汇总表!Y126:Y245,数据汇总表!AI38,故障汇总表!Z126:Z245)</f>
        <v>0</v>
      </c>
      <c r="AJ67" s="134">
        <f>COUNTIF(故障汇总表!Y126:Y245,数据汇总表!AI38)</f>
        <v>0</v>
      </c>
      <c r="AK67" s="133">
        <f>SUMIF(故障汇总表!Y126:Y245,数据汇总表!AK38,故障汇总表!Z126:Z245)</f>
        <v>0</v>
      </c>
      <c r="AL67" s="134">
        <f>COUNTIF(故障汇总表!Y126:Y245,数据汇总表!AK38)</f>
        <v>0</v>
      </c>
      <c r="AM67" s="133">
        <f>SUMIF(故障汇总表!Y126:Y245,数据汇总表!AM38,故障汇总表!Z126:Z245)</f>
        <v>0</v>
      </c>
      <c r="AN67" s="134">
        <f>COUNTIF(故障汇总表!Y126:Y245,数据汇总表!AM38)</f>
        <v>0</v>
      </c>
      <c r="AO67" s="133">
        <f>SUMIF(故障汇总表!Y126:Y245,数据汇总表!AO38,故障汇总表!Z126:Z245)</f>
        <v>0</v>
      </c>
      <c r="AP67" s="134">
        <f>COUNTIF(故障汇总表!Y126:Y245,数据汇总表!AO38)</f>
        <v>0</v>
      </c>
      <c r="AQ67" s="133">
        <f>SUMIF(故障汇总表!Y126:Y245,数据汇总表!AQ38,故障汇总表!Z126:Z245)</f>
        <v>0</v>
      </c>
      <c r="AR67" s="134">
        <f>COUNTIF(故障汇总表!Y126:Y245,数据汇总表!AQ38)</f>
        <v>0</v>
      </c>
      <c r="AS67" s="133">
        <f>SUMIF(故障汇总表!Y126:Y245,数据汇总表!AS38,故障汇总表!Z126:Z245)</f>
        <v>0</v>
      </c>
      <c r="AT67" s="134">
        <f>COUNTIF(故障汇总表!Y126:Y245,数据汇总表!AS38)</f>
        <v>0</v>
      </c>
      <c r="AU67" s="133">
        <f>SUMIF(故障汇总表!Y126:Y245,数据汇总表!AU38,故障汇总表!Z126:Z245)</f>
        <v>0</v>
      </c>
      <c r="AV67" s="134">
        <f>COUNTIF(故障汇总表!Y126:Y245,数据汇总表!AU38)</f>
        <v>0</v>
      </c>
      <c r="AW67" s="133">
        <f>SUMIF(故障汇总表!Y126:Y245,数据汇总表!AW38,故障汇总表!Z126:Z245)</f>
        <v>0</v>
      </c>
      <c r="AX67" s="134">
        <f>COUNTIF(故障汇总表!Y126:Y245,数据汇总表!AW38)</f>
        <v>0</v>
      </c>
      <c r="AY67" s="134"/>
      <c r="AZ67" s="134"/>
      <c r="BA67" s="135">
        <f t="shared" si="4"/>
        <v>8</v>
      </c>
      <c r="BB67" s="133">
        <f t="shared" si="5"/>
        <v>8.8888888888890419E-2</v>
      </c>
    </row>
    <row r="68" spans="1:56">
      <c r="A68" s="129" t="s">
        <v>2494</v>
      </c>
      <c r="B68" s="130">
        <v>29</v>
      </c>
      <c r="C68" s="131">
        <v>561</v>
      </c>
      <c r="D68" s="147">
        <v>2926</v>
      </c>
      <c r="E68" s="132">
        <v>8729</v>
      </c>
      <c r="F68" s="132">
        <v>10363</v>
      </c>
      <c r="G68" s="132">
        <v>10551</v>
      </c>
      <c r="H68" s="132">
        <f t="shared" si="3"/>
        <v>29643</v>
      </c>
      <c r="I68" s="133">
        <f>SUMIF(故障汇总表!AA126:AA245,数据汇总表!I38,故障汇总表!AB126:AB245)</f>
        <v>9.7222222222209664E-3</v>
      </c>
      <c r="J68" s="134">
        <f>COUNTIF(故障汇总表!AA126:AA245,数据汇总表!I38)</f>
        <v>3</v>
      </c>
      <c r="K68" s="133">
        <f>SUMIF(故障汇总表!AA126:AA245,数据汇总表!K38,故障汇总表!AB126:AB245)</f>
        <v>4.1666666666659857E-3</v>
      </c>
      <c r="L68" s="134">
        <f>COUNTIF(故障汇总表!AA126:AA245,数据汇总表!K38)</f>
        <v>1</v>
      </c>
      <c r="M68" s="133">
        <f>SUMIF(故障汇总表!AA126:AA245,数据汇总表!M38,故障汇总表!AB126:AB245)</f>
        <v>0</v>
      </c>
      <c r="N68" s="134">
        <f>COUNTIF(故障汇总表!AA126:AA245,数据汇总表!M38)</f>
        <v>0</v>
      </c>
      <c r="O68" s="133">
        <f>SUMIF(故障汇总表!AA126:AA245,数据汇总表!O38,故障汇总表!AB126:AB245)</f>
        <v>0</v>
      </c>
      <c r="P68" s="134">
        <f>COUNTIF(故障汇总表!AA126:AA245,数据汇总表!O38)</f>
        <v>0</v>
      </c>
      <c r="Q68" s="133">
        <f>SUMIF(故障汇总表!AA126:AA245,数据汇总表!Q38,故障汇总表!AB126:AB245)</f>
        <v>0</v>
      </c>
      <c r="R68" s="134">
        <f>COUNTIF(故障汇总表!AA126:AA245,数据汇总表!Q38)</f>
        <v>0</v>
      </c>
      <c r="S68" s="133">
        <f>SUMIF(故障汇总表!AA126:AA245,数据汇总表!S38,故障汇总表!AB126:AB245)</f>
        <v>0</v>
      </c>
      <c r="T68" s="134">
        <f>COUNTIF(故障汇总表!AA126:AA245,数据汇总表!S38)</f>
        <v>0</v>
      </c>
      <c r="U68" s="133">
        <f>SUMIF(故障汇总表!AA126:AA245,数据汇总表!U38,故障汇总表!AB126:AB245)</f>
        <v>0</v>
      </c>
      <c r="V68" s="134">
        <f>COUNTIF(故障汇总表!AA126:AA245,数据汇总表!U38)</f>
        <v>0</v>
      </c>
      <c r="W68" s="133">
        <f>SUMIF(故障汇总表!AA126:AA245,数据汇总表!W38,故障汇总表!AB126:AB245)</f>
        <v>0</v>
      </c>
      <c r="X68" s="134">
        <f>COUNTIF(故障汇总表!AA126:AA245,数据汇总表!W38)</f>
        <v>0</v>
      </c>
      <c r="Y68" s="133">
        <f>SUMIF(故障汇总表!AA126:AA245,数据汇总表!Y38,故障汇总表!AB126:AB245)</f>
        <v>0</v>
      </c>
      <c r="Z68" s="134">
        <f>COUNTIF(故障汇总表!AA126:AA245,数据汇总表!Y38)</f>
        <v>0</v>
      </c>
      <c r="AA68" s="133">
        <f>SUMIF(故障汇总表!AA126:AA245,数据汇总表!AA38,故障汇总表!AB126:AB245)</f>
        <v>0</v>
      </c>
      <c r="AB68" s="134">
        <f>COUNTIF(故障汇总表!AA126:AA245,数据汇总表!AA38)</f>
        <v>0</v>
      </c>
      <c r="AC68" s="133">
        <f>SUMIF(故障汇总表!AA126:AA245,数据汇总表!AC38,故障汇总表!AB126:AB245)</f>
        <v>0</v>
      </c>
      <c r="AD68" s="134">
        <f>COUNTIF(故障汇总表!AA126:AA245,数据汇总表!AC38)</f>
        <v>0</v>
      </c>
      <c r="AE68" s="133">
        <f>SUMIF(故障汇总表!AA126:AA245,数据汇总表!AE38,故障汇总表!AB126:AB245)</f>
        <v>0</v>
      </c>
      <c r="AF68" s="134">
        <f>COUNTIF(故障汇总表!AA126:AA245,数据汇总表!AE38)</f>
        <v>0</v>
      </c>
      <c r="AG68" s="133">
        <f>SUMIF(故障汇总表!AA126:AA245,数据汇总表!AG38,故障汇总表!AB126:AB245)</f>
        <v>0</v>
      </c>
      <c r="AH68" s="134">
        <f>COUNTIF(故障汇总表!AA126:AA245,数据汇总表!AG38)</f>
        <v>0</v>
      </c>
      <c r="AI68" s="133">
        <f>SUMIF(故障汇总表!AA126:AA245,数据汇总表!AI38,故障汇总表!AB126:AB245)</f>
        <v>0</v>
      </c>
      <c r="AJ68" s="134">
        <f>COUNTIF(故障汇总表!AA126:AA245,数据汇总表!AI38)</f>
        <v>0</v>
      </c>
      <c r="AK68" s="133">
        <f>SUMIF(故障汇总表!AA126:AA245,数据汇总表!AK38,故障汇总表!AB126:AB245)</f>
        <v>3.4722222222219878E-3</v>
      </c>
      <c r="AL68" s="134">
        <f>COUNTIF(故障汇总表!AA126:AA245,数据汇总表!AK38)</f>
        <v>1</v>
      </c>
      <c r="AM68" s="133">
        <f>SUMIF(故障汇总表!AA126:AA245,数据汇总表!AM38,故障汇总表!AB126:AB245)</f>
        <v>0</v>
      </c>
      <c r="AN68" s="134">
        <f>COUNTIF(故障汇总表!AA126:AA245,数据汇总表!AM38)</f>
        <v>0</v>
      </c>
      <c r="AO68" s="133">
        <f>SUMIF(故障汇总表!AA126:AA245,数据汇总表!AO38,故障汇总表!AB126:AB245)</f>
        <v>0</v>
      </c>
      <c r="AP68" s="134">
        <f>COUNTIF(故障汇总表!AA126:AA245,数据汇总表!AO38)</f>
        <v>0</v>
      </c>
      <c r="AQ68" s="133">
        <f>SUMIF(故障汇总表!AA126:AA245,数据汇总表!AQ38,故障汇总表!AB126:AB245)</f>
        <v>0</v>
      </c>
      <c r="AR68" s="134">
        <f>COUNTIF(故障汇总表!AA126:AA245,数据汇总表!AQ38)</f>
        <v>0</v>
      </c>
      <c r="AS68" s="133">
        <f>SUMIF(故障汇总表!AA126:AA245,数据汇总表!AS38,故障汇总表!AB126:AB245)</f>
        <v>0</v>
      </c>
      <c r="AT68" s="134">
        <f>COUNTIF(故障汇总表!AA126:AA245,数据汇总表!AS38)</f>
        <v>0</v>
      </c>
      <c r="AU68" s="133">
        <f>SUMIF(故障汇总表!AA126:AA245,数据汇总表!AU38,故障汇总表!AB126:AB245)</f>
        <v>0</v>
      </c>
      <c r="AV68" s="134">
        <f>COUNTIF(故障汇总表!AA126:AA245,数据汇总表!AU38)</f>
        <v>0</v>
      </c>
      <c r="AW68" s="133">
        <f>SUMIF(故障汇总表!AA126:AA245,数据汇总表!AW38,故障汇总表!AB126:AB245)</f>
        <v>0</v>
      </c>
      <c r="AX68" s="134">
        <f>COUNTIF(故障汇总表!AA126:AA245,数据汇总表!AW38)</f>
        <v>0</v>
      </c>
      <c r="AY68" s="134"/>
      <c r="AZ68" s="134"/>
      <c r="BA68" s="135">
        <f t="shared" si="4"/>
        <v>5</v>
      </c>
      <c r="BB68" s="133">
        <f t="shared" si="5"/>
        <v>1.736111111110894E-2</v>
      </c>
    </row>
    <row r="69" spans="1:56">
      <c r="A69" s="129" t="s">
        <v>2494</v>
      </c>
      <c r="B69" s="130">
        <v>30</v>
      </c>
      <c r="C69" s="131">
        <v>581</v>
      </c>
      <c r="D69" s="147">
        <v>2993</v>
      </c>
      <c r="E69" s="132">
        <v>9790</v>
      </c>
      <c r="F69" s="132">
        <v>10286</v>
      </c>
      <c r="G69" s="132">
        <v>10681</v>
      </c>
      <c r="H69" s="132">
        <f t="shared" si="3"/>
        <v>30757</v>
      </c>
      <c r="I69" s="133">
        <f>SUMIF(故障汇总表!AC126:AC245,数据汇总表!I38,故障汇总表!AD126:AD245)</f>
        <v>2.3611111111113782E-2</v>
      </c>
      <c r="J69" s="134">
        <f>COUNTIF(故障汇总表!AC126:AC245,数据汇总表!I38)</f>
        <v>6</v>
      </c>
      <c r="K69" s="133">
        <f>SUMIF(故障汇总表!AC126:AC245,数据汇总表!K38,故障汇总表!AD126:AD245)</f>
        <v>0</v>
      </c>
      <c r="L69" s="134">
        <f>COUNTIF(故障汇总表!AC126:AC245,数据汇总表!K38)</f>
        <v>0</v>
      </c>
      <c r="M69" s="133">
        <f>SUMIF(故障汇总表!AC126:AC245,数据汇总表!M38,故障汇总表!AD126:AD245)</f>
        <v>0</v>
      </c>
      <c r="N69" s="134">
        <f>COUNTIF(故障汇总表!AC126:AC245,数据汇总表!M38)</f>
        <v>0</v>
      </c>
      <c r="O69" s="133">
        <f>SUMIF(故障汇总表!AC126:AC245,数据汇总表!O38,故障汇总表!AD126:AD245)</f>
        <v>0</v>
      </c>
      <c r="P69" s="134">
        <f>COUNTIF(故障汇总表!AC126:AC245,数据汇总表!O38)</f>
        <v>0</v>
      </c>
      <c r="Q69" s="133">
        <f>SUMIF(故障汇总表!AC126:AC245,数据汇总表!Q38,故障汇总表!AD126:AD245)</f>
        <v>0</v>
      </c>
      <c r="R69" s="134">
        <f>COUNTIF(故障汇总表!AC126:AC245,数据汇总表!Q38)</f>
        <v>0</v>
      </c>
      <c r="S69" s="133">
        <f>SUMIF(故障汇总表!AC126:AC245,数据汇总表!S38,故障汇总表!AD126:AD245)</f>
        <v>0</v>
      </c>
      <c r="T69" s="134">
        <f>COUNTIF(故障汇总表!AC126:AC245,数据汇总表!S38)</f>
        <v>0</v>
      </c>
      <c r="U69" s="133">
        <f>SUMIF(故障汇总表!AC126:AC245,数据汇总表!U38,故障汇总表!AD126:AD245)</f>
        <v>0</v>
      </c>
      <c r="V69" s="134">
        <f>COUNTIF(故障汇总表!AC126:AC245,数据汇总表!U38)</f>
        <v>0</v>
      </c>
      <c r="W69" s="133">
        <f>SUMIF(故障汇总表!AC126:AC245,数据汇总表!W38,故障汇总表!AD126:AD245)</f>
        <v>6.9444444444439757E-3</v>
      </c>
      <c r="X69" s="134">
        <f>COUNTIF(故障汇总表!AC126:AC245,数据汇总表!W38)</f>
        <v>1</v>
      </c>
      <c r="Y69" s="133">
        <f>SUMIF(故障汇总表!AC126:AC245,数据汇总表!Y38,故障汇总表!AD126:AD245)</f>
        <v>2.0833333333333308E-2</v>
      </c>
      <c r="Z69" s="134">
        <f>COUNTIF(故障汇总表!AC126:AC245,数据汇总表!Y38)</f>
        <v>1</v>
      </c>
      <c r="AA69" s="133">
        <f>SUMIF(故障汇总表!AC126:AC245,数据汇总表!AA38,故障汇总表!AD126:AD245)</f>
        <v>0</v>
      </c>
      <c r="AB69" s="134">
        <f>COUNTIF(故障汇总表!AC126:AC245,数据汇总表!AA38)</f>
        <v>0</v>
      </c>
      <c r="AC69" s="133">
        <f>SUMIF(故障汇总表!AC126:AC245,数据汇总表!AC38,故障汇总表!AD126:AD245)</f>
        <v>0</v>
      </c>
      <c r="AD69" s="134">
        <f>COUNTIF(故障汇总表!AC126:AC245,数据汇总表!AC38)</f>
        <v>0</v>
      </c>
      <c r="AE69" s="133">
        <f>SUMIF(故障汇总表!AC126:AC245,数据汇总表!AE38,故障汇总表!AD126:AD245)</f>
        <v>0</v>
      </c>
      <c r="AF69" s="134">
        <f>COUNTIF(故障汇总表!AC126:AC245,数据汇总表!AE38)</f>
        <v>0</v>
      </c>
      <c r="AG69" s="133">
        <f>SUMIF(故障汇总表!AC126:AC245,数据汇总表!AG38,故障汇总表!AD126:AD245)</f>
        <v>0</v>
      </c>
      <c r="AH69" s="134">
        <f>COUNTIF(故障汇总表!AC126:AC245,数据汇总表!AG38)</f>
        <v>0</v>
      </c>
      <c r="AI69" s="133">
        <f>SUMIF(故障汇总表!AC126:AC245,数据汇总表!AI38,故障汇总表!AD126:AD245)</f>
        <v>0</v>
      </c>
      <c r="AJ69" s="134">
        <f>COUNTIF(故障汇总表!AC126:AC245,数据汇总表!AI38)</f>
        <v>0</v>
      </c>
      <c r="AK69" s="133">
        <f>SUMIF(故障汇总表!AC126:AC245,数据汇总表!AK38,故障汇总表!AD126:AD245)</f>
        <v>0</v>
      </c>
      <c r="AL69" s="134">
        <f>COUNTIF(故障汇总表!AC126:AC245,数据汇总表!AK38)</f>
        <v>0</v>
      </c>
      <c r="AM69" s="133">
        <f>SUMIF(故障汇总表!AC126:AC245,数据汇总表!AM38,故障汇总表!AD126:AD245)</f>
        <v>0</v>
      </c>
      <c r="AN69" s="134">
        <f>COUNTIF(故障汇总表!AC126:AC245,数据汇总表!AM38)</f>
        <v>0</v>
      </c>
      <c r="AO69" s="133">
        <f>SUMIF(故障汇总表!AC126:AC245,数据汇总表!AO38,故障汇总表!AD126:AD245)</f>
        <v>0</v>
      </c>
      <c r="AP69" s="134">
        <f>COUNTIF(故障汇总表!AC126:AC245,数据汇总表!AO38)</f>
        <v>0</v>
      </c>
      <c r="AQ69" s="133">
        <f>SUMIF(故障汇总表!AC126:AC245,数据汇总表!AQ38,故障汇总表!AD126:AD245)</f>
        <v>0</v>
      </c>
      <c r="AR69" s="134">
        <f>COUNTIF(故障汇总表!AC126:AC245,数据汇总表!AQ38)</f>
        <v>0</v>
      </c>
      <c r="AS69" s="133">
        <f>SUMIF(故障汇总表!AC126:AC245,数据汇总表!AS38,故障汇总表!AD126:AD245)</f>
        <v>0</v>
      </c>
      <c r="AT69" s="134">
        <f>COUNTIF(故障汇总表!AC126:AC245,数据汇总表!AS38)</f>
        <v>0</v>
      </c>
      <c r="AU69" s="133">
        <f>SUMIF(故障汇总表!AC126:AC245,数据汇总表!AU38,故障汇总表!AD126:AD245)</f>
        <v>0</v>
      </c>
      <c r="AV69" s="134">
        <f>COUNTIF(故障汇总表!AC126:AC245,数据汇总表!AU38)</f>
        <v>0</v>
      </c>
      <c r="AW69" s="133">
        <f>SUMIF(故障汇总表!AC126:AC245,数据汇总表!AW38,故障汇总表!AD126:AD245)</f>
        <v>0</v>
      </c>
      <c r="AX69" s="134">
        <f>COUNTIF(故障汇总表!AC126:AC245,数据汇总表!AW38)</f>
        <v>0</v>
      </c>
      <c r="AY69" s="134"/>
      <c r="AZ69" s="134"/>
      <c r="BA69" s="135">
        <f t="shared" si="4"/>
        <v>8</v>
      </c>
      <c r="BB69" s="133">
        <f t="shared" si="5"/>
        <v>5.1388888888891066E-2</v>
      </c>
    </row>
    <row r="70" spans="1:56">
      <c r="A70" s="129" t="s">
        <v>2494</v>
      </c>
      <c r="B70" s="130">
        <v>31</v>
      </c>
      <c r="C70" s="131">
        <v>609</v>
      </c>
      <c r="D70" s="147">
        <v>2241</v>
      </c>
      <c r="E70" s="132">
        <v>9713</v>
      </c>
      <c r="F70" s="132">
        <v>9089</v>
      </c>
      <c r="G70" s="132">
        <v>7726</v>
      </c>
      <c r="H70" s="132">
        <f t="shared" si="3"/>
        <v>26528</v>
      </c>
      <c r="I70" s="133">
        <f>SUMIF(故障汇总表!A248:A367,数据汇总表!I38,故障汇总表!B248:B367)</f>
        <v>3.4722222222222029E-3</v>
      </c>
      <c r="J70" s="134">
        <f>COUNTIF(故障汇总表!A248:A367,数据汇总表!I38)</f>
        <v>1</v>
      </c>
      <c r="K70" s="133">
        <f>SUMIF(故障汇总表!A248:A367,数据汇总表!K38,故障汇总表!B248:B367)</f>
        <v>0</v>
      </c>
      <c r="L70" s="134">
        <f>COUNTIF(故障汇总表!A248:A367,数据汇总表!K38)</f>
        <v>0</v>
      </c>
      <c r="M70" s="133">
        <f>SUMIF(故障汇总表!A248:A367,数据汇总表!M38,故障汇总表!B248:B367)</f>
        <v>0</v>
      </c>
      <c r="N70" s="134">
        <f>COUNTIF(故障汇总表!A248:A367,数据汇总表!M38)</f>
        <v>0</v>
      </c>
      <c r="O70" s="133">
        <f>SUMIF(故障汇总表!A248:A367,数据汇总表!O38,故障汇总表!B248:B367)</f>
        <v>8.3333333333333981E-2</v>
      </c>
      <c r="P70" s="134">
        <f>COUNTIF(故障汇总表!A248:A367,数据汇总表!O38)</f>
        <v>2</v>
      </c>
      <c r="Q70" s="133">
        <f>SUMIF(故障汇总表!A248:A367,数据汇总表!Q38,故障汇总表!B248:B367)</f>
        <v>0</v>
      </c>
      <c r="R70" s="134">
        <f>COUNTIF(故障汇总表!A248:A367,数据汇总表!Q38)</f>
        <v>0</v>
      </c>
      <c r="S70" s="133">
        <f>SUMIF(故障汇总表!A248:A367,数据汇总表!S38,故障汇总表!B248:B367)</f>
        <v>0</v>
      </c>
      <c r="T70" s="134">
        <f>COUNTIF(故障汇总表!A248:A367,数据汇总表!S38)</f>
        <v>0</v>
      </c>
      <c r="U70" s="133">
        <f>SUMIF(故障汇总表!A248:A367,数据汇总表!U38,故障汇总表!B248:B367)</f>
        <v>0</v>
      </c>
      <c r="V70" s="134">
        <f>COUNTIF(故障汇总表!A248:A367,数据汇总表!U38)</f>
        <v>0</v>
      </c>
      <c r="W70" s="133">
        <f>SUMIF(故障汇总表!A248:A367,数据汇总表!W38,故障汇总表!B248:B367)</f>
        <v>6.9444444444439757E-3</v>
      </c>
      <c r="X70" s="134">
        <f>COUNTIF(故障汇总表!A248:A367,数据汇总表!W38)</f>
        <v>2</v>
      </c>
      <c r="Y70" s="133">
        <f>SUMIF(故障汇总表!A248:A367,数据汇总表!Y38,故障汇总表!B248:B367)</f>
        <v>0</v>
      </c>
      <c r="Z70" s="134">
        <f>COUNTIF(故障汇总表!A248:A367,数据汇总表!Y38)</f>
        <v>0</v>
      </c>
      <c r="AA70" s="133">
        <f>SUMIF(故障汇总表!A248:A367,数据汇总表!AA38,故障汇总表!B248:B367)</f>
        <v>0</v>
      </c>
      <c r="AB70" s="134">
        <f>COUNTIF(故障汇总表!A248:A367,数据汇总表!AA38)</f>
        <v>0</v>
      </c>
      <c r="AC70" s="133">
        <f>SUMIF(故障汇总表!A248:A367,数据汇总表!AC38,故障汇总表!B248:B367)</f>
        <v>2.7777777777777901E-2</v>
      </c>
      <c r="AD70" s="134">
        <f>COUNTIF(故障汇总表!A248:A367,数据汇总表!AC38)</f>
        <v>1</v>
      </c>
      <c r="AE70" s="133">
        <f>SUMIF(故障汇总表!A248:A367,数据汇总表!AE38,故障汇总表!B248:B367)</f>
        <v>0</v>
      </c>
      <c r="AF70" s="134">
        <f>COUNTIF(故障汇总表!A248:A367,数据汇总表!AE38)</f>
        <v>0</v>
      </c>
      <c r="AG70" s="133">
        <f>SUMIF(故障汇总表!A248:A367,数据汇总表!AG38,故障汇总表!B248:B367)</f>
        <v>0</v>
      </c>
      <c r="AH70" s="134">
        <f>COUNTIF(故障汇总表!A248:A367,数据汇总表!AG38)</f>
        <v>0</v>
      </c>
      <c r="AI70" s="133">
        <f>SUMIF(故障汇总表!A248:A367,数据汇总表!AI38,故障汇总表!B248:B367)</f>
        <v>0</v>
      </c>
      <c r="AJ70" s="134">
        <f>COUNTIF(故障汇总表!A248:A367,数据汇总表!AI38)</f>
        <v>0</v>
      </c>
      <c r="AK70" s="133">
        <f>SUMIF(故障汇总表!A248:A367,数据汇总表!AK38,故障汇总表!B248:B367)</f>
        <v>0</v>
      </c>
      <c r="AL70" s="134">
        <f>COUNTIF(故障汇总表!A248:A367,数据汇总表!AK38)</f>
        <v>0</v>
      </c>
      <c r="AM70" s="133">
        <f>SUMIF(故障汇总表!A248:A367,数据汇总表!AM38,故障汇总表!B248:B367)</f>
        <v>0</v>
      </c>
      <c r="AN70" s="134">
        <f>COUNTIF(故障汇总表!A248:A367,数据汇总表!AM38)</f>
        <v>0</v>
      </c>
      <c r="AO70" s="133">
        <f>SUMIF(故障汇总表!A248:A367,数据汇总表!AO38,故障汇总表!B248:B367)</f>
        <v>0</v>
      </c>
      <c r="AP70" s="134">
        <f>COUNTIF(故障汇总表!A248:A367,数据汇总表!AO38)</f>
        <v>0</v>
      </c>
      <c r="AQ70" s="133">
        <f>SUMIF(故障汇总表!A248:A367,数据汇总表!AQ38,故障汇总表!B248:B367)</f>
        <v>0</v>
      </c>
      <c r="AR70" s="134">
        <f>COUNTIF(故障汇总表!A248:A367,数据汇总表!AQ38)</f>
        <v>0</v>
      </c>
      <c r="AS70" s="133">
        <f>SUMIF(故障汇总表!A248:A367,数据汇总表!AS38,故障汇总表!B248:B367)</f>
        <v>0</v>
      </c>
      <c r="AT70" s="134">
        <f>COUNTIF(故障汇总表!A248:A367,数据汇总表!AS38)</f>
        <v>0</v>
      </c>
      <c r="AU70" s="133">
        <f>SUMIF(故障汇总表!A248:A367,数据汇总表!AU38,故障汇总表!B248:B367)</f>
        <v>0</v>
      </c>
      <c r="AV70" s="134">
        <f>COUNTIF(故障汇总表!A248:A367,数据汇总表!AU38)</f>
        <v>0</v>
      </c>
      <c r="AW70" s="133">
        <f>SUMIF(故障汇总表!A248:A367,数据汇总表!AW38,故障汇总表!B248:B367)</f>
        <v>0</v>
      </c>
      <c r="AX70" s="134">
        <f>COUNTIF(故障汇总表!A248:A367,数据汇总表!AW38)</f>
        <v>0</v>
      </c>
      <c r="AY70" s="134"/>
      <c r="AZ70" s="134"/>
      <c r="BA70" s="135">
        <f t="shared" si="4"/>
        <v>6</v>
      </c>
      <c r="BB70" s="133">
        <f t="shared" si="5"/>
        <v>0.12152777777777807</v>
      </c>
    </row>
    <row r="71" spans="1:56">
      <c r="A71" s="129" t="s">
        <v>2448</v>
      </c>
      <c r="B71" s="148" t="s">
        <v>2595</v>
      </c>
      <c r="C71" s="131">
        <f t="shared" ref="C71:AH71" si="6">SUM(C6:C36)</f>
        <v>19564</v>
      </c>
      <c r="D71" s="148">
        <f t="shared" si="6"/>
        <v>68672</v>
      </c>
      <c r="E71" s="148">
        <f t="shared" si="6"/>
        <v>285108</v>
      </c>
      <c r="F71" s="148">
        <f t="shared" si="6"/>
        <v>291705</v>
      </c>
      <c r="G71" s="148">
        <f t="shared" si="6"/>
        <v>309194</v>
      </c>
      <c r="H71" s="148">
        <f t="shared" si="6"/>
        <v>886007</v>
      </c>
      <c r="I71" s="149">
        <f t="shared" si="6"/>
        <v>0.5243055555555568</v>
      </c>
      <c r="J71" s="150">
        <f t="shared" si="6"/>
        <v>108</v>
      </c>
      <c r="K71" s="149">
        <f t="shared" si="6"/>
        <v>7.5694444444444925E-2</v>
      </c>
      <c r="L71" s="150">
        <f t="shared" si="6"/>
        <v>18</v>
      </c>
      <c r="M71" s="149">
        <f t="shared" si="6"/>
        <v>0</v>
      </c>
      <c r="N71" s="150">
        <f t="shared" si="6"/>
        <v>0</v>
      </c>
      <c r="O71" s="149">
        <f t="shared" si="6"/>
        <v>0.39722222222222336</v>
      </c>
      <c r="P71" s="150">
        <f t="shared" si="6"/>
        <v>19</v>
      </c>
      <c r="Q71" s="149">
        <f t="shared" si="6"/>
        <v>8.1249999999999045E-2</v>
      </c>
      <c r="R71" s="150">
        <f t="shared" si="6"/>
        <v>5</v>
      </c>
      <c r="S71" s="149">
        <f t="shared" si="6"/>
        <v>5.2083333333332926E-2</v>
      </c>
      <c r="T71" s="150">
        <f t="shared" si="6"/>
        <v>8</v>
      </c>
      <c r="U71" s="149">
        <f t="shared" si="6"/>
        <v>0.1756944444444441</v>
      </c>
      <c r="V71" s="150">
        <f t="shared" si="6"/>
        <v>4</v>
      </c>
      <c r="W71" s="149">
        <f t="shared" si="6"/>
        <v>3.6111111111112038E-2</v>
      </c>
      <c r="X71" s="150">
        <f t="shared" si="6"/>
        <v>6</v>
      </c>
      <c r="Y71" s="149">
        <f t="shared" si="6"/>
        <v>6.5972222222222987E-2</v>
      </c>
      <c r="Z71" s="150">
        <f t="shared" si="6"/>
        <v>5</v>
      </c>
      <c r="AA71" s="149">
        <f t="shared" si="6"/>
        <v>3.4722222222219878E-3</v>
      </c>
      <c r="AB71" s="150">
        <f t="shared" si="6"/>
        <v>1</v>
      </c>
      <c r="AC71" s="149">
        <f t="shared" si="6"/>
        <v>1.0416666666665964E-2</v>
      </c>
      <c r="AD71" s="150">
        <f t="shared" si="6"/>
        <v>1</v>
      </c>
      <c r="AE71" s="149">
        <f t="shared" si="6"/>
        <v>1.7361111111111938E-2</v>
      </c>
      <c r="AF71" s="150">
        <f t="shared" si="6"/>
        <v>2</v>
      </c>
      <c r="AG71" s="149">
        <f t="shared" si="6"/>
        <v>0</v>
      </c>
      <c r="AH71" s="150">
        <f t="shared" si="6"/>
        <v>0</v>
      </c>
      <c r="AI71" s="149">
        <f t="shared" ref="AI71:BB71" si="7">SUM(AI6:AI36)</f>
        <v>0</v>
      </c>
      <c r="AJ71" s="150">
        <f t="shared" si="7"/>
        <v>0</v>
      </c>
      <c r="AK71" s="149">
        <f t="shared" si="7"/>
        <v>7.1527777777777732E-2</v>
      </c>
      <c r="AL71" s="150">
        <f t="shared" si="7"/>
        <v>17</v>
      </c>
      <c r="AM71" s="149">
        <f t="shared" si="7"/>
        <v>7.5000000000000344E-2</v>
      </c>
      <c r="AN71" s="150">
        <f t="shared" si="7"/>
        <v>6</v>
      </c>
      <c r="AO71" s="149">
        <f t="shared" si="7"/>
        <v>6.4583333333333826E-2</v>
      </c>
      <c r="AP71" s="150">
        <f t="shared" si="7"/>
        <v>11</v>
      </c>
      <c r="AQ71" s="149">
        <f t="shared" si="7"/>
        <v>0</v>
      </c>
      <c r="AR71" s="150">
        <f t="shared" si="7"/>
        <v>0</v>
      </c>
      <c r="AS71" s="149">
        <f t="shared" si="7"/>
        <v>3.4027777777778045E-2</v>
      </c>
      <c r="AT71" s="150">
        <f t="shared" si="7"/>
        <v>3</v>
      </c>
      <c r="AU71" s="149">
        <f t="shared" si="7"/>
        <v>0</v>
      </c>
      <c r="AV71" s="150">
        <f t="shared" si="7"/>
        <v>0</v>
      </c>
      <c r="AW71" s="149">
        <f t="shared" si="7"/>
        <v>4.93055555555547E-2</v>
      </c>
      <c r="AX71" s="150">
        <f t="shared" si="7"/>
        <v>11</v>
      </c>
      <c r="AY71" s="149">
        <f t="shared" si="7"/>
        <v>0</v>
      </c>
      <c r="AZ71" s="150">
        <f t="shared" si="7"/>
        <v>0</v>
      </c>
      <c r="BA71" s="151">
        <f t="shared" si="7"/>
        <v>225</v>
      </c>
      <c r="BB71" s="149">
        <f t="shared" si="7"/>
        <v>1.7340277777777808</v>
      </c>
      <c r="BD71" s="139" t="s">
        <v>2596</v>
      </c>
    </row>
    <row r="72" spans="1:56">
      <c r="A72" s="129" t="s">
        <v>2497</v>
      </c>
      <c r="B72" s="148" t="s">
        <v>2595</v>
      </c>
      <c r="C72" s="148">
        <f>SUM(C40:C70)</f>
        <v>18049</v>
      </c>
      <c r="D72" s="148">
        <f>SUM(D40:D70)</f>
        <v>84836</v>
      </c>
      <c r="E72" s="148">
        <f t="shared" ref="E72:BB72" si="8">SUM(E40:E70)</f>
        <v>299078</v>
      </c>
      <c r="F72" s="148">
        <f t="shared" si="8"/>
        <v>295022</v>
      </c>
      <c r="G72" s="148">
        <f t="shared" si="8"/>
        <v>321842</v>
      </c>
      <c r="H72" s="148">
        <f t="shared" si="8"/>
        <v>915942</v>
      </c>
      <c r="I72" s="149">
        <f t="shared" si="8"/>
        <v>0.48819444444445026</v>
      </c>
      <c r="J72" s="150">
        <f t="shared" si="8"/>
        <v>124</v>
      </c>
      <c r="K72" s="149">
        <f t="shared" si="8"/>
        <v>5.9027777777777048E-2</v>
      </c>
      <c r="L72" s="150">
        <f t="shared" si="8"/>
        <v>13</v>
      </c>
      <c r="M72" s="149">
        <f t="shared" si="8"/>
        <v>4.8611111111112014E-3</v>
      </c>
      <c r="N72" s="150">
        <f t="shared" si="8"/>
        <v>1</v>
      </c>
      <c r="O72" s="149">
        <f t="shared" si="8"/>
        <v>0.48888888888889193</v>
      </c>
      <c r="P72" s="150">
        <f t="shared" si="8"/>
        <v>29</v>
      </c>
      <c r="Q72" s="149">
        <f t="shared" si="8"/>
        <v>2.7083333333333032E-2</v>
      </c>
      <c r="R72" s="150">
        <f t="shared" si="8"/>
        <v>3</v>
      </c>
      <c r="S72" s="149">
        <f t="shared" si="8"/>
        <v>1.3888888888888978E-2</v>
      </c>
      <c r="T72" s="150">
        <f t="shared" si="8"/>
        <v>1</v>
      </c>
      <c r="U72" s="149">
        <f t="shared" si="8"/>
        <v>0.12986111111111059</v>
      </c>
      <c r="V72" s="150">
        <f t="shared" si="8"/>
        <v>4</v>
      </c>
      <c r="W72" s="149">
        <f t="shared" si="8"/>
        <v>3.6111111111110095E-2</v>
      </c>
      <c r="X72" s="150">
        <f t="shared" si="8"/>
        <v>6</v>
      </c>
      <c r="Y72" s="149">
        <f t="shared" si="8"/>
        <v>3.0555555555555509E-2</v>
      </c>
      <c r="Z72" s="150">
        <f t="shared" si="8"/>
        <v>2</v>
      </c>
      <c r="AA72" s="149">
        <f t="shared" si="8"/>
        <v>2.3611111111110972E-2</v>
      </c>
      <c r="AB72" s="150">
        <f t="shared" si="8"/>
        <v>2</v>
      </c>
      <c r="AC72" s="149">
        <f t="shared" si="8"/>
        <v>0.15416666666666645</v>
      </c>
      <c r="AD72" s="150">
        <f t="shared" si="8"/>
        <v>8</v>
      </c>
      <c r="AE72" s="149">
        <f t="shared" si="8"/>
        <v>2.0833333333333037E-2</v>
      </c>
      <c r="AF72" s="150">
        <f t="shared" si="8"/>
        <v>1</v>
      </c>
      <c r="AG72" s="149">
        <f t="shared" si="8"/>
        <v>1.0416666666667018E-2</v>
      </c>
      <c r="AH72" s="150">
        <f t="shared" si="8"/>
        <v>1</v>
      </c>
      <c r="AI72" s="149">
        <f t="shared" si="8"/>
        <v>8.3333333333330817E-3</v>
      </c>
      <c r="AJ72" s="150">
        <f t="shared" si="8"/>
        <v>1</v>
      </c>
      <c r="AK72" s="149">
        <f t="shared" si="8"/>
        <v>2.0833333333333065E-2</v>
      </c>
      <c r="AL72" s="150">
        <f t="shared" si="8"/>
        <v>7</v>
      </c>
      <c r="AM72" s="149">
        <f t="shared" si="8"/>
        <v>3.4027777777777823E-2</v>
      </c>
      <c r="AN72" s="150">
        <f t="shared" si="8"/>
        <v>4</v>
      </c>
      <c r="AO72" s="149">
        <f t="shared" si="8"/>
        <v>4.652777777777882E-2</v>
      </c>
      <c r="AP72" s="150">
        <f t="shared" si="8"/>
        <v>8</v>
      </c>
      <c r="AQ72" s="149">
        <f t="shared" si="8"/>
        <v>0</v>
      </c>
      <c r="AR72" s="150">
        <f t="shared" si="8"/>
        <v>0</v>
      </c>
      <c r="AS72" s="149">
        <f t="shared" si="8"/>
        <v>5.2777777777779089E-2</v>
      </c>
      <c r="AT72" s="150">
        <f t="shared" si="8"/>
        <v>3</v>
      </c>
      <c r="AU72" s="149">
        <f t="shared" si="8"/>
        <v>0</v>
      </c>
      <c r="AV72" s="150">
        <f t="shared" si="8"/>
        <v>0</v>
      </c>
      <c r="AW72" s="149">
        <f t="shared" si="8"/>
        <v>9.7222222222231869E-3</v>
      </c>
      <c r="AX72" s="150">
        <f t="shared" si="8"/>
        <v>3</v>
      </c>
      <c r="AY72" s="150"/>
      <c r="AZ72" s="150"/>
      <c r="BA72" s="151">
        <f t="shared" si="8"/>
        <v>221</v>
      </c>
      <c r="BB72" s="149">
        <f t="shared" si="8"/>
        <v>1.6597222222222312</v>
      </c>
    </row>
    <row r="73" spans="1:56"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</row>
    <row r="74" spans="1:56"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</row>
    <row r="75" spans="1:56">
      <c r="B75" s="138"/>
      <c r="C75" s="138"/>
      <c r="D75" s="138"/>
      <c r="E75" s="138" t="s">
        <v>2597</v>
      </c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</row>
    <row r="76" spans="1:56"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</row>
    <row r="77" spans="1:56"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</row>
    <row r="78" spans="1:56"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</row>
    <row r="79" spans="1:56"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</row>
    <row r="80" spans="1:56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</row>
    <row r="81" spans="2:44"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</row>
    <row r="82" spans="2:44"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</row>
    <row r="83" spans="2:44"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</row>
    <row r="84" spans="2:44"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</row>
    <row r="85" spans="2:44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</row>
    <row r="86" spans="2:44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</row>
    <row r="87" spans="2:44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</row>
    <row r="88" spans="2:44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</row>
    <row r="89" spans="2:44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</row>
    <row r="90" spans="2:44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</row>
    <row r="91" spans="2:44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</row>
    <row r="92" spans="2:44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</row>
    <row r="93" spans="2:44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</row>
    <row r="94" spans="2:44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</row>
    <row r="95" spans="2:44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</row>
    <row r="96" spans="2:44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</row>
    <row r="97" spans="2:44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</row>
    <row r="98" spans="2:44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</row>
    <row r="99" spans="2:44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</row>
    <row r="100" spans="2:44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</row>
    <row r="101" spans="2:44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</row>
    <row r="102" spans="2:44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</row>
    <row r="103" spans="2:44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</row>
    <row r="104" spans="2:44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</row>
    <row r="105" spans="2:44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</row>
    <row r="106" spans="2:44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</row>
    <row r="107" spans="2:44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</row>
    <row r="108" spans="2:44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</row>
    <row r="109" spans="2:44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</row>
    <row r="110" spans="2:44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</row>
    <row r="111" spans="2:44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</row>
    <row r="112" spans="2:44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</row>
    <row r="113" spans="2:44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</row>
    <row r="114" spans="2:44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</row>
    <row r="115" spans="2:44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</row>
    <row r="116" spans="2:44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</row>
    <row r="117" spans="2:44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</row>
    <row r="118" spans="2:44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</row>
    <row r="119" spans="2:44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</row>
    <row r="120" spans="2:44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</row>
    <row r="121" spans="2:44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</row>
    <row r="122" spans="2:44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</row>
    <row r="123" spans="2:44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</row>
    <row r="124" spans="2:44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</row>
    <row r="125" spans="2:44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</row>
    <row r="126" spans="2:44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</row>
    <row r="127" spans="2:44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</row>
    <row r="128" spans="2:44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</row>
    <row r="129" spans="2:44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</row>
    <row r="130" spans="2:44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</row>
    <row r="131" spans="2:44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</row>
    <row r="132" spans="2:44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</row>
    <row r="133" spans="2:44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</row>
    <row r="134" spans="2:44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</row>
    <row r="135" spans="2:44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</row>
    <row r="136" spans="2:44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</row>
    <row r="137" spans="2:44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</row>
    <row r="138" spans="2:44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</row>
    <row r="139" spans="2:44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</row>
    <row r="140" spans="2:44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</row>
    <row r="141" spans="2:44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</row>
    <row r="142" spans="2:44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</row>
    <row r="143" spans="2:44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</row>
    <row r="144" spans="2:44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</row>
    <row r="145" spans="2:44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</row>
    <row r="146" spans="2:44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</row>
    <row r="147" spans="2:44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</row>
    <row r="148" spans="2:44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</row>
    <row r="149" spans="2:44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</row>
    <row r="150" spans="2:44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</row>
    <row r="151" spans="2:44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</row>
    <row r="152" spans="2:44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</row>
    <row r="153" spans="2:44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</row>
    <row r="154" spans="2:44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</row>
    <row r="155" spans="2:44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</row>
    <row r="156" spans="2:44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</row>
    <row r="157" spans="2:44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</row>
    <row r="158" spans="2:44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</row>
    <row r="159" spans="2:44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</row>
    <row r="160" spans="2:44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</row>
    <row r="161" spans="2:44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</row>
    <row r="162" spans="2:44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</row>
    <row r="163" spans="2:44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</row>
    <row r="164" spans="2:44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</row>
    <row r="165" spans="2:44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</row>
    <row r="166" spans="2:44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</row>
    <row r="167" spans="2:44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</row>
    <row r="168" spans="2:44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</row>
    <row r="169" spans="2:44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</row>
    <row r="170" spans="2:44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</row>
    <row r="171" spans="2:44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</row>
    <row r="172" spans="2:44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</row>
    <row r="173" spans="2:44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</row>
    <row r="174" spans="2:44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</row>
    <row r="175" spans="2:44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</row>
    <row r="176" spans="2:44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</row>
    <row r="177" spans="2:44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</row>
    <row r="178" spans="2:44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</row>
    <row r="179" spans="2:44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</row>
    <row r="180" spans="2:44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</row>
    <row r="181" spans="2:44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</row>
    <row r="182" spans="2:44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</row>
    <row r="183" spans="2:44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</row>
    <row r="184" spans="2:44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</row>
    <row r="185" spans="2:44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</row>
    <row r="186" spans="2:44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</row>
    <row r="187" spans="2:44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</row>
    <row r="188" spans="2:44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</row>
    <row r="189" spans="2:44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</row>
    <row r="190" spans="2:44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</row>
    <row r="191" spans="2:44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</row>
    <row r="192" spans="2:44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</row>
    <row r="193" spans="2:44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</row>
    <row r="194" spans="2:44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</row>
    <row r="195" spans="2:44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</row>
    <row r="196" spans="2:44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</row>
    <row r="197" spans="2:44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</row>
    <row r="198" spans="2:44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</row>
    <row r="199" spans="2:44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</row>
    <row r="200" spans="2:44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</row>
    <row r="201" spans="2:44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</row>
    <row r="202" spans="2:44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</row>
    <row r="203" spans="2:44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</row>
    <row r="204" spans="2:44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</row>
    <row r="205" spans="2:44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</row>
    <row r="206" spans="2:44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</row>
    <row r="207" spans="2:44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</row>
    <row r="208" spans="2:44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</row>
    <row r="209" spans="2:44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</row>
    <row r="210" spans="2:44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</row>
    <row r="211" spans="2:44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</row>
    <row r="212" spans="2:44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</row>
    <row r="213" spans="2:44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</row>
    <row r="214" spans="2:44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</row>
    <row r="215" spans="2:44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</row>
    <row r="216" spans="2:44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</row>
    <row r="217" spans="2:44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</row>
    <row r="218" spans="2:44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</row>
    <row r="219" spans="2:44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</row>
    <row r="220" spans="2:44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</row>
    <row r="221" spans="2:44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</row>
    <row r="222" spans="2:44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</row>
    <row r="223" spans="2:44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</row>
    <row r="224" spans="2:44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</row>
    <row r="225" spans="2:44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</row>
    <row r="226" spans="2:44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</row>
    <row r="227" spans="2:44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</row>
    <row r="228" spans="2:44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</row>
    <row r="229" spans="2:44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</row>
    <row r="230" spans="2:44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</row>
    <row r="231" spans="2:44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</row>
    <row r="232" spans="2:44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</row>
    <row r="233" spans="2:44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</row>
    <row r="234" spans="2:44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</row>
    <row r="235" spans="2:44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</row>
    <row r="236" spans="2:44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</row>
    <row r="237" spans="2:44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</row>
    <row r="238" spans="2:44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</row>
    <row r="239" spans="2:44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</row>
    <row r="240" spans="2:44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</row>
    <row r="241" spans="2:44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</row>
    <row r="242" spans="2:44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</row>
    <row r="243" spans="2:44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</row>
    <row r="244" spans="2:44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</row>
    <row r="245" spans="2:44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</row>
    <row r="246" spans="2:44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</row>
    <row r="247" spans="2:44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</row>
    <row r="248" spans="2:44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</row>
    <row r="249" spans="2:44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</row>
    <row r="250" spans="2:44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</row>
    <row r="251" spans="2:44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</row>
    <row r="252" spans="2:44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</row>
    <row r="253" spans="2:44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</row>
    <row r="254" spans="2:44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</row>
    <row r="255" spans="2:44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</row>
    <row r="256" spans="2:44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</row>
    <row r="257" spans="2:44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</row>
    <row r="258" spans="2:44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</row>
    <row r="259" spans="2:44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</row>
    <row r="260" spans="2:44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</row>
    <row r="261" spans="2:44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</row>
    <row r="262" spans="2:44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</row>
    <row r="263" spans="2:44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</row>
    <row r="264" spans="2:44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</row>
    <row r="265" spans="2:44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</row>
    <row r="266" spans="2:44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</row>
    <row r="267" spans="2:44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</row>
    <row r="268" spans="2:44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</row>
    <row r="269" spans="2:44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</row>
    <row r="270" spans="2:44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</row>
    <row r="271" spans="2:44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</row>
    <row r="272" spans="2:44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</row>
    <row r="273" spans="2:44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</row>
    <row r="274" spans="2:44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</row>
    <row r="275" spans="2:44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</row>
    <row r="276" spans="2:44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</row>
    <row r="277" spans="2:44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</row>
    <row r="278" spans="2:44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</row>
    <row r="279" spans="2:44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</row>
    <row r="280" spans="2:44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</row>
    <row r="281" spans="2:44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</row>
    <row r="282" spans="2:44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</row>
    <row r="283" spans="2:44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</row>
    <row r="284" spans="2:44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</row>
    <row r="285" spans="2:44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</row>
    <row r="286" spans="2:44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</row>
    <row r="287" spans="2:44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</row>
    <row r="288" spans="2:44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</row>
    <row r="289" spans="2:44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</row>
    <row r="290" spans="2:44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</row>
    <row r="291" spans="2:44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</row>
    <row r="292" spans="2:44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</row>
    <row r="293" spans="2:44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</row>
    <row r="294" spans="2:44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</row>
    <row r="295" spans="2:44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</row>
    <row r="296" spans="2:44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</row>
    <row r="297" spans="2:44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</row>
    <row r="298" spans="2:44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</row>
    <row r="299" spans="2:44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</row>
    <row r="300" spans="2:44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</row>
    <row r="301" spans="2:44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</row>
    <row r="302" spans="2:44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</row>
    <row r="303" spans="2:44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</row>
    <row r="304" spans="2:44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</row>
    <row r="305" spans="2:44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</row>
    <row r="306" spans="2:44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</row>
    <row r="307" spans="2:44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</row>
    <row r="308" spans="2:44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</row>
    <row r="309" spans="2:44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</row>
    <row r="310" spans="2:44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</row>
    <row r="311" spans="2:44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</row>
    <row r="312" spans="2:44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</row>
    <row r="313" spans="2:44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</row>
    <row r="314" spans="2:44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</row>
    <row r="315" spans="2:44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</row>
    <row r="316" spans="2:44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</row>
    <row r="317" spans="2:44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</row>
    <row r="318" spans="2:44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</row>
    <row r="319" spans="2:44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</row>
    <row r="320" spans="2:44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</row>
    <row r="321" spans="2:44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</row>
    <row r="322" spans="2:44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</row>
    <row r="323" spans="2:44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</row>
    <row r="324" spans="2:44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</row>
    <row r="325" spans="2:44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</row>
    <row r="326" spans="2:44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</row>
    <row r="327" spans="2:44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</row>
    <row r="328" spans="2:44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</row>
    <row r="329" spans="2:44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</row>
    <row r="330" spans="2:44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</row>
    <row r="331" spans="2:44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</row>
    <row r="332" spans="2:44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</row>
    <row r="333" spans="2:44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</row>
    <row r="334" spans="2:44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</row>
    <row r="335" spans="2:44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</row>
    <row r="336" spans="2:44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</row>
    <row r="337" spans="2:44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</row>
    <row r="338" spans="2:44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</row>
    <row r="339" spans="2:44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</row>
    <row r="340" spans="2:44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</row>
    <row r="341" spans="2:44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</row>
    <row r="342" spans="2:44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</row>
    <row r="343" spans="2:44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</row>
    <row r="344" spans="2:44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</row>
    <row r="345" spans="2:44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</row>
    <row r="346" spans="2:44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</row>
    <row r="347" spans="2:44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</row>
    <row r="348" spans="2:44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</row>
    <row r="349" spans="2:44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</row>
    <row r="350" spans="2:44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</row>
    <row r="351" spans="2:44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</row>
    <row r="352" spans="2:44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</row>
    <row r="353" spans="2:44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</row>
    <row r="354" spans="2:44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</row>
    <row r="355" spans="2:44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</row>
    <row r="356" spans="2:44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</row>
    <row r="357" spans="2:44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</row>
    <row r="358" spans="2:44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</row>
    <row r="359" spans="2:44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</row>
    <row r="360" spans="2:44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</row>
    <row r="361" spans="2:44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</row>
    <row r="362" spans="2:44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故障详情</vt:lpstr>
      <vt:lpstr>基础信息</vt:lpstr>
      <vt:lpstr>巡检信息</vt:lpstr>
      <vt:lpstr>设备履历</vt:lpstr>
      <vt:lpstr>设备列表</vt:lpstr>
      <vt:lpstr>菜单</vt:lpstr>
      <vt:lpstr>故障汇总表</vt:lpstr>
      <vt:lpstr>月末数据汇总</vt:lpstr>
      <vt:lpstr>数据汇总表</vt:lpstr>
    </vt:vector>
  </TitlesOfParts>
  <Company>GUOWANG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DTY4_AUTO</dc:creator>
  <cp:lastModifiedBy>Windows User</cp:lastModifiedBy>
  <dcterms:created xsi:type="dcterms:W3CDTF">2018-03-11T05:35:57Z</dcterms:created>
  <dcterms:modified xsi:type="dcterms:W3CDTF">2018-04-06T13:24:22Z</dcterms:modified>
</cp:coreProperties>
</file>