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C:\Users\jorge_rosa\Documents\Auditorias\Auditoria Matheus\v3\"/>
    </mc:Choice>
  </mc:AlternateContent>
  <xr:revisionPtr revIDLastSave="0" documentId="13_ncr:1_{DE22B5A2-75C6-48F7-995B-199CBD37D355}" xr6:coauthVersionLast="36" xr6:coauthVersionMax="36" xr10:uidLastSave="{00000000-0000-0000-0000-000000000000}"/>
  <bookViews>
    <workbookView xWindow="0" yWindow="0" windowWidth="20490" windowHeight="9525" tabRatio="666" firstSheet="1" activeTab="2" xr2:uid="{00000000-000D-0000-FFFF-FFFF00000000}"/>
  </bookViews>
  <sheets>
    <sheet name="EmailData" sheetId="39" state="veryHidden" r:id="rId1"/>
    <sheet name="EMAIL" sheetId="9" r:id="rId2"/>
    <sheet name="CAD" sheetId="3" r:id="rId3"/>
    <sheet name="PROCESSOS GERAL" sheetId="10" r:id="rId4"/>
    <sheet name="PROCESSOS ANALÍTICO" sheetId="11" state="hidden" r:id="rId5"/>
  </sheets>
  <functionGroups builtInGroupCount="19"/>
  <externalReferences>
    <externalReference r:id="rId6"/>
  </externalReferences>
  <definedNames>
    <definedName name="_xlnm._FilterDatabase" localSheetId="2" hidden="1">CAD!$A$2:$Z$101</definedName>
    <definedName name="_xlnm._FilterDatabase" localSheetId="4" hidden="1">'PROCESSOS ANALÍTICO'!$A$2:$BD$1000000</definedName>
    <definedName name="_xlnm._FilterDatabase" localSheetId="3" hidden="1">'PROCESSOS GERAL'!$A$1:$BC$3349</definedName>
    <definedName name="_xlnm.Criteria" localSheetId="2">CAD!#REF!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297" i="10" l="1"/>
  <c r="P361" i="10" l="1"/>
  <c r="U365" i="10"/>
  <c r="U350" i="10"/>
  <c r="U788" i="10" l="1"/>
  <c r="U2655" i="10"/>
  <c r="U2048" i="10"/>
  <c r="U1418" i="10"/>
  <c r="U886" i="10"/>
  <c r="U1419" i="10"/>
  <c r="U2049" i="10"/>
  <c r="U1406" i="10"/>
  <c r="U998" i="10"/>
  <c r="U2890" i="10"/>
  <c r="U2644" i="10"/>
  <c r="U3070" i="10"/>
  <c r="U731" i="10"/>
  <c r="U17" i="10"/>
  <c r="U18" i="10"/>
  <c r="U19" i="10"/>
  <c r="U20" i="10"/>
  <c r="U21" i="10"/>
  <c r="U22" i="10"/>
  <c r="U23" i="10"/>
  <c r="U24" i="10"/>
  <c r="U955" i="10"/>
  <c r="U1420" i="10"/>
  <c r="U25" i="10"/>
  <c r="U26" i="10"/>
  <c r="U27" i="10"/>
  <c r="U1138" i="10"/>
  <c r="U1139" i="10"/>
  <c r="U395" i="10"/>
  <c r="U1140" i="10"/>
  <c r="U28" i="10"/>
  <c r="U2433" i="10"/>
  <c r="U29" i="10"/>
  <c r="U1141" i="10"/>
  <c r="U943" i="10"/>
  <c r="U888" i="10"/>
  <c r="U1038" i="10"/>
  <c r="U944" i="10"/>
  <c r="U889" i="10"/>
  <c r="U1231" i="10"/>
  <c r="U890" i="10"/>
  <c r="U396" i="10"/>
  <c r="U891" i="10"/>
  <c r="U1046" i="10"/>
  <c r="U239" i="10"/>
  <c r="U397" i="10"/>
  <c r="U2483" i="10"/>
  <c r="U1421" i="10"/>
  <c r="U945" i="10"/>
  <c r="U892" i="10"/>
  <c r="U674" i="10"/>
  <c r="U946" i="10"/>
  <c r="U893" i="10"/>
  <c r="U398" i="10"/>
  <c r="U579" i="10"/>
  <c r="U3207" i="10"/>
  <c r="U1050" i="10"/>
  <c r="U3071" i="10"/>
  <c r="U2656" i="10"/>
  <c r="U947" i="10"/>
  <c r="U399" i="10"/>
  <c r="U894" i="10"/>
  <c r="U895" i="10"/>
  <c r="U819" i="10"/>
  <c r="U1324" i="10"/>
  <c r="U1351" i="10"/>
  <c r="U948" i="10"/>
  <c r="U949" i="10"/>
  <c r="U491" i="10"/>
  <c r="U548" i="10"/>
  <c r="U934" i="10"/>
  <c r="U1083" i="10"/>
  <c r="U1047" i="10"/>
  <c r="U950" i="10"/>
  <c r="U675" i="10"/>
  <c r="U896" i="10"/>
  <c r="U2891" i="10"/>
  <c r="U2636" i="10"/>
  <c r="U897" i="10"/>
  <c r="U956" i="10"/>
  <c r="U2637" i="10"/>
  <c r="U2892" i="10"/>
  <c r="U951" i="10"/>
  <c r="U898" i="10"/>
  <c r="U400" i="10"/>
  <c r="U1124" i="10"/>
  <c r="U2424" i="10"/>
  <c r="U1084" i="10"/>
  <c r="U2634" i="10"/>
  <c r="U2638" i="10"/>
  <c r="U1125" i="10"/>
  <c r="U957" i="10"/>
  <c r="U1957" i="10"/>
  <c r="U899" i="10"/>
  <c r="U2893" i="10"/>
  <c r="U2434" i="10"/>
  <c r="U240" i="10"/>
  <c r="U401" i="10"/>
  <c r="U1051" i="10"/>
  <c r="U1958" i="10"/>
  <c r="U3208" i="10"/>
  <c r="U3316" i="10"/>
  <c r="U2857" i="10"/>
  <c r="U958" i="10"/>
  <c r="U1991" i="10"/>
  <c r="U2858" i="10"/>
  <c r="U402" i="10"/>
  <c r="U241" i="10"/>
  <c r="U242" i="10"/>
  <c r="U2645" i="10"/>
  <c r="U580" i="10"/>
  <c r="U790" i="10"/>
  <c r="U2646" i="10"/>
  <c r="U243" i="10"/>
  <c r="U959" i="10"/>
  <c r="U581" i="10"/>
  <c r="U514" i="10"/>
  <c r="U676" i="10"/>
  <c r="U2807" i="10"/>
  <c r="U2657" i="10"/>
  <c r="U3111" i="10"/>
  <c r="U900" i="10"/>
  <c r="U935" i="10"/>
  <c r="U1232" i="10"/>
  <c r="U2435" i="10"/>
  <c r="U901" i="10"/>
  <c r="U515" i="10"/>
  <c r="U3209" i="10"/>
  <c r="U3210" i="10"/>
  <c r="U3112" i="10"/>
  <c r="U1352" i="10"/>
  <c r="U1353" i="10"/>
  <c r="U2538" i="10"/>
  <c r="U820" i="10"/>
  <c r="U915" i="10"/>
  <c r="U677" i="10"/>
  <c r="U403" i="10"/>
  <c r="U2050" i="10"/>
  <c r="U678" i="10"/>
  <c r="U825" i="10"/>
  <c r="U2794" i="10"/>
  <c r="U3113" i="10"/>
  <c r="U3114" i="10"/>
  <c r="U2894" i="10"/>
  <c r="U2051" i="10"/>
  <c r="U1142" i="10"/>
  <c r="U549" i="10"/>
  <c r="U2052" i="10"/>
  <c r="U3297" i="10"/>
  <c r="U876" i="10"/>
  <c r="U670" i="10"/>
  <c r="U1422" i="10"/>
  <c r="U404" i="10"/>
  <c r="U582" i="10"/>
  <c r="U2053" i="10"/>
  <c r="U2054" i="10"/>
  <c r="U3115" i="10"/>
  <c r="U244" i="10"/>
  <c r="U877" i="10"/>
  <c r="U1959" i="10"/>
  <c r="U2895" i="10"/>
  <c r="U1143" i="10"/>
  <c r="U2859" i="10"/>
  <c r="U2860" i="10"/>
  <c r="U1144" i="10"/>
  <c r="U2896" i="10"/>
  <c r="U2639" i="10"/>
  <c r="U2861" i="10"/>
  <c r="U791" i="10"/>
  <c r="U2897" i="10"/>
  <c r="U2898" i="10"/>
  <c r="U2899" i="10"/>
  <c r="U2055" i="10"/>
  <c r="U2056" i="10"/>
  <c r="U1145" i="10"/>
  <c r="U2057" i="10"/>
  <c r="U3211" i="10"/>
  <c r="U2058" i="10"/>
  <c r="U2059" i="10"/>
  <c r="U2060" i="10"/>
  <c r="U2061" i="10"/>
  <c r="U2062" i="10"/>
  <c r="U2063" i="10"/>
  <c r="U2064" i="10"/>
  <c r="U2065" i="10"/>
  <c r="U2066" i="10"/>
  <c r="U2067" i="10"/>
  <c r="U2862" i="10"/>
  <c r="U2900" i="10"/>
  <c r="U2068" i="10"/>
  <c r="U2069" i="10"/>
  <c r="U2070" i="10"/>
  <c r="U2863" i="10"/>
  <c r="U1246" i="10"/>
  <c r="U2071" i="10"/>
  <c r="U245" i="10"/>
  <c r="U405" i="10"/>
  <c r="U1073" i="10"/>
  <c r="U2901" i="10"/>
  <c r="U246" i="10"/>
  <c r="U516" i="10"/>
  <c r="U878" i="10"/>
  <c r="U2072" i="10"/>
  <c r="U1126" i="10"/>
  <c r="U247" i="10"/>
  <c r="U2658" i="10"/>
  <c r="U2647" i="10"/>
  <c r="U2539" i="10"/>
  <c r="U936" i="10"/>
  <c r="U1146" i="10"/>
  <c r="U1147" i="10"/>
  <c r="U1148" i="10"/>
  <c r="U1149" i="10"/>
  <c r="U1150" i="10"/>
  <c r="U937" i="10"/>
  <c r="U1151" i="10"/>
  <c r="U1152" i="10"/>
  <c r="U2073" i="10"/>
  <c r="U2902" i="10"/>
  <c r="U2903" i="10"/>
  <c r="U3105" i="10"/>
  <c r="U2074" i="10"/>
  <c r="U1153" i="10"/>
  <c r="U3298" i="10"/>
  <c r="U2904" i="10"/>
  <c r="U2436" i="10"/>
  <c r="U1247" i="10"/>
  <c r="U1354" i="10"/>
  <c r="U2075" i="10"/>
  <c r="U2540" i="10"/>
  <c r="U2905" i="10"/>
  <c r="U2076" i="10"/>
  <c r="U406" i="10"/>
  <c r="U2077" i="10"/>
  <c r="U3299" i="10"/>
  <c r="U1154" i="10"/>
  <c r="U2437" i="10"/>
  <c r="U1355" i="10"/>
  <c r="U2078" i="10"/>
  <c r="U2438" i="10"/>
  <c r="U2906" i="10"/>
  <c r="U2079" i="10"/>
  <c r="U902" i="10"/>
  <c r="U1423" i="10"/>
  <c r="U1155" i="10"/>
  <c r="U1156" i="10"/>
  <c r="U248" i="10"/>
  <c r="U249" i="10"/>
  <c r="U1157" i="10"/>
  <c r="U672" i="10"/>
  <c r="U1158" i="10"/>
  <c r="U3300" i="10"/>
  <c r="U407" i="10"/>
  <c r="U1159" i="10"/>
  <c r="U1160" i="10"/>
  <c r="U2907" i="10"/>
  <c r="U250" i="10"/>
  <c r="U1161" i="10"/>
  <c r="U2908" i="10"/>
  <c r="U251" i="10"/>
  <c r="U2439" i="10"/>
  <c r="U3301" i="10"/>
  <c r="U1992" i="10"/>
  <c r="U1233" i="10"/>
  <c r="U408" i="10"/>
  <c r="U1026" i="10"/>
  <c r="U1027" i="10"/>
  <c r="U2808" i="10"/>
  <c r="U550" i="10"/>
  <c r="U551" i="10"/>
  <c r="U2489" i="10"/>
  <c r="U30" i="10"/>
  <c r="U1234" i="10"/>
  <c r="U2541" i="10"/>
  <c r="U2490" i="10"/>
  <c r="U2491" i="10"/>
  <c r="U1162" i="10"/>
  <c r="U535" i="10"/>
  <c r="U2809" i="10"/>
  <c r="U1356" i="10"/>
  <c r="U1357" i="10"/>
  <c r="U1163" i="10"/>
  <c r="U469" i="10"/>
  <c r="U1164" i="10"/>
  <c r="U2622" i="10"/>
  <c r="U409" i="10"/>
  <c r="U410" i="10"/>
  <c r="U679" i="10"/>
  <c r="U252" i="10"/>
  <c r="U470" i="10"/>
  <c r="U1093" i="10"/>
  <c r="U411" i="10"/>
  <c r="U826" i="10"/>
  <c r="U680" i="10"/>
  <c r="U1248" i="10"/>
  <c r="U3072" i="10"/>
  <c r="U1165" i="10"/>
  <c r="U1100" i="10"/>
  <c r="U2440" i="10"/>
  <c r="U31" i="10"/>
  <c r="U2659" i="10"/>
  <c r="U1993" i="10"/>
  <c r="U1994" i="10"/>
  <c r="U2660" i="10"/>
  <c r="U2484" i="10"/>
  <c r="U1166" i="10"/>
  <c r="U32" i="10"/>
  <c r="U492" i="10"/>
  <c r="U3317" i="10"/>
  <c r="U2485" i="10"/>
  <c r="U1995" i="10"/>
  <c r="U1996" i="10"/>
  <c r="U493" i="10"/>
  <c r="U1235" i="10"/>
  <c r="U1424" i="10"/>
  <c r="U3212" i="10"/>
  <c r="U3213" i="10"/>
  <c r="U960" i="10"/>
  <c r="U903" i="10"/>
  <c r="U961" i="10"/>
  <c r="U962" i="10"/>
  <c r="U33" i="10"/>
  <c r="U253" i="10"/>
  <c r="U1092" i="10"/>
  <c r="U1407" i="10"/>
  <c r="U412" i="10"/>
  <c r="U34" i="10"/>
  <c r="U3214" i="10"/>
  <c r="U3215" i="10"/>
  <c r="U413" i="10"/>
  <c r="U2661" i="10"/>
  <c r="U35" i="10"/>
  <c r="U2080" i="10"/>
  <c r="U2425" i="10"/>
  <c r="U2441" i="10"/>
  <c r="U414" i="10"/>
  <c r="U2442" i="10"/>
  <c r="U1249" i="10"/>
  <c r="U1250" i="10"/>
  <c r="U2443" i="10"/>
  <c r="U254" i="10"/>
  <c r="U36" i="10"/>
  <c r="U3302" i="10"/>
  <c r="U255" i="10"/>
  <c r="U2909" i="10"/>
  <c r="U2623" i="10"/>
  <c r="U3106" i="10"/>
  <c r="U681" i="10"/>
  <c r="U1425" i="10"/>
  <c r="U256" i="10"/>
  <c r="U1960" i="10"/>
  <c r="U257" i="10"/>
  <c r="U2810" i="10"/>
  <c r="U2662" i="10"/>
  <c r="U1426" i="10"/>
  <c r="U1961" i="10"/>
  <c r="U1427" i="10"/>
  <c r="U2624" i="10"/>
  <c r="U2625" i="10"/>
  <c r="U1428" i="10"/>
  <c r="U2444" i="10"/>
  <c r="U2445" i="10"/>
  <c r="U2446" i="10"/>
  <c r="U2447" i="10"/>
  <c r="U2448" i="10"/>
  <c r="U2449" i="10"/>
  <c r="U2450" i="10"/>
  <c r="U2451" i="10"/>
  <c r="U1429" i="10"/>
  <c r="U2452" i="10"/>
  <c r="U2453" i="10"/>
  <c r="U3116" i="10"/>
  <c r="U682" i="10"/>
  <c r="U1430" i="10"/>
  <c r="U3216" i="10"/>
  <c r="U2081" i="10"/>
  <c r="U37" i="10"/>
  <c r="U2492" i="10"/>
  <c r="U1431" i="10"/>
  <c r="U1432" i="10"/>
  <c r="U258" i="10"/>
  <c r="U259" i="10"/>
  <c r="U38" i="10"/>
  <c r="U1971" i="10"/>
  <c r="U1433" i="10"/>
  <c r="U39" i="10"/>
  <c r="U827" i="10"/>
  <c r="U40" i="10"/>
  <c r="U828" i="10"/>
  <c r="U829" i="10"/>
  <c r="U821" i="10"/>
  <c r="U830" i="10"/>
  <c r="U41" i="10"/>
  <c r="U583" i="10"/>
  <c r="U831" i="10"/>
  <c r="U3117" i="10"/>
  <c r="U3118" i="10"/>
  <c r="U2082" i="10"/>
  <c r="U832" i="10"/>
  <c r="U42" i="10"/>
  <c r="U1434" i="10"/>
  <c r="U2083" i="10"/>
  <c r="U1435" i="10"/>
  <c r="U2910" i="10"/>
  <c r="U2911" i="10"/>
  <c r="U2084" i="10"/>
  <c r="U1436" i="10"/>
  <c r="U1997" i="10"/>
  <c r="U2811" i="10"/>
  <c r="U3107" i="10"/>
  <c r="U2085" i="10"/>
  <c r="U3217" i="10"/>
  <c r="U2086" i="10"/>
  <c r="U833" i="10"/>
  <c r="U1437" i="10"/>
  <c r="U1438" i="10"/>
  <c r="U43" i="10"/>
  <c r="U1236" i="10"/>
  <c r="U683" i="10"/>
  <c r="U684" i="10"/>
  <c r="U685" i="10"/>
  <c r="U686" i="10"/>
  <c r="U834" i="10"/>
  <c r="U2912" i="10"/>
  <c r="U2542" i="10"/>
  <c r="U494" i="10"/>
  <c r="U1028" i="10"/>
  <c r="U1029" i="10"/>
  <c r="U835" i="10"/>
  <c r="U687" i="10"/>
  <c r="U1030" i="10"/>
  <c r="U1031" i="10"/>
  <c r="U688" i="10"/>
  <c r="U2543" i="10"/>
  <c r="U1000" i="10"/>
  <c r="U517" i="10"/>
  <c r="U1167" i="10"/>
  <c r="U260" i="10"/>
  <c r="U836" i="10"/>
  <c r="U2544" i="10"/>
  <c r="U495" i="10"/>
  <c r="U1998" i="10"/>
  <c r="U837" i="10"/>
  <c r="U1032" i="10"/>
  <c r="U1358" i="10"/>
  <c r="U1999" i="10"/>
  <c r="U2000" i="10"/>
  <c r="U44" i="10"/>
  <c r="U584" i="10"/>
  <c r="U415" i="10"/>
  <c r="U45" i="10"/>
  <c r="U416" i="10"/>
  <c r="U1359" i="10"/>
  <c r="U261" i="10"/>
  <c r="U262" i="10"/>
  <c r="U1439" i="10"/>
  <c r="U3119" i="10"/>
  <c r="U1440" i="10"/>
  <c r="U1001" i="10"/>
  <c r="U2454" i="10"/>
  <c r="U689" i="10"/>
  <c r="U417" i="10"/>
  <c r="U838" i="10"/>
  <c r="U690" i="10"/>
  <c r="U879" i="10"/>
  <c r="U1168" i="10"/>
  <c r="U1408" i="10"/>
  <c r="U792" i="10"/>
  <c r="U2913" i="10"/>
  <c r="U46" i="10"/>
  <c r="U47" i="10"/>
  <c r="U2455" i="10"/>
  <c r="U2001" i="10"/>
  <c r="U585" i="10"/>
  <c r="U2002" i="10"/>
  <c r="U48" i="10"/>
  <c r="U49" i="10"/>
  <c r="U793" i="10"/>
  <c r="U2003" i="10"/>
  <c r="U1441" i="10"/>
  <c r="U2004" i="10"/>
  <c r="U50" i="10"/>
  <c r="U2005" i="10"/>
  <c r="U1169" i="10"/>
  <c r="U2663" i="10"/>
  <c r="U839" i="10"/>
  <c r="U2664" i="10"/>
  <c r="U1442" i="10"/>
  <c r="U1443" i="10"/>
  <c r="U51" i="10"/>
  <c r="U2914" i="10"/>
  <c r="U2087" i="10"/>
  <c r="U917" i="10"/>
  <c r="U2088" i="10"/>
  <c r="U52" i="10"/>
  <c r="U2006" i="10"/>
  <c r="U53" i="10"/>
  <c r="U54" i="10"/>
  <c r="U55" i="10"/>
  <c r="U1444" i="10"/>
  <c r="U2089" i="10"/>
  <c r="U586" i="10"/>
  <c r="U1972" i="10"/>
  <c r="U56" i="10"/>
  <c r="U57" i="10"/>
  <c r="U2090" i="10"/>
  <c r="U2091" i="10"/>
  <c r="U2092" i="10"/>
  <c r="U1445" i="10"/>
  <c r="U1446" i="10"/>
  <c r="U2093" i="10"/>
  <c r="U1447" i="10"/>
  <c r="U1448" i="10"/>
  <c r="U1449" i="10"/>
  <c r="U1450" i="10"/>
  <c r="U2094" i="10"/>
  <c r="U2665" i="10"/>
  <c r="U1451" i="10"/>
  <c r="U1452" i="10"/>
  <c r="U2666" i="10"/>
  <c r="U1453" i="10"/>
  <c r="U2667" i="10"/>
  <c r="U58" i="10"/>
  <c r="U587" i="10"/>
  <c r="U59" i="10"/>
  <c r="U2668" i="10"/>
  <c r="U2669" i="10"/>
  <c r="U60" i="10"/>
  <c r="U588" i="10"/>
  <c r="U2095" i="10"/>
  <c r="U1454" i="10"/>
  <c r="U2096" i="10"/>
  <c r="U1455" i="10"/>
  <c r="U2670" i="10"/>
  <c r="U1456" i="10"/>
  <c r="U61" i="10"/>
  <c r="U62" i="10"/>
  <c r="U63" i="10"/>
  <c r="U1457" i="10"/>
  <c r="U1458" i="10"/>
  <c r="U1459" i="10"/>
  <c r="U1460" i="10"/>
  <c r="U2097" i="10"/>
  <c r="U2098" i="10"/>
  <c r="U64" i="10"/>
  <c r="U1461" i="10"/>
  <c r="U732" i="10"/>
  <c r="U733" i="10"/>
  <c r="U2099" i="10"/>
  <c r="U1462" i="10"/>
  <c r="U1463" i="10"/>
  <c r="U1464" i="10"/>
  <c r="U1465" i="10"/>
  <c r="U1466" i="10"/>
  <c r="U1467" i="10"/>
  <c r="U734" i="10"/>
  <c r="U735" i="10"/>
  <c r="U1468" i="10"/>
  <c r="U1469" i="10"/>
  <c r="U1470" i="10"/>
  <c r="U1471" i="10"/>
  <c r="U1472" i="10"/>
  <c r="U1473" i="10"/>
  <c r="U1474" i="10"/>
  <c r="U1475" i="10"/>
  <c r="U1476" i="10"/>
  <c r="U1477" i="10"/>
  <c r="U1478" i="10"/>
  <c r="U1479" i="10"/>
  <c r="U1480" i="10"/>
  <c r="U1481" i="10"/>
  <c r="U1482" i="10"/>
  <c r="U1483" i="10"/>
  <c r="U1484" i="10"/>
  <c r="U1485" i="10"/>
  <c r="U1486" i="10"/>
  <c r="U1325" i="10"/>
  <c r="U1487" i="10"/>
  <c r="U1488" i="10"/>
  <c r="U1489" i="10"/>
  <c r="U1490" i="10"/>
  <c r="U1491" i="10"/>
  <c r="U1492" i="10"/>
  <c r="U1493" i="10"/>
  <c r="U1494" i="10"/>
  <c r="U1495" i="10"/>
  <c r="U1496" i="10"/>
  <c r="U1497" i="10"/>
  <c r="U1498" i="10"/>
  <c r="U1499" i="10"/>
  <c r="U1500" i="10"/>
  <c r="U471" i="10"/>
  <c r="U472" i="10"/>
  <c r="U1326" i="10"/>
  <c r="U1327" i="10"/>
  <c r="U1501" i="10"/>
  <c r="U1502" i="10"/>
  <c r="U1503" i="10"/>
  <c r="U1504" i="10"/>
  <c r="U1505" i="10"/>
  <c r="U1506" i="10"/>
  <c r="U1507" i="10"/>
  <c r="U1508" i="10"/>
  <c r="U736" i="10"/>
  <c r="U1509" i="10"/>
  <c r="U1510" i="10"/>
  <c r="U1511" i="10"/>
  <c r="U1512" i="10"/>
  <c r="U1973" i="10"/>
  <c r="U65" i="10"/>
  <c r="U66" i="10"/>
  <c r="U67" i="10"/>
  <c r="U68" i="10"/>
  <c r="U69" i="10"/>
  <c r="U2493" i="10"/>
  <c r="U3218" i="10"/>
  <c r="U963" i="10"/>
  <c r="U1513" i="10"/>
  <c r="U2494" i="10"/>
  <c r="U2812" i="10"/>
  <c r="U3073" i="10"/>
  <c r="U1085" i="10"/>
  <c r="U3219" i="10"/>
  <c r="U2007" i="10"/>
  <c r="U263" i="10"/>
  <c r="U1514" i="10"/>
  <c r="U70" i="10"/>
  <c r="U71" i="10"/>
  <c r="U72" i="10"/>
  <c r="U73" i="10"/>
  <c r="U74" i="10"/>
  <c r="U75" i="10"/>
  <c r="U880" i="10"/>
  <c r="U76" i="10"/>
  <c r="U518" i="10"/>
  <c r="U496" i="10"/>
  <c r="U881" i="10"/>
  <c r="U264" i="10"/>
  <c r="U77" i="10"/>
  <c r="U78" i="10"/>
  <c r="U79" i="10"/>
  <c r="U80" i="10"/>
  <c r="U81" i="10"/>
  <c r="U82" i="10"/>
  <c r="U83" i="10"/>
  <c r="U84" i="10"/>
  <c r="U85" i="10"/>
  <c r="U86" i="10"/>
  <c r="U87" i="10"/>
  <c r="U88" i="10"/>
  <c r="U89" i="10"/>
  <c r="U90" i="10"/>
  <c r="U91" i="10"/>
  <c r="U92" i="10"/>
  <c r="U93" i="10"/>
  <c r="U94" i="10"/>
  <c r="U1515" i="10"/>
  <c r="U95" i="10"/>
  <c r="U96" i="10"/>
  <c r="U97" i="10"/>
  <c r="U98" i="10"/>
  <c r="U519" i="10"/>
  <c r="U99" i="10"/>
  <c r="U100" i="10"/>
  <c r="U101" i="10"/>
  <c r="U102" i="10"/>
  <c r="U103" i="10"/>
  <c r="U104" i="10"/>
  <c r="U105" i="10"/>
  <c r="U106" i="10"/>
  <c r="U107" i="10"/>
  <c r="U108" i="10"/>
  <c r="U109" i="10"/>
  <c r="U110" i="10"/>
  <c r="U111" i="10"/>
  <c r="U112" i="10"/>
  <c r="U113" i="10"/>
  <c r="U114" i="10"/>
  <c r="U115" i="10"/>
  <c r="U116" i="10"/>
  <c r="U794" i="10"/>
  <c r="U117" i="10"/>
  <c r="U118" i="10"/>
  <c r="U119" i="10"/>
  <c r="U120" i="10"/>
  <c r="U121" i="10"/>
  <c r="U122" i="10"/>
  <c r="U123" i="10"/>
  <c r="U124" i="10"/>
  <c r="U125" i="10"/>
  <c r="U126" i="10"/>
  <c r="U127" i="10"/>
  <c r="U128" i="10"/>
  <c r="U129" i="10"/>
  <c r="U130" i="10"/>
  <c r="U131" i="10"/>
  <c r="U1101" i="10"/>
  <c r="U3220"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507" i="10"/>
  <c r="U322" i="10"/>
  <c r="U418" i="10"/>
  <c r="U323" i="10"/>
  <c r="U324" i="10"/>
  <c r="U325" i="10"/>
  <c r="U326" i="10"/>
  <c r="U327" i="10"/>
  <c r="U328" i="10"/>
  <c r="U329" i="10"/>
  <c r="U419" i="10"/>
  <c r="U420" i="10"/>
  <c r="U421" i="10"/>
  <c r="U422" i="10"/>
  <c r="U423" i="10"/>
  <c r="U424" i="10"/>
  <c r="U425" i="10"/>
  <c r="U426" i="10"/>
  <c r="U427" i="10"/>
  <c r="U428" i="10"/>
  <c r="U429" i="10"/>
  <c r="U430" i="10"/>
  <c r="U431" i="10"/>
  <c r="U432" i="10"/>
  <c r="U433" i="10"/>
  <c r="U520" i="10"/>
  <c r="U434" i="10"/>
  <c r="U330" i="10"/>
  <c r="U1170" i="10"/>
  <c r="U435" i="10"/>
  <c r="U436" i="10"/>
  <c r="U437" i="10"/>
  <c r="U438" i="10"/>
  <c r="U439" i="10"/>
  <c r="U132" i="10"/>
  <c r="U440" i="10"/>
  <c r="U441" i="10"/>
  <c r="U442" i="10"/>
  <c r="U443" i="10"/>
  <c r="U444" i="10"/>
  <c r="U445" i="10"/>
  <c r="U446" i="10"/>
  <c r="U447" i="10"/>
  <c r="U448" i="10"/>
  <c r="U449" i="10"/>
  <c r="U450" i="10"/>
  <c r="U451" i="10"/>
  <c r="U452" i="10"/>
  <c r="U453" i="10"/>
  <c r="U454" i="10"/>
  <c r="U455" i="10"/>
  <c r="U456" i="10"/>
  <c r="U457" i="10"/>
  <c r="U458" i="10"/>
  <c r="U459" i="10"/>
  <c r="U1171" i="10"/>
  <c r="U133" i="10"/>
  <c r="U536" i="10"/>
  <c r="U473" i="10"/>
  <c r="U474" i="10"/>
  <c r="U475" i="10"/>
  <c r="U476" i="10"/>
  <c r="U477" i="10"/>
  <c r="U478" i="10"/>
  <c r="U479" i="10"/>
  <c r="U480" i="10"/>
  <c r="U481" i="10"/>
  <c r="U482" i="10"/>
  <c r="U483" i="10"/>
  <c r="U484" i="10"/>
  <c r="U485" i="10"/>
  <c r="U497" i="10"/>
  <c r="U498" i="10"/>
  <c r="U521" i="10"/>
  <c r="U522" i="10"/>
  <c r="U523" i="10"/>
  <c r="U737" i="10"/>
  <c r="U331" i="10"/>
  <c r="U552" i="10"/>
  <c r="U553" i="10"/>
  <c r="U554" i="10"/>
  <c r="U555" i="10"/>
  <c r="U556" i="10"/>
  <c r="U557" i="10"/>
  <c r="U558" i="10"/>
  <c r="U559" i="10"/>
  <c r="U560" i="10"/>
  <c r="U561" i="10"/>
  <c r="U562" i="10"/>
  <c r="U563" i="10"/>
  <c r="U564" i="10"/>
  <c r="U565" i="10"/>
  <c r="U566" i="10"/>
  <c r="U567" i="10"/>
  <c r="U568" i="10"/>
  <c r="U569" i="10"/>
  <c r="U570" i="10"/>
  <c r="U571" i="10"/>
  <c r="U572" i="10"/>
  <c r="U840" i="10"/>
  <c r="U589" i="10"/>
  <c r="U590" i="10"/>
  <c r="U591" i="10"/>
  <c r="U592" i="10"/>
  <c r="U593" i="10"/>
  <c r="U594" i="10"/>
  <c r="U595" i="10"/>
  <c r="U596" i="10"/>
  <c r="U597" i="10"/>
  <c r="U598" i="10"/>
  <c r="U599" i="10"/>
  <c r="U600" i="10"/>
  <c r="U601" i="10"/>
  <c r="U602" i="10"/>
  <c r="U603" i="10"/>
  <c r="U841"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134"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95" i="10"/>
  <c r="U796" i="10"/>
  <c r="U797" i="10"/>
  <c r="U798" i="10"/>
  <c r="U799" i="10"/>
  <c r="U822" i="10"/>
  <c r="U486" i="10"/>
  <c r="U777" i="10"/>
  <c r="U778" i="10"/>
  <c r="U779" i="10"/>
  <c r="U842" i="10"/>
  <c r="U843" i="10"/>
  <c r="U844" i="10"/>
  <c r="U845" i="10"/>
  <c r="U846" i="10"/>
  <c r="U847" i="10"/>
  <c r="U848" i="10"/>
  <c r="U849" i="10"/>
  <c r="U850" i="10"/>
  <c r="U851" i="10"/>
  <c r="U852" i="10"/>
  <c r="U853" i="10"/>
  <c r="U854" i="10"/>
  <c r="U855" i="10"/>
  <c r="U856" i="10"/>
  <c r="U857" i="10"/>
  <c r="U858" i="10"/>
  <c r="U859" i="10"/>
  <c r="U860" i="10"/>
  <c r="U861" i="10"/>
  <c r="U135" i="10"/>
  <c r="U862" i="10"/>
  <c r="U863" i="10"/>
  <c r="U864" i="10"/>
  <c r="U865" i="10"/>
  <c r="U866" i="10"/>
  <c r="U882" i="10"/>
  <c r="U904" i="10"/>
  <c r="U905" i="10"/>
  <c r="U906" i="10"/>
  <c r="U907" i="10"/>
  <c r="U908" i="10"/>
  <c r="U1516" i="10"/>
  <c r="U918" i="10"/>
  <c r="U919" i="10"/>
  <c r="U487" i="10"/>
  <c r="U920" i="10"/>
  <c r="U938" i="10"/>
  <c r="U939" i="10"/>
  <c r="U916" i="10"/>
  <c r="U952" i="10"/>
  <c r="U909" i="10"/>
  <c r="U940" i="10"/>
  <c r="U2813" i="10"/>
  <c r="U3221" i="10"/>
  <c r="U3222" i="10"/>
  <c r="U1172" i="10"/>
  <c r="U460" i="10"/>
  <c r="U3120" i="10"/>
  <c r="U499" i="10"/>
  <c r="U461" i="10"/>
  <c r="U136" i="10"/>
  <c r="U137" i="10"/>
  <c r="U138" i="10"/>
  <c r="U139" i="10"/>
  <c r="U140" i="10"/>
  <c r="U2100" i="10"/>
  <c r="U2101" i="10"/>
  <c r="U2102" i="10"/>
  <c r="U2103" i="10"/>
  <c r="U2104" i="10"/>
  <c r="U2105" i="10"/>
  <c r="U2106" i="10"/>
  <c r="U2107" i="10"/>
  <c r="U2108" i="10"/>
  <c r="U1517" i="10"/>
  <c r="U1518" i="10"/>
  <c r="U1519" i="10"/>
  <c r="U1520" i="10"/>
  <c r="U1521" i="10"/>
  <c r="U953" i="10"/>
  <c r="U954" i="10"/>
  <c r="U964" i="10"/>
  <c r="U965" i="10"/>
  <c r="U966" i="10"/>
  <c r="U967" i="10"/>
  <c r="U968" i="10"/>
  <c r="U969" i="10"/>
  <c r="U970" i="10"/>
  <c r="U1522" i="10"/>
  <c r="U972" i="10"/>
  <c r="U973" i="10"/>
  <c r="U974" i="10"/>
  <c r="U1002" i="10"/>
  <c r="U1523" i="10"/>
  <c r="U1003" i="10"/>
  <c r="U1004" i="10"/>
  <c r="U1005" i="10"/>
  <c r="U1033" i="10"/>
  <c r="U1034" i="10"/>
  <c r="U910" i="10"/>
  <c r="U2671" i="10"/>
  <c r="U2672" i="10"/>
  <c r="U2673" i="10"/>
  <c r="U2674" i="10"/>
  <c r="U2675" i="10"/>
  <c r="U1048" i="10"/>
  <c r="U1049" i="10"/>
  <c r="U1052" i="10"/>
  <c r="U1053" i="10"/>
  <c r="U1054" i="10"/>
  <c r="U1055" i="10"/>
  <c r="U1056" i="10"/>
  <c r="U1057" i="10"/>
  <c r="U1058" i="10"/>
  <c r="U1059" i="10"/>
  <c r="U1060" i="10"/>
  <c r="U1061" i="10"/>
  <c r="U1062" i="10"/>
  <c r="U1063" i="10"/>
  <c r="U1064" i="10"/>
  <c r="U1065" i="10"/>
  <c r="U1066" i="10"/>
  <c r="U1067" i="10"/>
  <c r="U1068" i="10"/>
  <c r="U1069" i="10"/>
  <c r="U1070" i="10"/>
  <c r="U1074" i="10"/>
  <c r="U1086" i="10"/>
  <c r="U1087" i="10"/>
  <c r="U1088" i="10"/>
  <c r="U1089" i="10"/>
  <c r="U780" i="10"/>
  <c r="U1127" i="10"/>
  <c r="U1128" i="10"/>
  <c r="U1129" i="10"/>
  <c r="U1130" i="10"/>
  <c r="U1131" i="10"/>
  <c r="U1132" i="10"/>
  <c r="U1133" i="10"/>
  <c r="U1134"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2109" i="10"/>
  <c r="U2110" i="10"/>
  <c r="U2111" i="10"/>
  <c r="U2112" i="10"/>
  <c r="U2113" i="10"/>
  <c r="U2114" i="10"/>
  <c r="U971" i="10"/>
  <c r="U1237" i="10"/>
  <c r="U1238" i="10"/>
  <c r="U1239" i="10"/>
  <c r="U1240" i="10"/>
  <c r="U1251" i="10"/>
  <c r="U1252" i="10"/>
  <c r="U1253" i="10"/>
  <c r="U1254" i="10"/>
  <c r="U1255" i="10"/>
  <c r="U1256" i="10"/>
  <c r="U1257" i="10"/>
  <c r="U1258" i="10"/>
  <c r="U1259" i="10"/>
  <c r="U1260" i="10"/>
  <c r="U1261" i="10"/>
  <c r="U1262" i="10"/>
  <c r="U1263" i="10"/>
  <c r="U1264" i="10"/>
  <c r="U2115"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3074" i="10"/>
  <c r="U1524"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969" i="10"/>
  <c r="U1409" i="10"/>
  <c r="U1410" i="10"/>
  <c r="U1525" i="10"/>
  <c r="U1526" i="10"/>
  <c r="U1527" i="10"/>
  <c r="U1528" i="10"/>
  <c r="U1529" i="10"/>
  <c r="U1530" i="10"/>
  <c r="U1531" i="10"/>
  <c r="U1532" i="10"/>
  <c r="U1533" i="10"/>
  <c r="U1534" i="10"/>
  <c r="U1535" i="10"/>
  <c r="U1536" i="10"/>
  <c r="U1537" i="10"/>
  <c r="U1538" i="10"/>
  <c r="U1539" i="10"/>
  <c r="U1540" i="10"/>
  <c r="U1541" i="10"/>
  <c r="U1542" i="10"/>
  <c r="U1543" i="10"/>
  <c r="U2116" i="10"/>
  <c r="U2117" i="10"/>
  <c r="U2456" i="10"/>
  <c r="U921" i="10"/>
  <c r="U1544" i="10"/>
  <c r="U1545" i="10"/>
  <c r="U1546" i="10"/>
  <c r="U1547" i="10"/>
  <c r="U1548" i="10"/>
  <c r="U2457" i="10"/>
  <c r="U1549" i="10"/>
  <c r="U1550" i="10"/>
  <c r="U1551" i="10"/>
  <c r="U1552" i="10"/>
  <c r="U1553" i="10"/>
  <c r="U2118"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292" i="10"/>
  <c r="U1962" i="10"/>
  <c r="U1963" i="10"/>
  <c r="U2426" i="10"/>
  <c r="U1816" i="10"/>
  <c r="U1970" i="10"/>
  <c r="U1817" i="10"/>
  <c r="U1974" i="10"/>
  <c r="U1818"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1819" i="10"/>
  <c r="U2119" i="10"/>
  <c r="U2120" i="10"/>
  <c r="U2121" i="10"/>
  <c r="U2122" i="10"/>
  <c r="U2123" i="10"/>
  <c r="U2124" i="10"/>
  <c r="U2125" i="10"/>
  <c r="U2126" i="10"/>
  <c r="U2127" i="10"/>
  <c r="U2128" i="10"/>
  <c r="U2129" i="10"/>
  <c r="U2130" i="10"/>
  <c r="U2131" i="10"/>
  <c r="U2132" i="10"/>
  <c r="U2133" i="10"/>
  <c r="U2134" i="10"/>
  <c r="U2135" i="10"/>
  <c r="U2136" i="10"/>
  <c r="U1293"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1241" i="10"/>
  <c r="U2266" i="10"/>
  <c r="U2267" i="10"/>
  <c r="U2268" i="10"/>
  <c r="U1820"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1821" i="10"/>
  <c r="U2348" i="10"/>
  <c r="U2349" i="10"/>
  <c r="U2350" i="10"/>
  <c r="U2351" i="10"/>
  <c r="U2352" i="10"/>
  <c r="U2545" i="10"/>
  <c r="U781" i="10"/>
  <c r="U2458" i="10"/>
  <c r="U1975" i="10"/>
  <c r="U2459" i="10"/>
  <c r="U2460" i="10"/>
  <c r="U2461" i="10"/>
  <c r="U2462" i="10"/>
  <c r="U2463" i="10"/>
  <c r="U2464" i="10"/>
  <c r="U2465" i="10"/>
  <c r="U2466" i="10"/>
  <c r="U2467" i="10"/>
  <c r="U2468" i="10"/>
  <c r="U2469" i="10"/>
  <c r="U500" i="10"/>
  <c r="U501" i="10"/>
  <c r="U2470" i="10"/>
  <c r="U2471" i="10"/>
  <c r="U2472" i="10"/>
  <c r="U1822" i="10"/>
  <c r="U1823" i="10"/>
  <c r="U1824" i="10"/>
  <c r="U2427" i="10"/>
  <c r="U2486" i="10"/>
  <c r="U2495" i="10"/>
  <c r="U2496" i="10"/>
  <c r="U2497" i="10"/>
  <c r="U2498" i="10"/>
  <c r="U2499" i="10"/>
  <c r="U332"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46" i="10"/>
  <c r="U2547" i="10"/>
  <c r="U2548" i="10"/>
  <c r="U2626" i="10"/>
  <c r="U2627" i="10"/>
  <c r="U1392" i="10"/>
  <c r="U2648" i="10"/>
  <c r="U2676" i="10"/>
  <c r="U2677" i="10"/>
  <c r="U2678" i="10"/>
  <c r="U2679" i="10"/>
  <c r="U2680" i="10"/>
  <c r="U2681" i="10"/>
  <c r="U2682" i="10"/>
  <c r="U2683" i="10"/>
  <c r="U2684" i="10"/>
  <c r="U2685" i="10"/>
  <c r="U2686" i="10"/>
  <c r="U2687" i="10"/>
  <c r="U2688" i="10"/>
  <c r="U2689" i="10"/>
  <c r="U2690" i="10"/>
  <c r="U2864"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3075"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922" i="10"/>
  <c r="U2795" i="10"/>
  <c r="U2796" i="10"/>
  <c r="U2797" i="10"/>
  <c r="U2798" i="10"/>
  <c r="U2799" i="10"/>
  <c r="U2814" i="10"/>
  <c r="U2815" i="10"/>
  <c r="U2816" i="10"/>
  <c r="U2817" i="10"/>
  <c r="U2818" i="10"/>
  <c r="U2819" i="10"/>
  <c r="U2820" i="10"/>
  <c r="U2821" i="10"/>
  <c r="U2822" i="10"/>
  <c r="U2823" i="10"/>
  <c r="U2824" i="10"/>
  <c r="U2825" i="10"/>
  <c r="U2826" i="10"/>
  <c r="U2827" i="10"/>
  <c r="U2828" i="10"/>
  <c r="U2829" i="10"/>
  <c r="U2830" i="10"/>
  <c r="U2831" i="10"/>
  <c r="U2832" i="10"/>
  <c r="U2833" i="10"/>
  <c r="U2834" i="10"/>
  <c r="U2835" i="10"/>
  <c r="U2836" i="10"/>
  <c r="U2837" i="10"/>
  <c r="U2838" i="10"/>
  <c r="U2839" i="10"/>
  <c r="U2840" i="10"/>
  <c r="U2841" i="10"/>
  <c r="U2842" i="10"/>
  <c r="U2843" i="10"/>
  <c r="U2865" i="10"/>
  <c r="U2866" i="10"/>
  <c r="U2867" i="10"/>
  <c r="U2868" i="10"/>
  <c r="U2869" i="10"/>
  <c r="U2870" i="10"/>
  <c r="U2871" i="10"/>
  <c r="U2872" i="10"/>
  <c r="U2873" i="10"/>
  <c r="U2874" i="10"/>
  <c r="U2875" i="10"/>
  <c r="U2876" i="10"/>
  <c r="U2877" i="10"/>
  <c r="U2878" i="10"/>
  <c r="U2879" i="10"/>
  <c r="U2880" i="10"/>
  <c r="U2881" i="10"/>
  <c r="U2882" i="10"/>
  <c r="U2353" i="10"/>
  <c r="U2915" i="10"/>
  <c r="U2883" i="10"/>
  <c r="U2884" i="10"/>
  <c r="U2916" i="10"/>
  <c r="U2917" i="10"/>
  <c r="U2649" i="10"/>
  <c r="U2918" i="10"/>
  <c r="U2919" i="10"/>
  <c r="U2800" i="10"/>
  <c r="U2920" i="10"/>
  <c r="U2921" i="10"/>
  <c r="U2922" i="10"/>
  <c r="U2885"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650" i="10"/>
  <c r="U2944" i="10"/>
  <c r="U2801" i="10"/>
  <c r="U2945" i="10"/>
  <c r="U2946" i="10"/>
  <c r="U2947" i="10"/>
  <c r="U2948" i="10"/>
  <c r="U2949" i="10"/>
  <c r="U2950" i="10"/>
  <c r="U2951" i="10"/>
  <c r="U2952" i="10"/>
  <c r="U2953" i="10"/>
  <c r="U2954" i="10"/>
  <c r="U2955" i="10"/>
  <c r="U2956" i="10"/>
  <c r="U2957" i="10"/>
  <c r="U2958" i="10"/>
  <c r="U2959" i="10"/>
  <c r="U2960" i="10"/>
  <c r="U2886" i="10"/>
  <c r="U2961" i="10"/>
  <c r="U2962" i="10"/>
  <c r="U2963" i="10"/>
  <c r="U2964" i="10"/>
  <c r="U2965" i="10"/>
  <c r="U2966" i="10"/>
  <c r="U2844" i="10"/>
  <c r="U2967" i="10"/>
  <c r="U2968" i="10"/>
  <c r="U2969" i="10"/>
  <c r="U2970" i="10"/>
  <c r="U2971" i="10"/>
  <c r="U2972" i="10"/>
  <c r="U502" i="10"/>
  <c r="U2762" i="10"/>
  <c r="U2763" i="10"/>
  <c r="U2764" i="10"/>
  <c r="U2973" i="10"/>
  <c r="U2802" i="10"/>
  <c r="U2974" i="10"/>
  <c r="U2975" i="10"/>
  <c r="U2976" i="10"/>
  <c r="U2977" i="10"/>
  <c r="U2978" i="10"/>
  <c r="U2979" i="10"/>
  <c r="U2980" i="10"/>
  <c r="U2803" i="10"/>
  <c r="U2981" i="10"/>
  <c r="U2982" i="10"/>
  <c r="U2983" i="10"/>
  <c r="U2984" i="10"/>
  <c r="U3108"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1825" i="10"/>
  <c r="U3029" i="10"/>
  <c r="U3030" i="10"/>
  <c r="U3031" i="10"/>
  <c r="U2765" i="10"/>
  <c r="U3032" i="10"/>
  <c r="U3033" i="10"/>
  <c r="U3034" i="10"/>
  <c r="U3035" i="10"/>
  <c r="U3036" i="10"/>
  <c r="U3037" i="10"/>
  <c r="U3038" i="10"/>
  <c r="U3039" i="10"/>
  <c r="U3040" i="10"/>
  <c r="U3041" i="10"/>
  <c r="U3042" i="10"/>
  <c r="U3043" i="10"/>
  <c r="U3044" i="10"/>
  <c r="U3045" i="10"/>
  <c r="U3046" i="10"/>
  <c r="U3047" i="10"/>
  <c r="U3048" i="10"/>
  <c r="U3049" i="10"/>
  <c r="U3050" i="10"/>
  <c r="U3051" i="10"/>
  <c r="U2804" i="10"/>
  <c r="U2526" i="10"/>
  <c r="U3076" i="10"/>
  <c r="U3077" i="10"/>
  <c r="U3052" i="10"/>
  <c r="U3109" i="10"/>
  <c r="U311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90" i="10"/>
  <c r="U3192" i="10"/>
  <c r="U3193" i="10"/>
  <c r="U3194" i="10"/>
  <c r="U3195" i="10"/>
  <c r="U3196" i="10"/>
  <c r="U3197" i="10"/>
  <c r="U3198" i="10"/>
  <c r="U3199" i="10"/>
  <c r="U3200" i="10"/>
  <c r="U3201"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56" i="10"/>
  <c r="U3257" i="10"/>
  <c r="U3258" i="10"/>
  <c r="U3259" i="10"/>
  <c r="U3260"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303" i="10"/>
  <c r="U3285" i="10"/>
  <c r="U3304" i="10"/>
  <c r="U2354" i="10"/>
  <c r="U3318" i="10"/>
  <c r="U3319" i="10"/>
  <c r="U3320" i="10"/>
  <c r="U3321" i="10"/>
  <c r="U3322" i="10"/>
  <c r="U3323" i="10"/>
  <c r="U3324" i="10"/>
  <c r="U3325" i="10"/>
  <c r="U3326" i="10"/>
  <c r="U3327" i="10"/>
  <c r="U3328" i="10"/>
  <c r="U3329" i="10"/>
  <c r="U3330" i="10"/>
  <c r="U3331" i="10"/>
  <c r="U3332" i="10"/>
  <c r="U3333" i="10"/>
  <c r="U3334" i="10"/>
  <c r="U3335" i="10"/>
  <c r="U3336" i="10"/>
  <c r="U3337" i="10"/>
  <c r="U3338" i="10"/>
  <c r="U3339" i="10"/>
  <c r="U3340" i="10"/>
  <c r="U3341" i="10"/>
  <c r="U333" i="10"/>
  <c r="U334" i="10"/>
  <c r="U335" i="10"/>
  <c r="U2845" i="10"/>
  <c r="U2846" i="10"/>
  <c r="U2847" i="10"/>
  <c r="U2848" i="10"/>
  <c r="U2849" i="10"/>
  <c r="U2850" i="10"/>
  <c r="U1826" i="10"/>
  <c r="U1827" i="10"/>
  <c r="U1828" i="10"/>
  <c r="U141" i="10"/>
  <c r="U2035" i="10"/>
  <c r="U142" i="10"/>
  <c r="U143" i="10"/>
  <c r="U144" i="10"/>
  <c r="U3342" i="10"/>
  <c r="U1328" i="10"/>
  <c r="U3305" i="10"/>
  <c r="U1075" i="10"/>
  <c r="U2036" i="10"/>
  <c r="U1829" i="10"/>
  <c r="U2766" i="10"/>
  <c r="U1830" i="10"/>
  <c r="U923" i="10"/>
  <c r="U2355" i="10"/>
  <c r="U1006" i="10"/>
  <c r="U1831" i="10"/>
  <c r="U3306" i="10"/>
  <c r="U3053" i="10"/>
  <c r="U1832" i="10"/>
  <c r="U3054" i="10"/>
  <c r="U1076" i="10"/>
  <c r="U3055" i="10"/>
  <c r="U336" i="10"/>
  <c r="U2356" i="10"/>
  <c r="U2037" i="10"/>
  <c r="U573" i="10"/>
  <c r="U2851" i="10"/>
  <c r="U3307" i="10"/>
  <c r="U337" i="10"/>
  <c r="U1833" i="10"/>
  <c r="U924" i="10"/>
  <c r="U1834" i="10"/>
  <c r="U338" i="10"/>
  <c r="U1835" i="10"/>
  <c r="U1090" i="10"/>
  <c r="U2357" i="10"/>
  <c r="U630" i="10"/>
  <c r="U145" i="10"/>
  <c r="U3184" i="10"/>
  <c r="U3343" i="10"/>
  <c r="U1836" i="10"/>
  <c r="U3308" i="10"/>
  <c r="U146" i="10"/>
  <c r="U1207" i="10"/>
  <c r="U3056" i="10"/>
  <c r="U1208" i="10"/>
  <c r="U3309" i="10"/>
  <c r="U631" i="10"/>
  <c r="U2038" i="10"/>
  <c r="U632" i="10"/>
  <c r="U633" i="10"/>
  <c r="U2852" i="10"/>
  <c r="U1837" i="10"/>
  <c r="U911" i="10"/>
  <c r="U975" i="10"/>
  <c r="U867" i="10"/>
  <c r="U147" i="10"/>
  <c r="U148" i="10"/>
  <c r="U782" i="10"/>
  <c r="U149" i="10"/>
  <c r="U150" i="10"/>
  <c r="U339" i="10"/>
  <c r="U1838" i="10"/>
  <c r="U340" i="10"/>
  <c r="U151" i="10"/>
  <c r="U3202" i="10"/>
  <c r="U3203" i="10"/>
  <c r="U2358" i="10"/>
  <c r="U1329" i="10"/>
  <c r="U1839" i="10"/>
  <c r="U3286" i="10"/>
  <c r="U1840" i="10"/>
  <c r="U1841" i="10"/>
  <c r="U152" i="10"/>
  <c r="U3057" i="10"/>
  <c r="U153" i="10"/>
  <c r="U154" i="10"/>
  <c r="U155" i="10"/>
  <c r="U1330" i="10"/>
  <c r="U2805" i="10"/>
  <c r="U156" i="10"/>
  <c r="U721" i="10"/>
  <c r="U2039" i="10"/>
  <c r="U2359" i="10"/>
  <c r="U1411" i="10"/>
  <c r="U341" i="10"/>
  <c r="U2040" i="10"/>
  <c r="U976" i="10"/>
  <c r="U157" i="10"/>
  <c r="U2360" i="10"/>
  <c r="U634" i="10"/>
  <c r="U635" i="10"/>
  <c r="U342" i="10"/>
  <c r="U158" i="10"/>
  <c r="U1842" i="10"/>
  <c r="U1843" i="10"/>
  <c r="U3287" i="10"/>
  <c r="U2853" i="10"/>
  <c r="U2361" i="10"/>
  <c r="U343" i="10"/>
  <c r="U925" i="10"/>
  <c r="U1077" i="10"/>
  <c r="U1078" i="10"/>
  <c r="U1079" i="10"/>
  <c r="U1080" i="10"/>
  <c r="U977" i="10"/>
  <c r="U722" i="10"/>
  <c r="U3310" i="10"/>
  <c r="U3191" i="10"/>
  <c r="U1844" i="10"/>
  <c r="U3058" i="10"/>
  <c r="U159" i="10"/>
  <c r="U3185" i="10"/>
  <c r="U723" i="10"/>
  <c r="U1094" i="10"/>
  <c r="U1845" i="10"/>
  <c r="U1294" i="10"/>
  <c r="U160" i="10"/>
  <c r="U161" i="10"/>
  <c r="U344" i="10"/>
  <c r="U162" i="10"/>
  <c r="U636" i="10"/>
  <c r="U1007" i="10"/>
  <c r="U345" i="10"/>
  <c r="U1081" i="10"/>
  <c r="U2041" i="10"/>
  <c r="U1082" i="10"/>
  <c r="U2527" i="10"/>
  <c r="U1846" i="10"/>
  <c r="U1847" i="10"/>
  <c r="U1008" i="10"/>
  <c r="U163" i="10"/>
  <c r="U2362" i="10"/>
  <c r="U164" i="10"/>
  <c r="U513" i="10"/>
  <c r="U3288" i="10"/>
  <c r="U1091" i="10"/>
  <c r="U3311" i="10"/>
  <c r="U165" i="10"/>
  <c r="U1848" i="10"/>
  <c r="U166" i="10"/>
  <c r="U1849" i="10"/>
  <c r="U724" i="10"/>
  <c r="U2042" i="10"/>
  <c r="U167" i="10"/>
  <c r="U168" i="10"/>
  <c r="U725" i="10"/>
  <c r="U978" i="10"/>
  <c r="U2528" i="10"/>
  <c r="U1850" i="10"/>
  <c r="U3059" i="10"/>
  <c r="U169" i="10"/>
  <c r="U1393" i="10"/>
  <c r="U868" i="10"/>
  <c r="U979" i="10"/>
  <c r="U3289" i="10"/>
  <c r="U170" i="10"/>
  <c r="U1851" i="10"/>
  <c r="U537" i="10"/>
  <c r="U171" i="10"/>
  <c r="U172" i="10"/>
  <c r="U1852" i="10"/>
  <c r="U2363" i="10"/>
  <c r="U3344" i="10"/>
  <c r="U980" i="10"/>
  <c r="U1071" i="10"/>
  <c r="U1853" i="10"/>
  <c r="U173" i="10"/>
  <c r="U981" i="10"/>
  <c r="U926" i="10"/>
  <c r="U2529" i="10"/>
  <c r="U346" i="10"/>
  <c r="U1394" i="10"/>
  <c r="U927" i="10"/>
  <c r="U1209" i="10"/>
  <c r="U347" i="10"/>
  <c r="U174" i="10"/>
  <c r="U175" i="10"/>
  <c r="U348" i="10"/>
  <c r="U2767" i="10"/>
  <c r="U912" i="10"/>
  <c r="U538" i="10"/>
  <c r="U2364" i="10"/>
  <c r="U1854" i="10"/>
  <c r="U982" i="10"/>
  <c r="U574" i="10"/>
  <c r="U3060" i="10"/>
  <c r="U1072" i="10"/>
  <c r="U176" i="10"/>
  <c r="U177" i="10"/>
  <c r="U1855" i="10"/>
  <c r="U2043" i="10"/>
  <c r="U1856" i="10"/>
  <c r="U349" i="10"/>
  <c r="U1857" i="10"/>
  <c r="U3061" i="10"/>
  <c r="U2530" i="10"/>
  <c r="U351" i="10"/>
  <c r="U1331" i="10"/>
  <c r="U178" i="10"/>
  <c r="U179" i="10"/>
  <c r="U3312" i="10"/>
  <c r="U783" i="10"/>
  <c r="U2768" i="10"/>
  <c r="U3290" i="10"/>
  <c r="U1332" i="10"/>
  <c r="U726" i="10"/>
  <c r="U3313" i="10"/>
  <c r="U575" i="10"/>
  <c r="U983" i="10"/>
  <c r="U3062" i="10"/>
  <c r="U984" i="10"/>
  <c r="U1333" i="10"/>
  <c r="U2549" i="10"/>
  <c r="U2550" i="10"/>
  <c r="U2551" i="10"/>
  <c r="U2552" i="10"/>
  <c r="U2553" i="10"/>
  <c r="U2554" i="10"/>
  <c r="U2555" i="10"/>
  <c r="U2487" i="10"/>
  <c r="U2488" i="10"/>
  <c r="U2473" i="10"/>
  <c r="U2474" i="10"/>
  <c r="U2475" i="10"/>
  <c r="U2476" i="10"/>
  <c r="U1976" i="10"/>
  <c r="U1977" i="10"/>
  <c r="U1978" i="10"/>
  <c r="U985" i="10"/>
  <c r="U2365" i="10"/>
  <c r="U352" i="10"/>
  <c r="U539" i="10"/>
  <c r="U637" i="10"/>
  <c r="U1858" i="10"/>
  <c r="U2628" i="10"/>
  <c r="U727" i="10"/>
  <c r="U986" i="10"/>
  <c r="U987" i="10"/>
  <c r="U2651" i="10"/>
  <c r="U728" i="10"/>
  <c r="U928" i="10"/>
  <c r="U3063" i="10"/>
  <c r="U2366" i="10"/>
  <c r="U1859" i="10"/>
  <c r="U1860" i="10"/>
  <c r="U1861" i="10"/>
  <c r="U3064" i="10"/>
  <c r="U353" i="10"/>
  <c r="U1862" i="10"/>
  <c r="U1863" i="10"/>
  <c r="U1864" i="10"/>
  <c r="U1865" i="10"/>
  <c r="U1866" i="10"/>
  <c r="U1867" i="10"/>
  <c r="U1868" i="10"/>
  <c r="U2556" i="10"/>
  <c r="U1412" i="10"/>
  <c r="U1413" i="10"/>
  <c r="U1414" i="10"/>
  <c r="U1964" i="10"/>
  <c r="U1965" i="10"/>
  <c r="U1966" i="10"/>
  <c r="U1395" i="10"/>
  <c r="U1869" i="10"/>
  <c r="U1870" i="10"/>
  <c r="U1871" i="10"/>
  <c r="U1872" i="10"/>
  <c r="U1873" i="10"/>
  <c r="U1874" i="10"/>
  <c r="U1875" i="10"/>
  <c r="U1876" i="10"/>
  <c r="U1877" i="10"/>
  <c r="U1878" i="10"/>
  <c r="U1879" i="10"/>
  <c r="U1880" i="10"/>
  <c r="U1881" i="10"/>
  <c r="U1882" i="10"/>
  <c r="U1883" i="10"/>
  <c r="U1884" i="10"/>
  <c r="U1396" i="10"/>
  <c r="U1885" i="10"/>
  <c r="U1886" i="10"/>
  <c r="U1887" i="10"/>
  <c r="U1888" i="10"/>
  <c r="U1889" i="10"/>
  <c r="U1890" i="10"/>
  <c r="U1891" i="10"/>
  <c r="U1892" i="10"/>
  <c r="U1893" i="10"/>
  <c r="U1415" i="10"/>
  <c r="U1397" i="10"/>
  <c r="U2044" i="10"/>
  <c r="U988" i="10"/>
  <c r="U989" i="10"/>
  <c r="U990" i="10"/>
  <c r="U1334" i="10"/>
  <c r="U1894" i="10"/>
  <c r="U462" i="10"/>
  <c r="U180" i="10"/>
  <c r="U1895" i="10"/>
  <c r="U354" i="10"/>
  <c r="U3314" i="10"/>
  <c r="U2367" i="10"/>
  <c r="U2368" i="10"/>
  <c r="U2369" i="10"/>
  <c r="U2370" i="10"/>
  <c r="U2371" i="10"/>
  <c r="U2372" i="10"/>
  <c r="U2373" i="10"/>
  <c r="U2374" i="10"/>
  <c r="U2375" i="10"/>
  <c r="U2376" i="10"/>
  <c r="U2377" i="10"/>
  <c r="U2378" i="10"/>
  <c r="U2379" i="10"/>
  <c r="U2380" i="10"/>
  <c r="U2381" i="10"/>
  <c r="U2382" i="10"/>
  <c r="U2383" i="10"/>
  <c r="U2640" i="10"/>
  <c r="U2635" i="10"/>
  <c r="U2629" i="10"/>
  <c r="U2630" i="10"/>
  <c r="U2384" i="10"/>
  <c r="U2385" i="10"/>
  <c r="U2557" i="10"/>
  <c r="U2558" i="10"/>
  <c r="U2559" i="10"/>
  <c r="U2386" i="10"/>
  <c r="U2534" i="10"/>
  <c r="U2535" i="10"/>
  <c r="U2387" i="10"/>
  <c r="U2531" i="10"/>
  <c r="U2388" i="10"/>
  <c r="U2477" i="10"/>
  <c r="U2389" i="10"/>
  <c r="U2478" i="10"/>
  <c r="U2479" i="10"/>
  <c r="U2480" i="10"/>
  <c r="U2390" i="10"/>
  <c r="U2391" i="10"/>
  <c r="U2428" i="10"/>
  <c r="U2429" i="10"/>
  <c r="U2392" i="10"/>
  <c r="U2393" i="10"/>
  <c r="U2394" i="10"/>
  <c r="U2395" i="10"/>
  <c r="U2396" i="10"/>
  <c r="U2397" i="10"/>
  <c r="U2398" i="10"/>
  <c r="U1896" i="10"/>
  <c r="U1897" i="10"/>
  <c r="U2399" i="10"/>
  <c r="U1898" i="10"/>
  <c r="U1899" i="10"/>
  <c r="U2400" i="10"/>
  <c r="U1900" i="10"/>
  <c r="U1901" i="10"/>
  <c r="U2401" i="10"/>
  <c r="U1902" i="10"/>
  <c r="U2402" i="10"/>
  <c r="U1903" i="10"/>
  <c r="U2403" i="10"/>
  <c r="U1904" i="10"/>
  <c r="U1905" i="10"/>
  <c r="U2404" i="10"/>
  <c r="U1906" i="10"/>
  <c r="U1907" i="10"/>
  <c r="U1908" i="10"/>
  <c r="U2405" i="10"/>
  <c r="U1909" i="10"/>
  <c r="U2406" i="10"/>
  <c r="U1910" i="10"/>
  <c r="U2407" i="10"/>
  <c r="U1911" i="10"/>
  <c r="U2408" i="10"/>
  <c r="U2409" i="10"/>
  <c r="U2410" i="10"/>
  <c r="U1912" i="10"/>
  <c r="U2430" i="10"/>
  <c r="U2431" i="10"/>
  <c r="U1913" i="10"/>
  <c r="U1914" i="10"/>
  <c r="U2432" i="10"/>
  <c r="U1915" i="10"/>
  <c r="U2532" i="10"/>
  <c r="U1916" i="10"/>
  <c r="U1917" i="10"/>
  <c r="U1918" i="10"/>
  <c r="U1979" i="10"/>
  <c r="U1919" i="10"/>
  <c r="U1920" i="10"/>
  <c r="U1980" i="10"/>
  <c r="U1921" i="10"/>
  <c r="U1981" i="10"/>
  <c r="U1922" i="10"/>
  <c r="U1982" i="10"/>
  <c r="U1923" i="10"/>
  <c r="U1924" i="10"/>
  <c r="U1983" i="10"/>
  <c r="U1925" i="10"/>
  <c r="U1984" i="10"/>
  <c r="U1985" i="10"/>
  <c r="U1416" i="10"/>
  <c r="U1986" i="10"/>
  <c r="U1398" i="10"/>
  <c r="U1335" i="10"/>
  <c r="U1399" i="10"/>
  <c r="U1336" i="10"/>
  <c r="U1337" i="10"/>
  <c r="U1338" i="10"/>
  <c r="U1339" i="10"/>
  <c r="U1340" i="10"/>
  <c r="U1341" i="10"/>
  <c r="U1342" i="10"/>
  <c r="U1242" i="10"/>
  <c r="U1243" i="10"/>
  <c r="U1221" i="10"/>
  <c r="U1244" i="10"/>
  <c r="U1926" i="10"/>
  <c r="U355" i="10"/>
  <c r="U991" i="10"/>
  <c r="U3186" i="10"/>
  <c r="U181" i="10"/>
  <c r="U929" i="10"/>
  <c r="U2641" i="10"/>
  <c r="U2642" i="10"/>
  <c r="U2536" i="10"/>
  <c r="U2537" i="10"/>
  <c r="U2632" i="10"/>
  <c r="U2633" i="10"/>
  <c r="U1987" i="10"/>
  <c r="U1988" i="10"/>
  <c r="U2631" i="10"/>
  <c r="U1400" i="10"/>
  <c r="U1401" i="10"/>
  <c r="U1295" i="10"/>
  <c r="U1296" i="10"/>
  <c r="U356" i="10"/>
  <c r="U638" i="10"/>
  <c r="U540" i="10"/>
  <c r="U992" i="10"/>
  <c r="U993" i="10"/>
  <c r="U930" i="10"/>
  <c r="U729" i="10"/>
  <c r="U2652" i="10"/>
  <c r="U182" i="10"/>
  <c r="U1210" i="10"/>
  <c r="U2411" i="10"/>
  <c r="U357" i="10"/>
  <c r="U994" i="10"/>
  <c r="U358" i="10"/>
  <c r="U995" i="10"/>
  <c r="U1989" i="10"/>
  <c r="U1222" i="10"/>
  <c r="U3315" i="10"/>
  <c r="U639" i="10"/>
  <c r="U2412" i="10"/>
  <c r="U1297" i="10"/>
  <c r="U359" i="10"/>
  <c r="U1927" i="10"/>
  <c r="U1343" i="10"/>
  <c r="U2769" i="10"/>
  <c r="U640" i="10"/>
  <c r="U2413" i="10"/>
  <c r="U576" i="10"/>
  <c r="U1344" i="10"/>
  <c r="U1928" i="10"/>
  <c r="U1345" i="10"/>
  <c r="U183" i="10"/>
  <c r="U184" i="10"/>
  <c r="U641" i="10"/>
  <c r="U3345" i="10"/>
  <c r="U3291" i="10"/>
  <c r="U185" i="10"/>
  <c r="U186" i="10"/>
  <c r="U3292" i="10"/>
  <c r="U360" i="10"/>
  <c r="U2887" i="10"/>
  <c r="U3204" i="10"/>
  <c r="U3187" i="10"/>
  <c r="U1402" i="10"/>
  <c r="U577" i="10"/>
  <c r="U187" i="10"/>
  <c r="U2045" i="10"/>
  <c r="U1929" i="10"/>
  <c r="U361" i="10"/>
  <c r="U2770" i="10"/>
  <c r="U2414" i="10"/>
  <c r="U363" i="10"/>
  <c r="U1403" i="10"/>
  <c r="U188" i="10"/>
  <c r="U189" i="10"/>
  <c r="U1930" i="10"/>
  <c r="U1095" i="10"/>
  <c r="U2806" i="10"/>
  <c r="U1931" i="10"/>
  <c r="U2854" i="10"/>
  <c r="U190" i="10"/>
  <c r="U1932" i="10"/>
  <c r="U931" i="10"/>
  <c r="U996" i="10"/>
  <c r="U2415" i="10"/>
  <c r="U3065" i="10"/>
  <c r="U191" i="10"/>
  <c r="U192" i="10"/>
  <c r="U364" i="10"/>
  <c r="U366" i="10"/>
  <c r="U1009" i="10"/>
  <c r="U800" i="10"/>
  <c r="U3078" i="10"/>
  <c r="U801" i="10"/>
  <c r="U802" i="10"/>
  <c r="U803" i="10"/>
  <c r="U804" i="10"/>
  <c r="U805" i="10"/>
  <c r="U2416" i="10"/>
  <c r="U367" i="10"/>
  <c r="U913" i="10"/>
  <c r="U932" i="10"/>
  <c r="U1223" i="10"/>
  <c r="U1417" i="10"/>
  <c r="U2417" i="10"/>
  <c r="U193" i="10"/>
  <c r="U194" i="10"/>
  <c r="U541" i="10"/>
  <c r="U368" i="10"/>
  <c r="U2418" i="10"/>
  <c r="U1933" i="10"/>
  <c r="U1934" i="10"/>
  <c r="U1935" i="10"/>
  <c r="U1298" i="10"/>
  <c r="U1936" i="10"/>
  <c r="U1937" i="10"/>
  <c r="U1096" i="10"/>
  <c r="U2771" i="10"/>
  <c r="U1938" i="10"/>
  <c r="U369" i="10"/>
  <c r="U1939" i="10"/>
  <c r="U1940" i="10"/>
  <c r="U642" i="10"/>
  <c r="U1404" i="10"/>
  <c r="U370" i="10"/>
  <c r="U1299" i="10"/>
  <c r="U2046" i="10"/>
  <c r="U2419" i="10"/>
  <c r="U1941" i="10"/>
  <c r="U806" i="10"/>
  <c r="U1010" i="10"/>
  <c r="U807" i="10"/>
  <c r="U3293" i="10"/>
  <c r="U195" i="10"/>
  <c r="U1011" i="10"/>
  <c r="U3294" i="10"/>
  <c r="U508" i="10"/>
  <c r="U1942" i="10"/>
  <c r="U997" i="10"/>
  <c r="U3295" i="10"/>
  <c r="U371" i="10"/>
  <c r="U808" i="10"/>
  <c r="U196" i="10"/>
  <c r="U197" i="10"/>
  <c r="U2047" i="10"/>
  <c r="U1943" i="10"/>
  <c r="U1944" i="10"/>
  <c r="U198" i="10"/>
  <c r="U869" i="10"/>
  <c r="U199" i="10"/>
  <c r="U1346" i="10"/>
  <c r="U200" i="10"/>
  <c r="U372" i="10"/>
  <c r="U1097" i="10"/>
  <c r="U643" i="10"/>
  <c r="U644" i="10"/>
  <c r="U373" i="10"/>
  <c r="U1347" i="10"/>
  <c r="U809" i="10"/>
  <c r="U1224" i="10"/>
  <c r="U1348" i="10"/>
  <c r="U810" i="10"/>
  <c r="U488" i="10"/>
  <c r="U645" i="10"/>
  <c r="U811" i="10"/>
  <c r="U646" i="10"/>
  <c r="U3296" i="10"/>
  <c r="U1349" i="10"/>
  <c r="U375" i="10"/>
  <c r="U201" i="10"/>
  <c r="U812" i="10"/>
  <c r="U376" i="10"/>
  <c r="U1945" i="10"/>
  <c r="U1946" i="10"/>
  <c r="U1947" i="10"/>
  <c r="U1948" i="10"/>
  <c r="U1949" i="10"/>
  <c r="U1950" i="10"/>
  <c r="U1951" i="10"/>
  <c r="U202" i="10"/>
  <c r="U1211" i="10"/>
  <c r="U813" i="10"/>
  <c r="U647" i="10"/>
  <c r="U377" i="10"/>
  <c r="U378" i="10"/>
  <c r="U203" i="10"/>
  <c r="U1300" i="10"/>
  <c r="U204" i="10"/>
  <c r="U205" i="10"/>
  <c r="U1952" i="10"/>
  <c r="U1012" i="10"/>
  <c r="U379" i="10"/>
  <c r="U870" i="10"/>
  <c r="U524" i="10"/>
  <c r="U542" i="10"/>
  <c r="U380" i="10"/>
  <c r="U942" i="10"/>
  <c r="U1212" i="10"/>
  <c r="U1301" i="10"/>
  <c r="U543" i="10"/>
  <c r="U206" i="10"/>
  <c r="U207" i="10"/>
  <c r="U208" i="10"/>
  <c r="U209" i="10"/>
  <c r="U544" i="10"/>
  <c r="U1213" i="10"/>
  <c r="U381" i="10"/>
  <c r="U382" i="10"/>
  <c r="U1953" i="10"/>
  <c r="U383" i="10"/>
  <c r="U1013" i="10"/>
  <c r="U1014" i="10"/>
  <c r="U871" i="10"/>
  <c r="U1015" i="10"/>
  <c r="U648" i="10"/>
  <c r="U649" i="10"/>
  <c r="U650" i="10"/>
  <c r="U1016" i="10"/>
  <c r="U210" i="10"/>
  <c r="U211" i="10"/>
  <c r="U212" i="10"/>
  <c r="U872" i="10"/>
  <c r="U3205" i="10"/>
  <c r="U489" i="10"/>
  <c r="U384" i="10"/>
  <c r="U651" i="10"/>
  <c r="U652" i="10"/>
  <c r="U213" i="10"/>
  <c r="U214" i="10"/>
  <c r="U1017" i="10"/>
  <c r="U1018" i="10"/>
  <c r="U887" i="10"/>
  <c r="U1019" i="10"/>
  <c r="U1214" i="10"/>
  <c r="U1020" i="10"/>
  <c r="U1215" i="10"/>
  <c r="U653" i="10"/>
  <c r="U1021" i="10"/>
  <c r="U385" i="10"/>
  <c r="U215" i="10"/>
  <c r="U463" i="10"/>
  <c r="U216" i="10"/>
  <c r="U654" i="10"/>
  <c r="U655" i="10"/>
  <c r="U1216" i="10"/>
  <c r="U914" i="10"/>
  <c r="U509" i="10"/>
  <c r="U510" i="10"/>
  <c r="U386" i="10"/>
  <c r="U1217" i="10"/>
  <c r="U1218" i="10"/>
  <c r="U1219" i="10"/>
  <c r="U217" i="10"/>
  <c r="U784" i="10"/>
  <c r="U387" i="10"/>
  <c r="U388" i="10"/>
  <c r="U389" i="10"/>
  <c r="U1302" i="10"/>
  <c r="U390" i="10"/>
  <c r="U656" i="10"/>
  <c r="U657" i="10"/>
  <c r="U1303" i="10"/>
  <c r="U1022" i="10"/>
  <c r="U785" i="10"/>
  <c r="U3346" i="10"/>
  <c r="U786" i="10"/>
  <c r="U1304" i="10"/>
  <c r="U658" i="10"/>
  <c r="U218" i="10"/>
  <c r="U219" i="10"/>
  <c r="U220" i="10"/>
  <c r="U221" i="10"/>
  <c r="U222" i="10"/>
  <c r="U1225" i="10"/>
  <c r="U223" i="10"/>
  <c r="U224" i="10"/>
  <c r="U225" i="10"/>
  <c r="U226" i="10"/>
  <c r="U227" i="10"/>
  <c r="U228" i="10"/>
  <c r="U229" i="10"/>
  <c r="U230" i="10"/>
  <c r="U231" i="10"/>
  <c r="U232" i="10"/>
  <c r="U233" i="10"/>
  <c r="U234" i="10"/>
  <c r="U235" i="10"/>
  <c r="U237" i="10"/>
  <c r="U391" i="10"/>
  <c r="U392" i="10"/>
  <c r="U393" i="10"/>
  <c r="U394" i="10"/>
  <c r="U464" i="10"/>
  <c r="U465" i="10"/>
  <c r="U466" i="10"/>
  <c r="U467" i="10"/>
  <c r="U468" i="10"/>
  <c r="U490" i="10"/>
  <c r="U503" i="10"/>
  <c r="U504" i="10"/>
  <c r="U505" i="10"/>
  <c r="U506" i="10"/>
  <c r="U511" i="10"/>
  <c r="U512" i="10"/>
  <c r="U525" i="10"/>
  <c r="U526" i="10"/>
  <c r="U527" i="10"/>
  <c r="U528" i="10"/>
  <c r="U529" i="10"/>
  <c r="U530" i="10"/>
  <c r="U531" i="10"/>
  <c r="U532" i="10"/>
  <c r="U533" i="10"/>
  <c r="U534" i="10"/>
  <c r="U545" i="10"/>
  <c r="U546" i="10"/>
  <c r="U547" i="10"/>
  <c r="U578" i="10"/>
  <c r="U659" i="10"/>
  <c r="U660" i="10"/>
  <c r="U661" i="10"/>
  <c r="U662" i="10"/>
  <c r="U663" i="10"/>
  <c r="U664" i="10"/>
  <c r="U665" i="10"/>
  <c r="U666" i="10"/>
  <c r="U667" i="10"/>
  <c r="U671" i="10"/>
  <c r="U673" i="10"/>
  <c r="U816" i="10"/>
  <c r="U730" i="10"/>
  <c r="U787" i="10"/>
  <c r="U789" i="10"/>
  <c r="U814" i="10"/>
  <c r="U817" i="10"/>
  <c r="U818" i="10"/>
  <c r="U823" i="10"/>
  <c r="U824" i="10"/>
  <c r="U873" i="10"/>
  <c r="U883" i="10"/>
  <c r="U884" i="10"/>
  <c r="U885" i="10"/>
  <c r="U933" i="10"/>
  <c r="U1039" i="10"/>
  <c r="U999" i="10"/>
  <c r="U1023" i="10"/>
  <c r="U1024" i="10"/>
  <c r="U1025" i="10"/>
  <c r="U1035" i="10"/>
  <c r="U1036" i="10"/>
  <c r="U1037" i="10"/>
  <c r="U1040" i="10"/>
  <c r="U1041" i="10"/>
  <c r="U1042" i="10"/>
  <c r="U1098" i="10"/>
  <c r="U1099" i="10"/>
  <c r="U1102" i="10"/>
  <c r="U1103" i="10"/>
  <c r="U1104" i="10"/>
  <c r="U1105" i="10"/>
  <c r="U1106" i="10"/>
  <c r="U1107" i="10"/>
  <c r="U1117" i="10"/>
  <c r="U1118" i="10"/>
  <c r="U1119" i="10"/>
  <c r="U1120" i="10"/>
  <c r="U1121" i="10"/>
  <c r="U1122" i="10"/>
  <c r="U1123" i="10"/>
  <c r="U1108" i="10"/>
  <c r="U1135" i="10"/>
  <c r="U1136" i="10"/>
  <c r="U1137" i="10"/>
  <c r="U1220" i="10"/>
  <c r="U1245" i="10"/>
  <c r="U1305" i="10"/>
  <c r="U1306" i="10"/>
  <c r="U1307" i="10"/>
  <c r="U1308" i="10"/>
  <c r="U1309" i="10"/>
  <c r="U1310" i="10"/>
  <c r="U1311" i="10"/>
  <c r="U1312" i="10"/>
  <c r="U1313" i="10"/>
  <c r="U1314" i="10"/>
  <c r="U1315" i="10"/>
  <c r="U1316" i="10"/>
  <c r="U1317" i="10"/>
  <c r="U1318" i="10"/>
  <c r="U1319" i="10"/>
  <c r="U1320" i="10"/>
  <c r="U1321" i="10"/>
  <c r="U1322" i="10"/>
  <c r="U1323" i="10"/>
  <c r="U1350" i="10"/>
  <c r="U1405" i="10"/>
  <c r="U1954" i="10"/>
  <c r="U1955" i="10"/>
  <c r="U1956" i="10"/>
  <c r="U1967" i="10"/>
  <c r="U1968" i="10"/>
  <c r="U1990" i="10"/>
  <c r="U2420" i="10"/>
  <c r="U2421" i="10"/>
  <c r="U2422" i="10"/>
  <c r="U2423" i="10"/>
  <c r="U2481" i="10"/>
  <c r="U2482" i="10"/>
  <c r="U2533" i="10"/>
  <c r="U2653" i="10"/>
  <c r="U2654"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888" i="10"/>
  <c r="U2889" i="10"/>
  <c r="U3066" i="10"/>
  <c r="U3067" i="10"/>
  <c r="U306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88" i="10"/>
  <c r="U3189" i="10"/>
  <c r="U3206" i="10"/>
  <c r="U3347" i="10"/>
  <c r="U3348" i="10"/>
  <c r="U3349" i="10"/>
  <c r="U941" i="10"/>
  <c r="U1226" i="10"/>
  <c r="U1227" i="10"/>
  <c r="U1228" i="10"/>
  <c r="U1229" i="10"/>
  <c r="U2643" i="10"/>
  <c r="U1043" i="10"/>
  <c r="U1044" i="10"/>
  <c r="U1045" i="10"/>
  <c r="U1109" i="10"/>
  <c r="U1110" i="10"/>
  <c r="U1111" i="10"/>
  <c r="U1112" i="10"/>
  <c r="U1113" i="10"/>
  <c r="U1114" i="10"/>
  <c r="U1115" i="10"/>
  <c r="U1116" i="10"/>
  <c r="U1230" i="10"/>
  <c r="U2855" i="10"/>
  <c r="U3069" i="10"/>
  <c r="U815" i="10"/>
  <c r="U668" i="10"/>
  <c r="U669" i="10"/>
  <c r="U2856" i="10"/>
  <c r="U874" i="10"/>
  <c r="U875" i="10"/>
  <c r="U238" i="10"/>
  <c r="R651" i="10"/>
  <c r="R652" i="10"/>
  <c r="P356" i="10" l="1"/>
  <c r="P354" i="10"/>
  <c r="R488" i="10" l="1"/>
  <c r="R648" i="10" l="1"/>
  <c r="R647" i="10"/>
  <c r="P189" i="10"/>
  <c r="O188" i="10"/>
  <c r="O189" i="10"/>
  <c r="P188" i="10"/>
  <c r="O143" i="10"/>
  <c r="O142" i="10"/>
  <c r="R189" i="10"/>
  <c r="R188" i="10"/>
  <c r="O172" i="10"/>
  <c r="O171" i="10"/>
  <c r="O167" i="10"/>
  <c r="P2856" i="10" l="1"/>
  <c r="P657" i="10"/>
  <c r="O657" i="10"/>
  <c r="P656" i="10"/>
  <c r="O656" i="10"/>
  <c r="P655" i="10"/>
  <c r="O655" i="10"/>
  <c r="P654" i="10"/>
  <c r="O654" i="10"/>
  <c r="O650" i="10"/>
  <c r="O649" i="10"/>
  <c r="O644" i="10"/>
  <c r="O643" i="10"/>
  <c r="P191" i="10"/>
  <c r="P185" i="10"/>
  <c r="O185" i="10"/>
  <c r="O183" i="10"/>
  <c r="P171" i="10"/>
  <c r="P167" i="10"/>
  <c r="P340" i="10"/>
</calcChain>
</file>

<file path=xl/sharedStrings.xml><?xml version="1.0" encoding="utf-8"?>
<sst xmlns="http://schemas.openxmlformats.org/spreadsheetml/2006/main" count="41416" uniqueCount="12156">
  <si>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</si>
  <si>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</si>
  <si>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</si>
  <si>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</si>
  <si>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</si>
  <si>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</si>
  <si>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</si>
  <si>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</si>
  <si>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</si>
  <si>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</si>
  <si>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</si>
  <si>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</si>
  <si>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</si>
  <si>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</si>
  <si>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</si>
  <si>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</si>
  <si>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</si>
  <si>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</si>
  <si>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</si>
  <si>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</si>
  <si>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</si>
  <si>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</si>
  <si>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</si>
  <si>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</si>
  <si>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</si>
  <si>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</si>
  <si>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</si>
  <si>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</si>
  <si>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</si>
  <si>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</si>
  <si>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</si>
  <si>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</si>
  <si>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</si>
  <si>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</si>
  <si>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</si>
  <si>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</si>
  <si>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</si>
  <si>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</si>
  <si>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</si>
  <si>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</si>
  <si>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</si>
  <si>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</si>
  <si>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</si>
  <si>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</si>
  <si>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</si>
  <si>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</si>
  <si>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</si>
  <si>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</si>
  <si>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</si>
  <si>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</si>
  <si>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</si>
  <si>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</si>
  <si>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</si>
  <si>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</si>
  <si>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</si>
  <si>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</si>
  <si>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</si>
  <si>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</si>
  <si>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</si>
  <si>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</si>
  <si>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</si>
  <si>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</si>
  <si>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</si>
  <si>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</si>
  <si>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</si>
  <si>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</si>
  <si>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</si>
  <si>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</si>
  <si>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</si>
  <si>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</si>
  <si>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</si>
  <si>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</si>
  <si>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</si>
  <si>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</si>
  <si>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</si>
  <si>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</si>
  <si>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</si>
  <si>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</si>
  <si>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</si>
  <si>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</si>
  <si>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</si>
  <si>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</si>
  <si>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</si>
  <si>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</si>
  <si>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</si>
  <si>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</si>
  <si>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</si>
  <si>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</si>
  <si>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</si>
  <si>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</si>
  <si>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</si>
  <si>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</si>
  <si>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</si>
  <si>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</si>
  <si>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</si>
  <si>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</si>
  <si>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</si>
  <si>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</si>
  <si>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</si>
  <si>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</si>
  <si>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</si>
  <si>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</si>
  <si>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</si>
  <si>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</si>
  <si>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</si>
  <si>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</si>
  <si>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</si>
  <si>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</si>
  <si>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</si>
  <si>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</si>
  <si>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</si>
  <si>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</si>
  <si>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</si>
  <si>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</si>
  <si>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</si>
  <si>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</si>
  <si>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</si>
  <si>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</si>
  <si>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</si>
  <si>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</si>
  <si>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</si>
  <si>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</si>
  <si>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</si>
  <si>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</si>
  <si>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</si>
  <si>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</si>
  <si>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</si>
  <si>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</si>
  <si>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</si>
  <si>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</si>
  <si>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</si>
  <si>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</si>
  <si>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</si>
  <si>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</si>
  <si>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</si>
  <si>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</si>
  <si>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</si>
  <si>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</si>
  <si>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</si>
  <si>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</si>
  <si>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</si>
  <si>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</si>
  <si>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</si>
  <si>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</si>
  <si>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</si>
  <si>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</si>
  <si>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</si>
  <si>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</si>
  <si>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</si>
  <si>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</si>
  <si>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</si>
  <si>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</si>
  <si>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</si>
  <si>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</si>
  <si>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</si>
  <si>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</si>
  <si>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</si>
  <si>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</si>
  <si>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</si>
  <si>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</si>
  <si>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</si>
  <si>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</si>
  <si>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</si>
  <si>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</si>
  <si>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</si>
  <si>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</si>
  <si>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</si>
  <si>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</si>
  <si>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</si>
  <si>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</si>
  <si>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</si>
  <si>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</si>
  <si>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</si>
  <si>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</si>
  <si>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</si>
  <si>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</si>
  <si>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</si>
  <si>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</si>
  <si>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</si>
  <si>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</si>
  <si>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</si>
  <si>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</si>
  <si>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</si>
  <si>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</si>
  <si>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</si>
  <si>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</si>
  <si>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</si>
  <si>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</si>
  <si>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</si>
  <si>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</si>
  <si>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</si>
  <si>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</si>
  <si>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</si>
  <si>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</si>
  <si>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</si>
  <si>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</si>
  <si>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</si>
  <si>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</si>
  <si>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</si>
  <si>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</si>
  <si>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</si>
  <si>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</si>
  <si>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</si>
  <si>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</si>
  <si>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</si>
  <si>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</si>
  <si>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</si>
  <si>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</si>
  <si>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</si>
  <si>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</si>
  <si>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</si>
  <si>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</si>
  <si>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</si>
  <si>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</si>
  <si>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</si>
  <si>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</si>
  <si>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</si>
  <si>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</si>
  <si>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</si>
  <si>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</si>
  <si>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</si>
  <si>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</si>
  <si>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</si>
  <si>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</si>
  <si>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</si>
  <si>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</si>
  <si>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</si>
  <si>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</si>
  <si>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</si>
  <si>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</si>
  <si>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</si>
  <si>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</si>
  <si>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</si>
  <si>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</si>
  <si>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</si>
  <si>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</si>
  <si>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</si>
  <si>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</si>
  <si>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</si>
  <si>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</si>
  <si>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</si>
  <si>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</si>
  <si>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</si>
  <si>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</si>
  <si>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</si>
  <si>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</si>
  <si>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</si>
  <si>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</si>
  <si>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</si>
  <si>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</si>
  <si>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</si>
  <si>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</si>
  <si>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</si>
  <si>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</si>
  <si>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</si>
  <si>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</si>
  <si>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</si>
  <si>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</si>
  <si>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</si>
  <si>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</si>
  <si>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</si>
  <si>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</si>
  <si>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</si>
  <si>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</si>
  <si>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</si>
  <si>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</si>
  <si>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</si>
  <si>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</si>
  <si>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</si>
  <si>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</si>
  <si>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</si>
  <si>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</si>
  <si>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</si>
  <si>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</si>
  <si>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</si>
  <si>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</si>
  <si>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</si>
  <si>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</si>
  <si>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</si>
  <si>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</si>
  <si>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</si>
  <si>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</si>
  <si>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</si>
  <si>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</si>
  <si>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</si>
  <si>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</si>
  <si>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</si>
  <si>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</si>
  <si>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</si>
  <si>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</si>
  <si>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</si>
  <si>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</si>
  <si>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</si>
  <si>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</si>
  <si>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</si>
  <si>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</si>
  <si>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</si>
  <si>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</si>
  <si>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</si>
  <si>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</si>
  <si>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</si>
  <si>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</si>
  <si>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</si>
  <si>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</si>
  <si>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</si>
  <si>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</si>
  <si>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</si>
  <si>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</si>
  <si>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</si>
  <si>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</si>
  <si>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</si>
  <si>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</si>
  <si>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</si>
  <si>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</si>
  <si>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</si>
  <si>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</si>
  <si>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</si>
  <si>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</si>
  <si>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</si>
  <si>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</si>
  <si>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</si>
  <si>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</si>
  <si>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</si>
  <si>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</si>
  <si>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</si>
  <si>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</si>
  <si>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</si>
  <si>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</si>
  <si>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</si>
  <si>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</si>
  <si>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</si>
  <si>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</si>
  <si>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</si>
  <si>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</si>
  <si>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</si>
  <si>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</si>
  <si>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</si>
  <si>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</si>
  <si>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</si>
  <si>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</si>
  <si>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</si>
  <si>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</si>
  <si>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</si>
  <si>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</si>
  <si>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</si>
  <si>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</si>
  <si>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</si>
  <si>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</si>
  <si>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</si>
  <si>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</si>
  <si>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</si>
  <si>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</si>
  <si>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</si>
  <si>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</si>
  <si>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</si>
  <si>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</si>
  <si>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</si>
  <si>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</si>
  <si>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</si>
  <si>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</si>
  <si>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</si>
  <si>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</si>
  <si>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</si>
  <si>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</si>
  <si>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</si>
  <si>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</si>
  <si>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</si>
  <si>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</si>
  <si>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</si>
  <si>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</si>
  <si>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</si>
  <si>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</si>
  <si>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</si>
  <si>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</si>
  <si>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</si>
  <si>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</si>
  <si>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</si>
  <si>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</si>
  <si>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</si>
  <si>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</si>
  <si>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</si>
  <si>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</si>
  <si>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</si>
  <si>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</si>
  <si>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</si>
  <si>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</si>
  <si>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</si>
  <si>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</si>
  <si>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</si>
  <si>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</si>
  <si>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</si>
  <si>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</si>
  <si>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</si>
  <si>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</si>
  <si>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</si>
  <si>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</si>
  <si>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</si>
  <si>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</si>
  <si>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</si>
  <si>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</si>
  <si>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</si>
  <si>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</si>
  <si>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</si>
  <si>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</si>
  <si>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</si>
  <si>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</si>
  <si>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</si>
  <si>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</si>
  <si>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</si>
  <si>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</si>
  <si>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</si>
  <si>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</si>
  <si>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</si>
  <si>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</si>
  <si>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</si>
  <si>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</si>
  <si>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</si>
  <si>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</si>
  <si>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</si>
  <si>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</si>
  <si>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</si>
  <si>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</si>
  <si>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</si>
  <si>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</si>
  <si>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</si>
  <si>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</si>
  <si>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</si>
  <si>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</si>
  <si>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</si>
  <si>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</si>
  <si>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</si>
  <si>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</si>
  <si>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</si>
  <si>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</si>
  <si>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</si>
  <si>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</si>
  <si>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</si>
  <si>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</si>
  <si>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</si>
  <si>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</si>
  <si>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</si>
  <si>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</si>
  <si>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</si>
  <si>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</si>
  <si>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</si>
  <si>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</si>
  <si>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</si>
  <si>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</si>
  <si>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</si>
  <si>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</si>
  <si>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</si>
  <si>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</si>
  <si>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</si>
  <si>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</si>
  <si>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</si>
  <si>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</si>
  <si>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</si>
  <si>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</si>
  <si>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</si>
  <si>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</si>
  <si>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</si>
  <si>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</si>
  <si>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</si>
  <si>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</si>
  <si>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</si>
  <si>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</si>
  <si>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</si>
  <si>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</si>
  <si>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</si>
  <si>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</si>
  <si>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</si>
  <si>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</si>
  <si>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</si>
  <si>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</si>
  <si>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</si>
  <si>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</si>
  <si>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</si>
  <si>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</si>
  <si>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</si>
  <si>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</si>
  <si>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</si>
  <si>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</si>
  <si>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</si>
  <si>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</si>
  <si>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</si>
  <si>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</si>
  <si>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</si>
  <si>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</si>
  <si>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</si>
  <si>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</si>
  <si>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</si>
  <si>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</si>
  <si>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</si>
  <si>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</si>
  <si>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</si>
  <si>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</si>
  <si>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</si>
  <si>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</si>
  <si>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</si>
  <si>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</si>
  <si>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</si>
  <si>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</si>
  <si>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</si>
  <si>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</si>
  <si>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</si>
  <si>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</si>
  <si>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</si>
  <si>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</si>
  <si>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</si>
  <si>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</si>
  <si>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</si>
  <si>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</si>
  <si>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</si>
  <si>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</si>
  <si>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</si>
  <si>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</si>
  <si>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</si>
  <si>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</si>
  <si>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</si>
  <si>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</si>
  <si>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</si>
  <si>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</si>
  <si>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</si>
  <si>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</si>
  <si>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</si>
  <si>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</si>
  <si>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</si>
  <si>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</si>
  <si>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</si>
  <si>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</si>
  <si>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</si>
  <si>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</si>
  <si>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</si>
  <si>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</si>
  <si>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</si>
  <si>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</si>
  <si>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</si>
  <si>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</si>
  <si>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</si>
  <si>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</si>
  <si>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</si>
  <si>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</si>
  <si>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</si>
  <si>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</si>
  <si>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</si>
  <si>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</si>
  <si>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</si>
  <si>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</si>
  <si>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</si>
  <si>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</si>
  <si>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</si>
  <si>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</si>
  <si>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</si>
  <si>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</si>
  <si>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</si>
  <si>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</si>
  <si>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</si>
  <si>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</si>
  <si>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</si>
  <si>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</si>
  <si>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</si>
  <si>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</si>
  <si>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</si>
  <si>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</si>
  <si>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</si>
  <si>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</si>
  <si>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</si>
  <si>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</si>
  <si>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</si>
  <si>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</si>
  <si>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</si>
  <si>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</si>
  <si>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</si>
  <si>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</si>
  <si>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</si>
  <si>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</si>
  <si>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</si>
  <si>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</si>
  <si>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</si>
  <si>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</si>
  <si>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</si>
  <si>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</si>
  <si>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</si>
  <si>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</si>
  <si>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</si>
  <si>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</si>
  <si>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</si>
  <si>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</si>
  <si>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</si>
  <si>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</si>
  <si>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</si>
  <si>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</si>
  <si>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</si>
  <si>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</si>
  <si>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</si>
  <si>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</si>
  <si>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</si>
  <si>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</si>
  <si>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</si>
  <si>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</si>
  <si>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</si>
  <si>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</si>
  <si>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</si>
  <si>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</si>
  <si>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</si>
  <si>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</si>
  <si>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</si>
  <si>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</si>
  <si>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</si>
  <si>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</si>
  <si>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</si>
  <si>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</si>
  <si>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</si>
  <si>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</si>
  <si>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</si>
  <si>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</si>
  <si>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</si>
  <si>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</si>
  <si>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</si>
  <si>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</si>
  <si>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</si>
  <si>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</si>
  <si>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</si>
  <si>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</si>
  <si>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</si>
  <si>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</si>
  <si>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</si>
  <si>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</si>
  <si>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</si>
  <si>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</si>
  <si>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</si>
  <si>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</si>
  <si>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</si>
  <si>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</si>
  <si>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</si>
  <si>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</si>
  <si>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</si>
  <si>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</si>
  <si>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</si>
  <si>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</si>
  <si>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</si>
  <si>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</si>
  <si>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</si>
  <si>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</si>
  <si>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</si>
  <si>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</si>
  <si>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</si>
  <si>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</si>
  <si>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</si>
  <si>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</si>
  <si>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</si>
  <si>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</si>
  <si>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</si>
  <si>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</si>
  <si>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</si>
  <si>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</si>
  <si>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</si>
  <si>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</si>
  <si>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</si>
  <si>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</si>
  <si>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</si>
  <si>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</si>
  <si>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</si>
  <si>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</si>
  <si>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</si>
  <si>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</si>
  <si>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</si>
  <si>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</si>
  <si>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</si>
  <si>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</si>
  <si>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</si>
  <si>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</si>
  <si>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</si>
  <si>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</si>
  <si>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</si>
  <si>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</si>
  <si>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</si>
  <si>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</si>
  <si>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</si>
  <si>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</si>
  <si>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</si>
  <si>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</si>
  <si>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</si>
  <si>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</si>
  <si>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</si>
  <si>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</si>
  <si>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</si>
  <si>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</si>
  <si>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</si>
  <si>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</si>
  <si>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</si>
  <si>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</si>
  <si>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</si>
  <si>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</si>
  <si>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</si>
  <si>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</si>
  <si>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</si>
  <si>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</si>
  <si>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</si>
  <si>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</si>
  <si>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</si>
  <si>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</si>
  <si>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</si>
  <si>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</si>
  <si>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</si>
  <si>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</si>
  <si>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</si>
  <si>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</si>
  <si>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</si>
  <si>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</si>
  <si>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</si>
  <si>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</si>
  <si>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</si>
  <si>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</si>
  <si>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</si>
  <si>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</si>
  <si>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</si>
  <si>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</si>
  <si>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</si>
  <si>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</si>
  <si>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</si>
  <si>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</si>
  <si>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</si>
  <si>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</si>
  <si>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</si>
  <si>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</si>
  <si>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</si>
  <si>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</si>
  <si>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</si>
  <si>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</si>
  <si>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</si>
  <si>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</si>
  <si>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</si>
  <si>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</si>
  <si>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</si>
  <si>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</si>
  <si>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</si>
  <si>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</si>
  <si>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</si>
  <si>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</si>
  <si>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</si>
  <si>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</si>
  <si>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</si>
  <si>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</si>
  <si>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</si>
  <si>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</si>
  <si>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</si>
  <si>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</si>
  <si>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</si>
  <si>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</si>
  <si>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</si>
  <si>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</si>
  <si>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</si>
  <si>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</si>
  <si>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</si>
  <si>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</si>
  <si>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</si>
  <si>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</si>
  <si>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</si>
  <si>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</si>
  <si>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</si>
  <si>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</si>
  <si>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</si>
  <si>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</si>
  <si>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</si>
  <si>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</si>
  <si>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</si>
  <si>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</si>
  <si>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</si>
  <si>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</si>
  <si>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</si>
  <si>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</si>
  <si>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</si>
  <si>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</si>
  <si>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</si>
  <si>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</si>
  <si>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</si>
  <si>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</si>
  <si>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</si>
  <si>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</si>
  <si>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</si>
  <si>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</si>
  <si>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</si>
  <si>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</si>
  <si>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</si>
  <si>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</si>
  <si>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</si>
  <si>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</si>
  <si>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</si>
  <si>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</si>
  <si>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</si>
  <si>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</si>
  <si>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</si>
  <si>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</si>
  <si>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</si>
  <si>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</si>
  <si>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</si>
  <si>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</si>
  <si>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</si>
  <si>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</si>
  <si>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</si>
  <si>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</si>
  <si>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</si>
  <si>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</si>
  <si>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</si>
  <si>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</si>
  <si>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</si>
  <si>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</si>
  <si>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</si>
  <si>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</si>
  <si>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</si>
  <si>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</si>
  <si>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</si>
  <si>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</si>
  <si>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</si>
  <si>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</si>
  <si>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</si>
  <si>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</si>
  <si>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</si>
  <si>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</si>
  <si>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</si>
  <si>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</si>
  <si>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</si>
  <si>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</si>
  <si>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</si>
  <si>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</si>
  <si>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</si>
  <si>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</si>
  <si>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</si>
  <si>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</si>
  <si>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</si>
  <si>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</si>
  <si>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</si>
  <si>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</si>
  <si>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</si>
  <si>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</si>
  <si>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</si>
  <si>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</si>
  <si>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</si>
  <si>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</si>
  <si>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</si>
  <si>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</si>
  <si>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</si>
  <si>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</si>
  <si>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</si>
  <si>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</si>
  <si>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</si>
  <si>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</si>
  <si>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</si>
  <si>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</si>
  <si>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</si>
  <si>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</si>
  <si>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</si>
  <si>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</si>
  <si>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</si>
  <si>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</si>
  <si>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</si>
  <si>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</si>
  <si>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</si>
  <si>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</si>
  <si>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</si>
  <si>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</si>
  <si>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</si>
  <si>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</si>
  <si>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</si>
  <si>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</si>
  <si>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</si>
  <si>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</si>
  <si>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</si>
  <si>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</si>
  <si>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</si>
  <si>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</si>
  <si>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</si>
  <si>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</si>
  <si>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</si>
  <si>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</si>
  <si>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</si>
  <si>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</si>
  <si>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</si>
  <si>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</si>
  <si>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</si>
  <si>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</si>
  <si>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</si>
  <si>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</si>
  <si>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</si>
  <si>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</si>
  <si>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</si>
  <si>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</si>
  <si>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</si>
  <si>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</si>
  <si>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</si>
  <si>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</si>
  <si>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</si>
  <si>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</si>
  <si>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</si>
  <si>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</si>
  <si>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</si>
  <si>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</si>
  <si>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</si>
  <si>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</si>
  <si>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</si>
  <si>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</si>
  <si>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</si>
  <si>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</si>
  <si>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</si>
  <si>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</si>
  <si>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</si>
  <si>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</si>
  <si>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</si>
  <si>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</si>
  <si>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</si>
  <si>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</si>
  <si>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</si>
  <si>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</si>
  <si>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</si>
  <si>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</si>
  <si>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</si>
  <si>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</si>
  <si>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</si>
  <si>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</si>
  <si>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</si>
  <si>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</si>
  <si>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</si>
  <si>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</si>
  <si>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</si>
  <si>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</si>
  <si>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</si>
  <si>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</si>
  <si>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</si>
  <si>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</si>
  <si>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</si>
  <si>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</si>
  <si>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</si>
  <si>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</si>
  <si>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</si>
  <si>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</si>
  <si>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</si>
  <si>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</si>
  <si>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</si>
  <si>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</si>
  <si>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</si>
  <si>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</si>
  <si>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</si>
  <si>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</si>
  <si>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</si>
  <si>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</si>
  <si>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</si>
  <si>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</si>
  <si>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</si>
  <si>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</si>
  <si>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</si>
  <si>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</si>
  <si>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</si>
  <si>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</si>
  <si>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</si>
  <si>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</si>
  <si>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</si>
  <si>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</si>
  <si>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</si>
  <si>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</si>
  <si>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</si>
  <si>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</si>
  <si>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</si>
  <si>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</si>
  <si>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</si>
  <si>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</si>
  <si>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</si>
  <si>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</si>
  <si>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</si>
  <si>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</si>
  <si>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</si>
  <si>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</si>
  <si>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</si>
  <si>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</si>
  <si>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</si>
  <si>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</si>
  <si>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</si>
  <si>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</si>
  <si>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</si>
  <si>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</si>
  <si>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</si>
  <si>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</si>
  <si>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</si>
  <si>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</si>
  <si>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</si>
  <si>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</si>
  <si>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</si>
  <si>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</si>
  <si>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</si>
  <si>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</si>
  <si>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</si>
  <si>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</si>
  <si>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</si>
  <si>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</si>
  <si>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</si>
  <si>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</si>
  <si>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</si>
  <si>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</si>
  <si>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</si>
  <si>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</si>
  <si>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</si>
  <si>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</si>
  <si>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</si>
  <si>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</si>
  <si>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</si>
  <si>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</si>
  <si>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</si>
  <si>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</si>
  <si>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</si>
  <si>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</si>
  <si>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</si>
  <si>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</si>
  <si>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</si>
  <si>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</si>
  <si>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</si>
  <si>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</si>
  <si>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</si>
  <si>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</si>
  <si>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</si>
  <si>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</si>
  <si>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</si>
  <si>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</si>
  <si>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</si>
  <si>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</si>
  <si>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</si>
  <si>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</si>
  <si>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</si>
  <si>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</si>
  <si>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</si>
  <si>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</si>
  <si>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</si>
  <si>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</si>
  <si>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</si>
  <si>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</si>
  <si>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</si>
  <si>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</si>
  <si>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</si>
  <si>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</si>
  <si>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</si>
  <si>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</si>
  <si>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</si>
  <si>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</si>
  <si>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</si>
  <si>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</si>
  <si>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</si>
  <si>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</si>
  <si>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</si>
  <si>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</si>
  <si>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</si>
  <si>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</si>
  <si>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</si>
  <si>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</si>
  <si>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</si>
  <si>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</si>
  <si>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</si>
  <si>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</si>
  <si>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</si>
  <si>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</si>
  <si>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</si>
  <si>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</si>
  <si>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</si>
  <si>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</si>
  <si>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</si>
  <si>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</si>
  <si>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</si>
  <si>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</si>
  <si>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</si>
  <si>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</si>
  <si>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</si>
  <si>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</si>
  <si>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</si>
  <si>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</si>
  <si>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</si>
  <si>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</si>
  <si>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</si>
  <si>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</si>
  <si>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</si>
  <si>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</si>
  <si>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</si>
  <si>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</si>
  <si>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</si>
  <si>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</si>
  <si>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</si>
  <si>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</si>
  <si>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</si>
  <si>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</si>
  <si>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</si>
  <si>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</si>
  <si>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</si>
  <si>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</si>
  <si>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</si>
  <si>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</si>
  <si>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</si>
  <si>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</si>
  <si>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</si>
  <si>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</si>
  <si>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</si>
  <si>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</si>
  <si>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</si>
  <si>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</si>
  <si>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</si>
  <si>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</si>
  <si>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</si>
  <si>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</si>
  <si>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</si>
  <si>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</si>
  <si>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</si>
  <si>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</si>
  <si>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</si>
  <si>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</si>
  <si>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</si>
  <si>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</si>
  <si>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</si>
  <si>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</si>
  <si>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</si>
  <si>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</si>
  <si>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</si>
  <si>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</si>
  <si>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</si>
  <si>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</si>
  <si>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</si>
  <si>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</si>
  <si>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</si>
  <si>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</si>
  <si>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</si>
  <si>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</si>
  <si>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</si>
  <si>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</si>
  <si>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</si>
  <si>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</si>
  <si>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</si>
  <si>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</si>
  <si>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</si>
  <si>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</si>
  <si>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</si>
  <si>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</si>
  <si>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</si>
  <si>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</si>
  <si>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</si>
  <si>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</si>
  <si>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</si>
  <si>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</si>
  <si>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</si>
  <si>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</si>
  <si>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</si>
  <si>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</si>
  <si>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</si>
  <si>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</si>
  <si>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</si>
  <si>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</si>
  <si>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</si>
  <si>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</si>
  <si>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</si>
  <si>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</si>
  <si>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</si>
  <si>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</si>
  <si>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</si>
  <si>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</si>
  <si>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</si>
  <si>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</si>
  <si>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</si>
  <si>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</si>
  <si>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</si>
  <si>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</si>
  <si>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</si>
  <si>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</si>
  <si>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</si>
  <si>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</si>
  <si>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</si>
  <si>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</si>
  <si>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</si>
  <si>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</si>
  <si>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</si>
  <si>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</si>
  <si>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</si>
  <si>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</si>
  <si>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</si>
  <si>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</si>
  <si>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</si>
  <si>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</si>
  <si>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</si>
  <si>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</si>
  <si>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</si>
  <si>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</si>
  <si>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</si>
  <si>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</si>
  <si>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</si>
  <si>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</si>
  <si>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</si>
  <si>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</si>
  <si>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</si>
  <si>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</si>
  <si>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</si>
  <si>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</si>
  <si>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</si>
  <si>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</si>
  <si>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</si>
  <si>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</si>
  <si>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</si>
  <si>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</si>
  <si>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</si>
  <si>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</si>
  <si>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</si>
  <si>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</si>
  <si>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</si>
  <si>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</si>
  <si>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</si>
  <si>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</si>
  <si>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</si>
  <si>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</si>
  <si>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</si>
  <si>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</si>
  <si>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</si>
  <si>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</si>
  <si>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</si>
  <si>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</si>
  <si>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</si>
  <si>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</si>
  <si>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</si>
  <si>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</si>
  <si>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</si>
  <si>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</si>
  <si>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</si>
  <si>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</si>
  <si>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</si>
  <si>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</si>
  <si>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</si>
  <si>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</si>
  <si>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</si>
  <si>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</si>
  <si>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</si>
  <si>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</si>
  <si>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</si>
  <si>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</si>
  <si>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</si>
  <si>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</si>
  <si>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</si>
  <si>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</si>
  <si>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</si>
  <si>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</si>
  <si>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</si>
  <si>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</si>
  <si>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</si>
  <si>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</si>
  <si>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</si>
  <si>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</si>
  <si>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</si>
  <si>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</si>
  <si>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</si>
  <si>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</si>
  <si>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</si>
  <si>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</si>
  <si>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</si>
  <si>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</si>
  <si>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</si>
  <si>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</si>
  <si>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</si>
  <si>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</si>
  <si>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</si>
  <si>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</si>
  <si>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</si>
  <si>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</si>
  <si>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</si>
  <si>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</si>
  <si>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</si>
  <si>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</si>
  <si>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</si>
  <si>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</si>
  <si>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</si>
  <si>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</si>
  <si>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</si>
  <si>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</si>
  <si>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</si>
  <si>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</si>
  <si>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</si>
  <si>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</si>
  <si>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</si>
  <si>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</si>
  <si>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</si>
  <si>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</si>
  <si>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</si>
  <si>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</si>
  <si>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</si>
  <si>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</si>
  <si>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</si>
  <si>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</si>
  <si>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</si>
  <si>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</si>
  <si>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</si>
  <si>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</si>
  <si>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</si>
  <si>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</si>
  <si>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</si>
  <si>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</si>
  <si>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</si>
  <si>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</si>
  <si>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</si>
  <si>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</si>
  <si>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</si>
  <si>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</si>
  <si>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</si>
  <si>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</si>
  <si>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</si>
  <si>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</si>
  <si>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</si>
  <si>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</si>
  <si>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</si>
  <si>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</si>
  <si>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</si>
  <si>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</si>
  <si>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</si>
  <si>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</si>
  <si>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</si>
  <si>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</si>
  <si>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</si>
  <si>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</si>
  <si>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</si>
  <si>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</si>
  <si>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</si>
  <si>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</si>
  <si>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</si>
  <si>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</si>
  <si>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</si>
  <si>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</si>
  <si>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</si>
  <si>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</si>
  <si>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</si>
  <si>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</si>
  <si>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</si>
  <si>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</si>
  <si>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</si>
  <si>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</si>
  <si>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</si>
  <si>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</si>
  <si>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</si>
  <si>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</si>
  <si>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</si>
  <si>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</si>
  <si>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</si>
  <si>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</si>
  <si>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</si>
  <si>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</si>
  <si>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</si>
  <si>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</si>
  <si>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</si>
  <si>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</si>
  <si>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</si>
  <si>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</si>
  <si>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</si>
  <si>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</si>
  <si>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</si>
  <si>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</si>
  <si>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</si>
  <si>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</si>
  <si>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</si>
  <si>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</si>
  <si>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</si>
  <si>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</si>
  <si>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</si>
  <si>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</si>
  <si>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</si>
  <si>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</si>
  <si>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</si>
  <si>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</si>
  <si>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</si>
  <si>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</si>
  <si>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</si>
  <si>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</si>
  <si>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</si>
  <si>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</si>
  <si>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</si>
  <si>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</si>
  <si>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</si>
  <si>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</si>
  <si>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</si>
  <si>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</si>
  <si>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</si>
  <si>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</si>
  <si>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</si>
  <si>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</si>
  <si>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</si>
  <si>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</si>
  <si>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</si>
  <si>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</si>
  <si>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</si>
  <si>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</si>
  <si>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</si>
  <si>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</si>
  <si>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</si>
  <si>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</si>
  <si>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</si>
  <si>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</si>
  <si>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</si>
  <si>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</si>
  <si>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</si>
  <si>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</si>
  <si>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</si>
  <si>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</si>
  <si>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</si>
  <si>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</si>
  <si>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</si>
  <si>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</si>
  <si>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</si>
  <si>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</si>
  <si>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</si>
  <si>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</si>
  <si>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</si>
  <si>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</si>
  <si>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</si>
  <si>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</si>
  <si>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</si>
  <si>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</si>
  <si>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</si>
  <si>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</si>
  <si>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</si>
  <si>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</si>
  <si>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</si>
  <si>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</si>
  <si>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</si>
  <si>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</si>
  <si>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</si>
  <si>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</si>
  <si>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</si>
  <si>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</si>
  <si>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</si>
  <si>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</si>
  <si>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</si>
  <si>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</si>
  <si>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</si>
  <si>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</si>
  <si>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</si>
  <si>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</si>
  <si>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</si>
  <si>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</si>
  <si>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</si>
  <si>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</si>
  <si>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</si>
  <si>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</si>
  <si>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</si>
  <si>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</si>
  <si>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</si>
  <si>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</si>
  <si>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</si>
  <si>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</si>
  <si>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</si>
  <si>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</si>
  <si>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</si>
  <si>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</si>
  <si>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</si>
  <si>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</si>
  <si>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</si>
  <si>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</si>
  <si>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</si>
  <si>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</si>
  <si>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</si>
  <si>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</si>
  <si>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</si>
  <si>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</si>
  <si>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</si>
  <si>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</si>
  <si>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</si>
  <si>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</si>
  <si>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</si>
  <si>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</si>
  <si>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</si>
  <si>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</si>
  <si>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</si>
  <si>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</si>
  <si>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</si>
  <si>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</si>
  <si>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</si>
  <si>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</si>
  <si>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</si>
  <si>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</si>
  <si>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</si>
  <si>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</si>
  <si>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</si>
  <si>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</si>
  <si>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</si>
  <si>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</si>
  <si>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</si>
  <si>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</si>
  <si>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</si>
  <si>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</si>
  <si>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</si>
  <si>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</si>
  <si>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</si>
  <si>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</si>
  <si>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</si>
  <si>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</si>
  <si>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</si>
  <si>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</si>
  <si>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</si>
  <si>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</si>
  <si>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</si>
  <si>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</si>
  <si>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</si>
  <si>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</si>
  <si>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</si>
  <si>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</si>
  <si>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</si>
  <si>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</si>
  <si>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</si>
  <si>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</si>
  <si>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</si>
  <si>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</si>
  <si>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</si>
  <si>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</si>
  <si>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</si>
  <si>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</si>
  <si>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</si>
  <si>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</si>
  <si>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</si>
  <si>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</si>
  <si>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</si>
  <si>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</si>
  <si>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</si>
  <si>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</si>
  <si>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</si>
  <si>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</si>
  <si>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</si>
  <si>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</si>
  <si>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</si>
  <si>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</si>
  <si>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</si>
  <si>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</si>
  <si>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</si>
  <si>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</si>
  <si>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</si>
  <si>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</si>
  <si>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</si>
  <si>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</si>
  <si>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</si>
  <si>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</si>
  <si>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</si>
  <si>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</si>
  <si>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</si>
  <si>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</si>
  <si>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</si>
  <si>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</si>
  <si>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</si>
  <si>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</si>
  <si>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</si>
  <si>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</si>
  <si>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</si>
  <si>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</si>
  <si>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</si>
  <si>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</si>
  <si>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</si>
  <si>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</si>
  <si>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</si>
  <si>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</si>
  <si>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</si>
  <si>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</si>
  <si>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</si>
  <si>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</si>
  <si>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</si>
  <si>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</si>
  <si>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</si>
  <si>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</si>
  <si>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</si>
  <si>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</si>
  <si>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</si>
  <si>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</si>
  <si>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</si>
  <si>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</si>
  <si>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</si>
  <si>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</si>
  <si>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</si>
  <si>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</si>
  <si>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</si>
  <si>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</si>
  <si>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</si>
  <si>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</si>
  <si>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</si>
  <si>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</si>
  <si>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</si>
  <si>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</si>
  <si>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</si>
  <si>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</si>
  <si>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</si>
  <si>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</si>
  <si>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</si>
  <si>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</si>
  <si>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</si>
  <si>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</si>
  <si>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</si>
  <si>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</si>
  <si>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</si>
  <si>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</si>
  <si>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</si>
  <si>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</si>
  <si>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</si>
  <si>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</si>
  <si>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</si>
  <si>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</si>
  <si>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</si>
  <si>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</si>
  <si>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</si>
  <si>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</si>
  <si>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</si>
  <si>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</si>
  <si>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</si>
  <si>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</si>
  <si>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</si>
  <si>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</si>
  <si>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</si>
  <si>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</si>
  <si>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</si>
  <si>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</si>
  <si>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</si>
  <si>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</si>
  <si>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</si>
  <si>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</si>
  <si>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</si>
  <si>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</si>
  <si>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</si>
  <si>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</si>
  <si>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</si>
  <si>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</si>
  <si>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</si>
  <si>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</si>
  <si>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</si>
  <si>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</si>
  <si>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</si>
  <si>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</si>
  <si>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</si>
  <si>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</si>
  <si>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</si>
  <si>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</si>
  <si>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</si>
  <si>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</si>
  <si>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</si>
  <si>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</si>
  <si>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</si>
  <si>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</si>
  <si>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</si>
  <si>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</si>
  <si>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</si>
  <si>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</si>
  <si>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</si>
  <si>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</si>
  <si>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</si>
  <si>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</si>
  <si>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</si>
  <si>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</si>
  <si>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</si>
  <si>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</si>
  <si>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</si>
  <si>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</si>
  <si>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</si>
  <si>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</si>
  <si>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</si>
  <si>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</si>
  <si>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</si>
  <si>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</si>
  <si>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</si>
  <si>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</si>
  <si>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</si>
  <si>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</si>
  <si>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</si>
  <si>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</si>
  <si>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</si>
  <si>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</si>
  <si>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</si>
  <si>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</si>
  <si>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</si>
  <si>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</si>
  <si>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</si>
  <si>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</si>
  <si>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</si>
  <si>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</si>
  <si>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</si>
  <si>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</si>
  <si>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</si>
  <si>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</si>
  <si>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</si>
  <si>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</si>
  <si>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</si>
  <si>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</si>
  <si>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</si>
  <si>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</si>
  <si>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</si>
  <si>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</si>
  <si>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</si>
  <si>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</si>
  <si>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</si>
  <si>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</si>
  <si>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</si>
  <si>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</si>
  <si>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</si>
  <si>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</si>
  <si>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</si>
  <si>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</si>
  <si>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</si>
  <si>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</si>
  <si>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</si>
  <si>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</si>
  <si>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</si>
  <si>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</si>
  <si>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</si>
  <si>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</si>
  <si>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</si>
  <si>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</si>
  <si>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</si>
  <si>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</si>
  <si>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</si>
  <si>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</si>
  <si>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</si>
  <si>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</si>
  <si>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</si>
  <si>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</si>
  <si>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</si>
  <si>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</si>
  <si>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</si>
  <si>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</si>
  <si>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</si>
  <si>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</si>
  <si>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</si>
  <si>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</si>
  <si>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</si>
  <si>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</si>
  <si>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</si>
  <si>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</si>
  <si>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</si>
  <si>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</si>
  <si>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</si>
  <si>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</si>
  <si>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</si>
  <si>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</si>
  <si>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</si>
  <si>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</si>
  <si>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</si>
  <si>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</si>
  <si>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</si>
  <si>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</si>
  <si>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</si>
  <si>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</si>
  <si>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</si>
  <si>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</si>
  <si>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</si>
  <si>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</si>
  <si>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</si>
  <si>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</si>
  <si>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</si>
  <si>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</si>
  <si>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</si>
  <si>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</si>
  <si>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</si>
  <si>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</si>
  <si>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</si>
  <si>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</si>
  <si>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</si>
  <si>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</si>
  <si>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</si>
  <si>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</si>
  <si>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</si>
  <si>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</si>
  <si>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</si>
  <si>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</si>
  <si>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</si>
  <si>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</si>
  <si>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</si>
  <si>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</si>
  <si>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</si>
  <si>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</si>
  <si>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</si>
  <si>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</si>
  <si>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</si>
  <si>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</si>
  <si>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</si>
  <si>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</si>
  <si>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</si>
  <si>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</si>
  <si>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</si>
  <si>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</si>
  <si>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</si>
  <si>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</si>
  <si>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</si>
  <si>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</si>
  <si>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</si>
  <si>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</si>
  <si>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</si>
  <si>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</si>
  <si>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</si>
  <si>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</si>
  <si>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</si>
  <si>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</si>
  <si>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</si>
  <si>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</si>
  <si>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</si>
  <si>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</si>
  <si>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</si>
  <si>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</si>
  <si>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</si>
  <si>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</si>
  <si>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</si>
  <si>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</si>
  <si>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</si>
  <si>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</si>
  <si>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</si>
  <si>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</si>
  <si>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</si>
  <si>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</si>
  <si>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</si>
  <si>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</si>
  <si>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</si>
  <si>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</si>
  <si>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</si>
  <si>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</si>
  <si>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</si>
  <si>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</si>
  <si>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</si>
  <si>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</si>
  <si>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</si>
  <si>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</si>
  <si>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</si>
  <si>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</si>
  <si>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</si>
  <si>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</si>
  <si>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</si>
  <si>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</si>
  <si>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</si>
  <si>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</si>
  <si>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</si>
  <si>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</si>
  <si>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</si>
  <si>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</si>
  <si>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</si>
  <si>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</si>
  <si>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</si>
  <si>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</si>
  <si>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</si>
  <si>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</si>
  <si>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</si>
  <si>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</si>
  <si>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</si>
  <si>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</si>
  <si>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</si>
  <si>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</si>
  <si>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</si>
  <si>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</si>
  <si>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</si>
  <si>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</si>
  <si>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</si>
  <si>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</si>
  <si>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</si>
  <si>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</si>
  <si>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</si>
  <si>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</si>
  <si>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</si>
  <si>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</si>
  <si>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</si>
  <si>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</si>
  <si>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</si>
  <si>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</si>
  <si>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</si>
  <si>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</si>
  <si>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</si>
  <si>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</si>
  <si>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</si>
  <si>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</si>
  <si>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</si>
  <si>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</si>
  <si>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</si>
  <si>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</si>
  <si>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</si>
  <si>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</si>
  <si>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</si>
  <si>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</si>
  <si>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</si>
  <si>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</si>
  <si>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</si>
  <si>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</si>
  <si>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</si>
  <si>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</si>
  <si>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</si>
  <si>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</si>
  <si>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</si>
  <si>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</si>
  <si>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</si>
  <si>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</si>
  <si>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</si>
  <si>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</si>
  <si>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</si>
  <si>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</si>
  <si>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</si>
  <si>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</si>
  <si>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</si>
  <si>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</si>
  <si>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</si>
  <si>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</si>
  <si>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</si>
  <si>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</si>
  <si>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</si>
  <si>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</si>
  <si>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</si>
  <si>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</si>
  <si>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</si>
  <si>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</si>
  <si>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</si>
  <si>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</si>
  <si>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</si>
  <si>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</si>
  <si>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</si>
  <si>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</si>
  <si>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</si>
  <si>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</si>
  <si>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</si>
  <si>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</si>
  <si>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</si>
  <si>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</si>
  <si>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</si>
  <si>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</si>
  <si>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</si>
  <si>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</si>
  <si>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</si>
  <si>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</si>
  <si>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</si>
  <si>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</si>
  <si>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</si>
  <si>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</si>
  <si>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</si>
  <si>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</si>
  <si>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</si>
  <si>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</si>
  <si>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</si>
  <si>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</si>
  <si>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</si>
  <si>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</si>
  <si>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</si>
  <si>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</si>
  <si>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</si>
  <si>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</si>
  <si>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</si>
  <si>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</si>
  <si>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</si>
  <si>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</si>
  <si>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</si>
  <si>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</si>
  <si>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</si>
  <si>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</si>
  <si>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</si>
  <si>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</si>
  <si>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</si>
  <si>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</si>
  <si>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</si>
  <si>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</si>
  <si>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</si>
  <si>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</si>
  <si>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</si>
  <si>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</si>
  <si>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</si>
  <si>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</si>
  <si>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</si>
  <si>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</si>
  <si>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</si>
  <si>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</si>
  <si>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</si>
  <si>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</si>
  <si>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</si>
  <si>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</si>
  <si>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</si>
  <si>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</si>
  <si>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</si>
  <si>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</si>
  <si>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</si>
  <si>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</si>
  <si>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</si>
  <si>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</si>
  <si>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</si>
  <si>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</si>
  <si>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</si>
  <si>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</si>
  <si>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</si>
  <si>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</si>
  <si>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</si>
  <si>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</si>
  <si>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</si>
  <si>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</si>
  <si>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</si>
  <si>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</si>
  <si>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</si>
  <si>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</si>
  <si>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</si>
  <si>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</si>
  <si>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</si>
  <si>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</si>
  <si>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</si>
  <si>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</si>
  <si>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</si>
  <si>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</si>
  <si>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</si>
  <si>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</si>
  <si>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</si>
  <si>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</si>
  <si>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</si>
  <si>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</si>
  <si>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</si>
  <si>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</si>
  <si>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</si>
  <si>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</si>
  <si>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</si>
  <si>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</si>
  <si>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</si>
  <si>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</si>
  <si>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</si>
  <si>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</si>
  <si>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</si>
  <si>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</si>
  <si>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</si>
  <si>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</si>
  <si>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</si>
  <si>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</si>
  <si>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</si>
  <si>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</si>
  <si>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</si>
  <si>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</si>
  <si>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</si>
  <si>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</si>
  <si>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</si>
  <si>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</si>
  <si>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</si>
  <si>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</si>
  <si>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</si>
  <si>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</si>
  <si>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</si>
  <si>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</si>
  <si>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</si>
  <si>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</si>
  <si>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</si>
  <si>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</si>
  <si>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</si>
  <si>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</si>
  <si>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</si>
  <si>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</si>
  <si>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</si>
  <si>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</si>
  <si>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</si>
  <si>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</si>
  <si>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</si>
  <si>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</si>
  <si>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</si>
  <si>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</si>
  <si>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</si>
  <si>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</si>
  <si>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</si>
  <si>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</si>
  <si>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</si>
  <si>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</si>
  <si>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</si>
  <si>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</si>
  <si>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</si>
  <si>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</si>
  <si>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</si>
  <si>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</si>
  <si>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</si>
  <si>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</si>
  <si>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</si>
  <si>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</si>
  <si>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</si>
  <si>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</si>
  <si>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</si>
  <si>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</si>
  <si>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</si>
  <si>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</si>
  <si>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</si>
  <si>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</si>
  <si>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</si>
  <si>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</si>
  <si>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</si>
  <si>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</si>
  <si>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</si>
  <si>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</si>
  <si>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</si>
  <si>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</si>
  <si>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</si>
  <si>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</si>
  <si>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</si>
  <si>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</si>
  <si>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</si>
  <si>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</si>
  <si>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</si>
  <si>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</si>
  <si>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</si>
  <si>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</si>
  <si>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</si>
  <si>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</si>
  <si>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</si>
  <si>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</si>
  <si>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</si>
  <si>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</si>
  <si>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</si>
  <si>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</si>
  <si>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</si>
  <si>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</si>
  <si>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</si>
  <si>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</si>
  <si>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</si>
  <si>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</si>
  <si>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</si>
  <si>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</si>
  <si>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</si>
  <si>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</si>
  <si>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</si>
  <si>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</si>
  <si>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</si>
  <si>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</si>
  <si>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</si>
  <si>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</si>
  <si>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</si>
  <si>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</si>
  <si>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</si>
  <si>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</si>
  <si>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</si>
  <si>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</si>
  <si>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</si>
  <si>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</si>
  <si>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</si>
  <si>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</si>
  <si>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</si>
  <si>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</si>
  <si>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</si>
  <si>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</si>
  <si>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</si>
  <si>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</si>
  <si>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</si>
  <si>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</si>
  <si>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</si>
  <si>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</si>
  <si>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</si>
  <si>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</si>
  <si>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</si>
  <si>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</si>
  <si>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</si>
  <si>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</si>
  <si>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</si>
  <si>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</si>
  <si>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</si>
  <si>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</si>
  <si>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</si>
  <si>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</si>
  <si>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</si>
  <si>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</si>
  <si>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</si>
  <si>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</si>
  <si>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</si>
  <si>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</si>
  <si>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</si>
  <si>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</si>
  <si>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</si>
  <si>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</si>
  <si>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</si>
  <si>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</si>
  <si>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</si>
  <si>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</si>
  <si>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</si>
  <si>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</si>
  <si>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</si>
  <si>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</si>
  <si>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</si>
  <si>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</si>
  <si>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</si>
  <si>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</si>
  <si>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</si>
  <si>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</si>
  <si>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</si>
  <si>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</si>
  <si>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</si>
  <si>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</si>
  <si>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</si>
  <si>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</si>
  <si>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</si>
  <si>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</si>
  <si>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</si>
  <si>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</si>
  <si>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</si>
  <si>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</si>
  <si>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</si>
  <si>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</si>
  <si>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</si>
  <si>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</si>
  <si>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</si>
  <si>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</si>
  <si>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</si>
  <si>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</si>
  <si>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</si>
  <si>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</si>
  <si>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</si>
  <si>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</si>
  <si>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</si>
  <si>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</si>
  <si>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</si>
  <si>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</si>
  <si>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</si>
  <si>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</si>
  <si>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</si>
  <si>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</si>
  <si>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</si>
  <si>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</si>
  <si>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</si>
  <si>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</si>
  <si>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</si>
  <si>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</si>
  <si>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</si>
  <si>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</si>
  <si>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</si>
  <si>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</si>
  <si>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</si>
  <si>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</si>
  <si>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</si>
  <si>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</si>
  <si>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</si>
  <si>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</si>
  <si>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</si>
  <si>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</si>
  <si>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</si>
  <si>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</si>
  <si>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</si>
  <si>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</si>
  <si>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</si>
  <si>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</si>
  <si>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</si>
  <si>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</si>
  <si>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</si>
  <si>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</si>
  <si>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</si>
  <si>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</si>
  <si>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</si>
  <si>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</si>
  <si>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</si>
  <si>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</si>
  <si>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</si>
  <si>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</si>
  <si>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</si>
  <si>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</si>
  <si>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</si>
  <si>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</si>
  <si>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</si>
  <si>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</si>
  <si>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</si>
  <si>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</si>
  <si>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</si>
  <si>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</si>
  <si>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</si>
  <si>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</si>
  <si>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</si>
  <si>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</si>
  <si>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</si>
  <si>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</si>
  <si>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</si>
  <si>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</si>
  <si>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</si>
  <si>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</si>
  <si>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</si>
  <si>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</si>
  <si>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</si>
  <si>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</si>
  <si>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</si>
  <si>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</si>
  <si>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</si>
  <si>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</si>
  <si>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</si>
  <si>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</si>
  <si>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</si>
  <si>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</si>
  <si>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</si>
  <si>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</si>
  <si>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</si>
  <si>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</si>
  <si>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</si>
  <si>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</si>
  <si>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</si>
  <si>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</si>
  <si>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</si>
  <si>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</si>
  <si>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</si>
  <si>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</si>
  <si>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</si>
  <si>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</si>
  <si>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</si>
  <si>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</si>
  <si>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</si>
  <si>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</si>
  <si>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</si>
  <si>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</si>
  <si>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</si>
  <si>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</si>
  <si>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</si>
  <si>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</si>
  <si>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</si>
  <si>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</si>
  <si>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</si>
  <si>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</si>
  <si>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</si>
  <si>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</si>
  <si>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</si>
  <si>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</si>
  <si>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</si>
  <si>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</si>
  <si>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</si>
  <si>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</si>
  <si>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</si>
  <si>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</si>
  <si>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</si>
  <si>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</si>
  <si>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</si>
  <si>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</si>
  <si>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</si>
  <si>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</si>
  <si>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</si>
  <si>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</si>
  <si>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</si>
  <si>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</si>
  <si>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</si>
  <si>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</si>
  <si>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</si>
  <si>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</si>
  <si>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</si>
  <si>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</si>
  <si>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</si>
  <si>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</si>
  <si>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</si>
  <si>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</si>
  <si>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</si>
  <si>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</si>
  <si>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</si>
  <si>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</si>
  <si>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</si>
  <si>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</si>
  <si>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</si>
  <si>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</si>
  <si>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</si>
  <si>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</si>
  <si>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</si>
  <si>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</si>
  <si>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</si>
  <si>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</si>
  <si>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</si>
  <si>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</si>
  <si>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</si>
  <si>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</si>
  <si>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</si>
  <si>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</si>
  <si>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</si>
  <si>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</si>
  <si>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</si>
  <si>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</si>
  <si>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</si>
  <si>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</si>
  <si>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</si>
  <si>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</si>
  <si>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</si>
  <si>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</si>
  <si>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</si>
  <si>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</si>
  <si>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</si>
  <si>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</si>
  <si>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</si>
  <si>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</si>
  <si>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</si>
  <si>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</si>
  <si>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</si>
  <si>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</si>
  <si>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</si>
  <si>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</si>
  <si>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</si>
  <si>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</si>
  <si>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</si>
  <si>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</si>
  <si>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</si>
  <si>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</si>
  <si>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</si>
  <si>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</si>
  <si>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</si>
  <si>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</si>
  <si>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</si>
  <si>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</si>
  <si>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</si>
  <si>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</si>
  <si>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</si>
  <si>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</si>
  <si>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</si>
  <si>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</si>
  <si>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</si>
  <si>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</si>
  <si>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</si>
  <si>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</si>
  <si>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</si>
  <si>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</si>
  <si>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</si>
  <si>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</si>
  <si>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</si>
  <si>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</si>
  <si>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</si>
  <si>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</si>
  <si>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</si>
  <si>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</si>
  <si>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</si>
  <si>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</si>
  <si>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</si>
  <si>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</si>
  <si>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</si>
  <si>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</si>
  <si>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</si>
  <si>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</si>
  <si>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</si>
  <si>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</si>
  <si>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</si>
  <si>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</si>
  <si>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</si>
  <si>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</si>
  <si>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</si>
  <si>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</si>
  <si>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</si>
  <si>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</si>
  <si>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</si>
  <si>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</si>
  <si>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</si>
  <si>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</si>
  <si>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</si>
  <si>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</si>
  <si>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</si>
  <si>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</si>
  <si>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</si>
  <si>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</si>
  <si>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</si>
  <si>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</si>
  <si>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</si>
  <si>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</si>
  <si>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</si>
  <si>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</si>
  <si>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</si>
  <si>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</si>
  <si>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</si>
  <si>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</si>
  <si>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</si>
  <si>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</si>
  <si>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</si>
  <si>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</si>
  <si>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</si>
  <si>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</si>
  <si>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</si>
  <si>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</si>
  <si>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</si>
  <si>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</si>
  <si>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</si>
  <si>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</si>
  <si>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</si>
  <si>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</si>
  <si>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</si>
  <si>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</si>
  <si>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</si>
  <si>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</si>
  <si>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</si>
  <si>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</si>
  <si>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</si>
  <si>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</si>
  <si>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</si>
  <si>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</si>
  <si>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</si>
  <si>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</si>
  <si>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</si>
  <si>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</si>
  <si>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</si>
  <si>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</si>
  <si>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</si>
  <si>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</si>
  <si>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</si>
  <si>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</si>
  <si>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</si>
  <si>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</si>
  <si>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</si>
  <si>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</si>
  <si>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</si>
  <si>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</si>
  <si>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</si>
  <si>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</si>
  <si>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</si>
  <si>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</si>
  <si>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</si>
  <si>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</si>
  <si>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</si>
  <si>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</si>
  <si>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</si>
  <si>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</si>
  <si>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</si>
  <si>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</si>
  <si>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</si>
  <si>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</si>
  <si>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</si>
  <si>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</si>
  <si>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</si>
  <si>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</si>
  <si>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</si>
  <si>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</si>
  <si>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</si>
  <si>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</si>
  <si>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</si>
  <si>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</si>
  <si>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</si>
  <si>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</si>
  <si>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</si>
  <si>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</si>
  <si>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</si>
  <si>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</si>
  <si>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</si>
  <si>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</si>
  <si>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</si>
  <si>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</si>
  <si>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</si>
  <si>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</si>
  <si>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</si>
  <si>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</si>
  <si>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</si>
  <si>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</si>
  <si>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</si>
  <si>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</si>
  <si>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</si>
  <si>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</si>
  <si>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</si>
  <si>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</si>
  <si>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</si>
  <si>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</si>
  <si>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</si>
  <si>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</si>
  <si>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</si>
  <si>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</si>
  <si>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</si>
  <si>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</si>
  <si>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</si>
  <si>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</si>
  <si>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</si>
  <si>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</si>
  <si>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</si>
  <si>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</si>
  <si>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</si>
  <si>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</si>
  <si>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</si>
  <si>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</si>
  <si>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</si>
  <si>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</si>
  <si>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</si>
  <si>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</si>
  <si>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</si>
  <si>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</si>
  <si>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</si>
  <si>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</si>
  <si>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</si>
  <si>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</si>
  <si>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</si>
  <si>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</si>
  <si>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</si>
  <si>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</si>
  <si>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</si>
  <si>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</si>
  <si>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</si>
  <si>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</si>
  <si>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</si>
  <si>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</si>
  <si>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</si>
  <si>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</si>
  <si>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</si>
  <si>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</si>
  <si>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</si>
  <si>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</si>
  <si>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</si>
  <si>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</si>
  <si>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</si>
  <si>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</si>
  <si>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</si>
  <si>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</si>
  <si>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</si>
  <si>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</si>
  <si>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</si>
  <si>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</si>
  <si>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</si>
  <si>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</si>
  <si>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</si>
  <si>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</si>
  <si>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</si>
  <si>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</si>
  <si>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</si>
  <si>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</si>
  <si>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</si>
  <si>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</si>
  <si>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</si>
  <si>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</si>
  <si>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</si>
  <si>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</si>
  <si>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</si>
  <si>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</si>
  <si>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</si>
  <si>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</si>
  <si>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</si>
  <si>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</si>
  <si>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</si>
  <si>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</si>
  <si>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</si>
  <si>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</si>
  <si>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</si>
  <si>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</si>
  <si>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</si>
  <si>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</si>
  <si>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</si>
  <si>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</si>
  <si>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</si>
  <si>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</si>
  <si>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</si>
  <si>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</si>
  <si>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</si>
  <si>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</si>
  <si>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</si>
  <si>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</si>
  <si>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</si>
  <si>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</si>
  <si>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</si>
  <si>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</si>
  <si>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</si>
  <si>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</si>
  <si>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</si>
  <si>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</si>
  <si>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</si>
  <si>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</si>
  <si>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</si>
  <si>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</si>
  <si>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</si>
  <si>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</si>
  <si>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</si>
  <si>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</si>
  <si>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</si>
  <si>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</si>
  <si>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</si>
  <si>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</si>
  <si>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</si>
  <si>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</si>
  <si>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</si>
  <si>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</si>
  <si>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</si>
  <si>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</si>
  <si>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</si>
  <si>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</si>
  <si>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</si>
  <si>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</si>
  <si>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</si>
  <si>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</si>
  <si>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</si>
  <si>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</si>
  <si>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</si>
  <si>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</si>
  <si>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</si>
  <si>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</si>
  <si>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</si>
  <si>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</si>
  <si>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</si>
  <si>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</si>
  <si>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</si>
  <si>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</si>
  <si>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</si>
  <si>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</si>
  <si>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</si>
  <si>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</si>
  <si>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</si>
  <si>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</si>
  <si>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</si>
  <si>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</si>
  <si>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</si>
  <si>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</si>
  <si>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</si>
  <si>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</si>
  <si>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</si>
  <si>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</si>
  <si>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</si>
  <si>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</si>
  <si>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</si>
  <si>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</si>
  <si>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</si>
  <si>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</si>
  <si>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</si>
  <si>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</si>
  <si>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</si>
  <si>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</si>
  <si>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</si>
  <si>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</si>
  <si>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</si>
  <si>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</si>
  <si>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</si>
  <si>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</si>
  <si>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</si>
  <si>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</si>
  <si>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</si>
  <si>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</si>
  <si>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</si>
  <si>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</si>
  <si>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</si>
  <si>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</si>
  <si>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</si>
  <si>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</si>
  <si>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</si>
  <si>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</si>
  <si>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</si>
  <si>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</si>
  <si>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</si>
  <si>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</si>
  <si>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</si>
  <si>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</si>
  <si>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</si>
  <si>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</si>
  <si>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</si>
  <si>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</si>
  <si>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</si>
  <si>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</si>
  <si>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</si>
  <si>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</si>
  <si>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</si>
  <si>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</si>
  <si>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</si>
  <si>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</si>
  <si>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</si>
  <si>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</si>
  <si>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</si>
  <si>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</si>
  <si>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</si>
  <si>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</si>
  <si>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</si>
  <si>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</si>
  <si>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</si>
  <si>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</si>
  <si>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</si>
  <si>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</si>
  <si>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</si>
  <si>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</si>
  <si>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</si>
  <si>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</si>
  <si>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</si>
  <si>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</si>
  <si>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</si>
  <si>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</si>
  <si>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</si>
  <si>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</si>
  <si>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</si>
  <si>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</si>
  <si>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</si>
  <si>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</si>
  <si>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</si>
  <si>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</si>
  <si>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</si>
  <si>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</si>
  <si>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</si>
  <si>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</si>
  <si>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</si>
  <si>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</si>
  <si>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</si>
  <si>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</si>
  <si>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</si>
  <si>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</si>
  <si>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</si>
  <si>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</si>
  <si>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</si>
  <si>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</si>
  <si>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</si>
  <si>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</si>
  <si>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</si>
  <si>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</si>
  <si>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</si>
  <si>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</si>
  <si>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</si>
  <si>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</si>
  <si>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</si>
  <si>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</si>
  <si>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</si>
  <si>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</si>
  <si>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</si>
  <si>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</si>
  <si>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</si>
  <si>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</si>
  <si>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</si>
  <si>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</si>
  <si>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</si>
  <si>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</si>
  <si>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</si>
  <si>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</si>
  <si>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</si>
  <si>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</si>
  <si>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</si>
  <si>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</si>
  <si>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</si>
  <si>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</si>
  <si>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</si>
  <si>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</si>
  <si>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</si>
  <si>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</si>
  <si>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</si>
  <si>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</si>
  <si>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</si>
  <si>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</si>
  <si>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</si>
  <si>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</si>
  <si>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</si>
  <si>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</si>
  <si>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</si>
  <si>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</si>
  <si>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</si>
  <si>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</si>
  <si>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</si>
  <si>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</si>
  <si>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</si>
  <si>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</si>
  <si>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</si>
  <si>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</si>
  <si>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</si>
  <si>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</si>
  <si>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</si>
  <si>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</si>
  <si>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</si>
  <si>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</si>
  <si>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</si>
  <si>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</si>
  <si>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</si>
  <si>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</si>
  <si>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</si>
  <si>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</si>
  <si>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</si>
  <si>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</si>
  <si>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</si>
  <si>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</si>
  <si>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</si>
  <si>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</si>
  <si>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</si>
  <si>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</si>
  <si>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</si>
  <si>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</si>
  <si>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</si>
  <si>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</si>
  <si>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</si>
  <si>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</si>
  <si>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</si>
  <si>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</si>
  <si>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</si>
  <si>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</si>
  <si>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</si>
  <si>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</si>
  <si>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</si>
  <si>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</si>
  <si>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</si>
  <si>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</si>
  <si>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</si>
  <si>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</si>
  <si>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</si>
  <si>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</si>
  <si>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</si>
  <si>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</si>
  <si>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</si>
  <si>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</si>
  <si>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</si>
  <si>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</si>
  <si>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</si>
  <si>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</si>
  <si>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</si>
  <si>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</si>
  <si>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</si>
  <si>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</si>
  <si>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</si>
  <si>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</si>
  <si>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</si>
  <si>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</si>
  <si>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</si>
  <si>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</si>
  <si>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</si>
  <si>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</si>
  <si>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</si>
  <si>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</si>
  <si>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</si>
  <si>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</si>
  <si>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</si>
  <si>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</si>
  <si>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</si>
  <si>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</si>
  <si>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</si>
  <si>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</si>
  <si>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</si>
  <si>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</si>
  <si>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</si>
  <si>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</si>
  <si>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</si>
  <si>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</si>
  <si>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</si>
  <si>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</si>
  <si>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</si>
  <si>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</si>
  <si>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</si>
  <si>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</si>
  <si>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</si>
  <si>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</si>
  <si>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</si>
  <si>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</si>
  <si>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</si>
  <si>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</si>
  <si>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</si>
  <si>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</si>
  <si>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</si>
  <si>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</si>
  <si>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</si>
  <si>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</si>
  <si>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</si>
  <si>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</si>
  <si>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</si>
  <si>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</si>
  <si>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</si>
  <si>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</si>
  <si>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</si>
  <si>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</si>
  <si>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</si>
  <si>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</si>
  <si>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</si>
  <si>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</si>
  <si>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</si>
  <si>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</si>
  <si>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</si>
  <si>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</si>
  <si>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</si>
  <si>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</si>
  <si>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</si>
  <si>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</si>
  <si>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</si>
  <si>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</si>
  <si>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</si>
  <si>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</si>
  <si>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</si>
  <si>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</si>
  <si>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</si>
  <si>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</si>
  <si>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</si>
  <si>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</si>
  <si>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</si>
  <si>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</si>
  <si>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</si>
  <si>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</si>
  <si>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</si>
  <si>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</si>
  <si>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</si>
  <si>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</si>
  <si>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</si>
  <si>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</si>
  <si>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</si>
  <si>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</si>
  <si>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</si>
  <si>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</si>
  <si>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</si>
  <si>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</si>
  <si>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</si>
  <si>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</si>
  <si>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</si>
  <si>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</si>
  <si>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</si>
  <si>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</si>
  <si>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</si>
  <si>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</si>
  <si>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</si>
  <si>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</si>
  <si>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</si>
  <si>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</si>
  <si>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</si>
  <si>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</si>
  <si>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</si>
  <si>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</si>
  <si>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</si>
  <si>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</si>
  <si>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</si>
  <si>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</si>
  <si>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</si>
  <si>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</si>
  <si>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</si>
  <si>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</si>
  <si>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</si>
  <si>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</si>
  <si>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</si>
  <si>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</si>
  <si>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</si>
  <si>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</si>
  <si>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</si>
  <si>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</si>
  <si>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</si>
  <si>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</si>
  <si>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</si>
  <si>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</si>
  <si>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</si>
  <si>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</si>
  <si>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</si>
  <si>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</si>
  <si>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</si>
  <si>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</si>
  <si>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</si>
  <si>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</si>
  <si>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</si>
  <si>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</si>
  <si>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</si>
  <si>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</si>
  <si>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</si>
  <si>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</si>
  <si>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</si>
  <si>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</si>
  <si>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</si>
  <si>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</si>
  <si>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</si>
  <si>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</si>
  <si>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</si>
  <si>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</si>
  <si>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</si>
  <si>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</si>
  <si>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</si>
  <si>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</si>
  <si>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</si>
  <si>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</si>
  <si>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</si>
  <si>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</si>
  <si>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</si>
  <si>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</si>
  <si>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</si>
  <si>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</si>
  <si>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</si>
  <si>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</si>
  <si>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</si>
  <si>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</si>
  <si>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</si>
  <si>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</si>
  <si>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</si>
  <si>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</si>
  <si>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</si>
  <si>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</si>
  <si>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</si>
  <si>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</si>
  <si>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</si>
  <si>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</si>
  <si>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</si>
  <si>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</si>
  <si>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</si>
  <si>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</si>
  <si>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</si>
  <si>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</si>
  <si>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</si>
  <si>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</si>
  <si>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</si>
  <si>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</si>
  <si>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</si>
  <si>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</si>
  <si>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</si>
  <si>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</si>
  <si>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</si>
  <si>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</si>
  <si>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</si>
  <si>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</si>
  <si>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</si>
  <si>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</si>
  <si>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</si>
  <si>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</si>
  <si>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</si>
  <si>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</si>
  <si>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</si>
  <si>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</si>
  <si>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</si>
  <si>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</si>
  <si>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</si>
  <si>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</si>
  <si>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</si>
  <si>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</si>
  <si>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</si>
  <si>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</si>
  <si>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</si>
  <si>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</si>
  <si>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</si>
  <si>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</si>
  <si>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</si>
  <si>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</si>
  <si>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</si>
  <si>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</si>
  <si>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</si>
  <si>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</si>
  <si>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</si>
  <si>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</si>
  <si>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</si>
  <si>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</si>
  <si>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</si>
  <si>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</si>
  <si>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</si>
  <si>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</si>
  <si>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</si>
  <si>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</si>
  <si>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</si>
  <si>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</si>
  <si>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</si>
  <si>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</si>
  <si>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</si>
  <si>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</si>
  <si>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</si>
  <si>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</si>
  <si>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</si>
  <si>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</si>
  <si>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</si>
  <si>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</si>
  <si>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</si>
  <si>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</si>
  <si>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</si>
  <si>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</si>
  <si>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</si>
  <si>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</si>
  <si>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</si>
  <si>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</si>
  <si>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</si>
  <si>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</si>
  <si>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</si>
  <si>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</si>
  <si>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</si>
  <si>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</si>
  <si>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</si>
  <si>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</si>
  <si>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</si>
  <si>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</si>
  <si>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</si>
  <si>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</si>
  <si>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</si>
  <si>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</si>
  <si>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</si>
  <si>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</si>
  <si>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</si>
  <si>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</si>
  <si>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</si>
  <si>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</si>
  <si>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</si>
  <si>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</si>
  <si>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</si>
  <si>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</si>
  <si>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</si>
  <si>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</si>
  <si>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</si>
  <si>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</si>
  <si>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</si>
  <si>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</si>
  <si>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</si>
  <si>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</si>
  <si>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</si>
  <si>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</si>
  <si>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</si>
  <si>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</si>
  <si>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</si>
  <si>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</si>
  <si>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</si>
  <si>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</si>
  <si>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</si>
  <si>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</si>
  <si>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</si>
  <si>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</si>
  <si>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</si>
  <si>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</si>
  <si>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</si>
  <si>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</si>
  <si>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</si>
  <si>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</si>
  <si>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</si>
  <si>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</si>
  <si>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</si>
  <si>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</si>
  <si>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</si>
  <si>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</si>
  <si>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</si>
  <si>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</si>
  <si>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</si>
  <si>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</si>
  <si>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</si>
  <si>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</si>
  <si>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</si>
  <si>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</si>
  <si>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</si>
  <si>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</si>
  <si>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</si>
  <si>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</si>
  <si>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</si>
  <si>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</si>
  <si>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</si>
  <si>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</si>
  <si>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</si>
  <si>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</si>
  <si>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</si>
  <si>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</si>
  <si>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</si>
  <si>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</si>
  <si>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</si>
  <si>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</si>
  <si>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</si>
  <si>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</si>
  <si>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</si>
  <si>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</si>
  <si>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</si>
  <si>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</si>
  <si>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</si>
  <si>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</si>
  <si>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</si>
  <si>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</si>
  <si>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</si>
  <si>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</si>
  <si>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</si>
  <si>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</si>
  <si>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</si>
  <si>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</si>
  <si>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</si>
  <si>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</si>
  <si>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</si>
  <si>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</si>
  <si>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</si>
  <si>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</si>
  <si>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</si>
  <si>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</si>
  <si>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</si>
  <si>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</si>
  <si>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</si>
  <si>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</si>
  <si>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</si>
  <si>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</si>
  <si>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</si>
  <si>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</si>
  <si>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</si>
  <si>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</si>
  <si>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</si>
  <si>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</si>
  <si>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</si>
  <si>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</si>
  <si>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</si>
  <si>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</si>
  <si>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</si>
  <si>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</si>
  <si>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</si>
  <si>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</si>
  <si>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</si>
  <si>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</si>
  <si>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</si>
  <si>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</si>
  <si>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</si>
  <si>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</si>
  <si>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</si>
  <si>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</si>
  <si>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</si>
  <si>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</si>
  <si>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</si>
  <si>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</si>
  <si>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</si>
  <si>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</si>
  <si>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</si>
  <si>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</si>
  <si>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</si>
  <si>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</si>
  <si>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</si>
  <si>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</si>
  <si>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</si>
  <si>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</si>
  <si>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</si>
  <si>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</si>
  <si>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</si>
  <si>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</si>
  <si>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</si>
  <si>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</si>
  <si>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</si>
  <si>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</si>
  <si>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</si>
  <si>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</si>
  <si>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</si>
  <si>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</si>
  <si>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</si>
  <si>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</si>
  <si>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</si>
  <si>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</si>
  <si>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</si>
  <si>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</si>
  <si>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</si>
  <si>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</si>
  <si>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</si>
  <si>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</si>
  <si>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</si>
  <si>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</si>
  <si>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</si>
  <si>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</si>
  <si>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</si>
  <si>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</si>
  <si>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</si>
  <si>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</si>
  <si>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</si>
  <si>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</si>
  <si>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</si>
  <si>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</si>
  <si>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</si>
  <si>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</si>
  <si>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</si>
  <si>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</si>
  <si>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</si>
  <si>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</si>
  <si>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</si>
  <si>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</si>
  <si>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</si>
  <si>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</si>
  <si>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</si>
  <si>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</si>
  <si>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</si>
  <si>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</si>
  <si>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</si>
  <si>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</si>
  <si>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</si>
  <si>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</si>
  <si>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</si>
  <si>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</si>
  <si>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</si>
  <si>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</si>
  <si>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</si>
  <si>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</si>
  <si>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</si>
  <si>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</si>
  <si>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</si>
  <si>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</si>
  <si>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</si>
  <si>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</si>
  <si>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</si>
  <si>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</si>
  <si>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</si>
  <si>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</si>
  <si>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</si>
  <si>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</si>
  <si>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</si>
  <si>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</si>
  <si>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</si>
  <si>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</si>
  <si>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</si>
  <si>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</si>
  <si>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</si>
  <si>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</si>
  <si>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</si>
  <si>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</si>
  <si>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</si>
  <si>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</si>
  <si>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</si>
  <si>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</si>
  <si>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</si>
  <si>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</si>
  <si>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</si>
  <si>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</si>
  <si>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</si>
  <si>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</si>
  <si>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</si>
  <si>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</si>
  <si>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</si>
  <si>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</si>
  <si>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</si>
  <si>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</si>
  <si>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</si>
  <si>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</si>
  <si>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</si>
  <si>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</si>
  <si>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</si>
  <si>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</si>
  <si>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</si>
  <si>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</si>
  <si>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</si>
  <si>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</si>
  <si>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</si>
  <si>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</si>
  <si>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</si>
  <si>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</si>
  <si>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</si>
  <si>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</si>
  <si>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</si>
  <si>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</si>
  <si>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</si>
  <si>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</si>
  <si>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</si>
  <si>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</si>
  <si>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</si>
  <si>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</si>
  <si>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</si>
  <si>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</si>
  <si>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</si>
  <si>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</si>
  <si>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</si>
  <si>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</si>
  <si>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</si>
  <si>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</si>
  <si>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</si>
  <si>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</si>
  <si>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</si>
  <si>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</si>
  <si>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</si>
  <si>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</si>
  <si>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</si>
  <si>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</si>
  <si>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</si>
  <si>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</si>
  <si>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</si>
  <si>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</si>
  <si>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</si>
  <si>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</si>
  <si>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</si>
  <si>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</si>
  <si>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</si>
  <si>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</si>
  <si>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</si>
  <si>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</si>
  <si>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</si>
  <si>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</si>
  <si>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</si>
  <si>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</si>
  <si>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</si>
  <si>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</si>
  <si>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</si>
  <si>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</si>
  <si>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</si>
  <si>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</si>
  <si>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</si>
  <si>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</si>
  <si>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</si>
  <si>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</si>
  <si>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</si>
  <si>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</si>
  <si>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</si>
  <si>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</si>
  <si>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</si>
  <si>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</si>
  <si>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</si>
  <si>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</si>
  <si>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</si>
  <si>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</si>
  <si>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</si>
  <si>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</si>
  <si>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</si>
  <si>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</si>
  <si>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</si>
  <si>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</si>
  <si>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</si>
  <si>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</si>
  <si>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</si>
  <si>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</si>
  <si>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</si>
  <si>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</si>
  <si>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</si>
  <si>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</si>
  <si>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</si>
  <si>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</si>
  <si>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</si>
  <si>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</si>
  <si>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</si>
  <si>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</si>
  <si>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</si>
  <si>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</si>
  <si>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</si>
  <si>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</si>
  <si>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</si>
  <si>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</si>
  <si>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</si>
  <si>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</si>
  <si>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</si>
  <si>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</si>
  <si>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</si>
  <si>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</si>
  <si>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</si>
  <si>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</si>
  <si>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</si>
  <si>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</si>
  <si>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</si>
  <si>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</si>
  <si>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</si>
  <si>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</si>
  <si>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</si>
  <si>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</si>
  <si>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</si>
  <si>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</si>
  <si>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</si>
  <si>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</si>
  <si>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</si>
  <si>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</si>
  <si>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</si>
  <si>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</si>
  <si>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</si>
  <si>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</si>
  <si>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</si>
  <si>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</si>
  <si>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</si>
  <si>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</si>
  <si>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</si>
  <si>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</si>
  <si>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</si>
  <si>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</si>
  <si>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</si>
  <si>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</si>
  <si>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</si>
  <si>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</si>
  <si>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</si>
  <si>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</si>
  <si>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</si>
  <si>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</si>
  <si>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</si>
  <si>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</si>
  <si>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</si>
  <si>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</si>
  <si>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</si>
  <si>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</si>
  <si>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</si>
  <si>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</si>
  <si>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</si>
  <si>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</si>
  <si>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</si>
  <si>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</si>
  <si>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</si>
  <si>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</si>
  <si>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</si>
  <si>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</si>
  <si>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</si>
  <si>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</si>
  <si>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</si>
  <si>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</si>
  <si>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</si>
  <si>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</si>
  <si>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</si>
  <si>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</si>
  <si>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</si>
  <si>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</si>
  <si>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</si>
  <si>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</si>
  <si>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</si>
  <si>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</si>
  <si>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</si>
  <si>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</si>
  <si>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</si>
  <si>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</si>
  <si>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</si>
  <si>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</si>
  <si>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</si>
  <si>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</si>
  <si>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</si>
  <si>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</si>
  <si>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</si>
  <si>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</si>
  <si>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</si>
  <si>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</si>
  <si>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</si>
  <si>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</si>
  <si>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</si>
  <si>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</si>
  <si>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</si>
  <si>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</si>
  <si>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</si>
  <si>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</si>
  <si>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</si>
  <si>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</si>
  <si>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</si>
  <si>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</si>
  <si>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</si>
  <si>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</si>
  <si>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</si>
  <si>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</si>
  <si>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</si>
  <si>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</si>
  <si>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</si>
  <si>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</si>
  <si>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</si>
  <si>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</si>
  <si>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</si>
  <si>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</si>
  <si>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</si>
  <si>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</si>
  <si>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</si>
  <si>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</si>
  <si>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</si>
  <si>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</si>
  <si>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</si>
  <si>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</si>
  <si>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</si>
  <si>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</si>
  <si>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</si>
  <si>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</si>
  <si>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</si>
  <si>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</si>
  <si>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</si>
  <si>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</si>
  <si>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</si>
  <si>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</si>
  <si>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</si>
  <si>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</si>
  <si>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</si>
  <si>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</si>
  <si>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</si>
  <si>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</si>
  <si>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</si>
  <si>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</si>
  <si>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</si>
  <si>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</si>
  <si>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</si>
  <si>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</si>
  <si>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</si>
  <si>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</si>
  <si>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</si>
  <si>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</si>
  <si>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</si>
  <si>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</si>
  <si>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</si>
  <si>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</si>
  <si>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</si>
  <si>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</si>
  <si>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</si>
  <si>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</si>
  <si>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</si>
  <si>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</si>
  <si>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</si>
  <si>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</si>
  <si>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</si>
  <si>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</si>
  <si>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</si>
  <si>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</si>
  <si>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</si>
  <si>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</si>
  <si>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</si>
  <si>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</si>
  <si>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</si>
  <si>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</si>
  <si>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</si>
  <si>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</si>
  <si>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</si>
  <si>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</si>
  <si>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</si>
  <si>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</si>
  <si>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</si>
  <si>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</si>
  <si>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</si>
  <si>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</si>
  <si>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</si>
  <si>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</si>
  <si>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</si>
  <si>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</si>
  <si>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</si>
  <si>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</si>
  <si>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</si>
  <si>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</si>
  <si>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</si>
  <si>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</si>
  <si>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</si>
  <si>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</si>
  <si>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</si>
  <si>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</si>
  <si>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</si>
  <si>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</si>
  <si>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</si>
  <si>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</si>
  <si>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</si>
  <si>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</si>
  <si>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</si>
  <si>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</si>
  <si>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</si>
  <si>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</si>
  <si>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</si>
  <si>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</si>
  <si>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</si>
  <si>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</si>
  <si>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</si>
  <si>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</si>
  <si>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</si>
  <si>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</si>
  <si>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</si>
  <si>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</si>
  <si>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</si>
  <si>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</si>
  <si>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</si>
  <si>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</si>
  <si>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</si>
  <si>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</si>
  <si>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</si>
  <si>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</si>
  <si>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</si>
  <si>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</si>
  <si>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</si>
  <si>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</si>
  <si>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</si>
  <si>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</si>
  <si>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</si>
  <si>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</si>
  <si>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</si>
  <si>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</si>
  <si>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</si>
  <si>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</si>
  <si>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</si>
  <si>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</si>
  <si>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</si>
  <si>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</si>
  <si>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</si>
  <si>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</si>
  <si>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</si>
  <si>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</si>
  <si>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</si>
  <si>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</si>
  <si>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</si>
  <si>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</si>
  <si>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</si>
  <si>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</si>
  <si>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</si>
  <si>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</si>
  <si>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</si>
  <si>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</si>
  <si>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</si>
  <si>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</si>
  <si>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</si>
  <si>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</si>
  <si>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</si>
  <si>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</si>
  <si>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</si>
  <si>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</si>
  <si>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</si>
  <si>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</si>
  <si>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</si>
  <si>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</si>
  <si>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</si>
  <si>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</si>
  <si>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</si>
  <si>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</si>
  <si>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</si>
  <si>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</si>
  <si>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</si>
  <si>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</si>
  <si>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</si>
  <si>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</si>
  <si>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</si>
  <si>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</si>
  <si>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</si>
  <si>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</si>
  <si>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</si>
  <si>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</si>
  <si>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</si>
  <si>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</si>
  <si>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</si>
  <si>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</si>
  <si>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</si>
  <si>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</si>
  <si>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</si>
  <si>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</si>
  <si>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</si>
  <si>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</si>
  <si>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</si>
  <si>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</si>
  <si>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</si>
  <si>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</si>
  <si>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</si>
  <si>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</si>
  <si>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</si>
  <si>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</si>
  <si>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</si>
  <si>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</si>
  <si>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</si>
  <si>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</si>
  <si>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</si>
  <si>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</si>
  <si>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</si>
  <si>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</si>
  <si>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</si>
  <si>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</si>
  <si>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</si>
  <si>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</si>
  <si>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</si>
  <si>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</si>
  <si>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</si>
  <si>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</si>
  <si>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</si>
  <si>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</si>
  <si>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</si>
  <si>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</si>
  <si>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</si>
  <si>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</si>
  <si>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</si>
  <si>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</si>
  <si>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</si>
  <si>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</si>
  <si>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</si>
  <si>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</si>
  <si>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</si>
  <si>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</si>
  <si>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</si>
  <si>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</si>
  <si>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</si>
  <si>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</si>
  <si>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</si>
  <si>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</si>
  <si>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</si>
  <si>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</si>
  <si>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</si>
  <si>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</si>
  <si>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</si>
  <si>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</si>
  <si>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</si>
  <si>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</si>
  <si>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</si>
  <si>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</si>
  <si>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</si>
  <si>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</si>
  <si>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</si>
  <si>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</si>
  <si>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</si>
  <si>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</si>
  <si>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</si>
  <si>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</si>
  <si>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</si>
  <si>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</si>
  <si>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</si>
  <si>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</si>
  <si>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</si>
  <si>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</si>
  <si>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</si>
  <si>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</si>
  <si>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</si>
  <si>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</si>
  <si>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</si>
  <si>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</si>
  <si>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</si>
  <si>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</si>
  <si>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</si>
  <si>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</si>
  <si>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</si>
  <si>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</si>
  <si>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</si>
  <si>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</si>
  <si>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</si>
  <si>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</si>
  <si>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</si>
  <si>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</si>
  <si>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</si>
  <si>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</si>
  <si>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</si>
  <si>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</si>
  <si>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</si>
  <si>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</si>
  <si>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</si>
  <si>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</si>
  <si>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</si>
  <si>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</si>
  <si>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</si>
  <si>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</si>
  <si>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</si>
  <si>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</si>
  <si>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</si>
  <si>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</si>
  <si>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</si>
  <si>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</si>
  <si>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</si>
  <si>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</si>
  <si>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</si>
  <si>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</si>
  <si>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</si>
  <si>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</si>
  <si>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</si>
  <si>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</si>
  <si>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</si>
  <si>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</si>
  <si>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</si>
  <si>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</si>
  <si>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</si>
  <si>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</si>
  <si>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</si>
  <si>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</si>
  <si>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</si>
  <si>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</si>
  <si>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</si>
  <si>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</si>
  <si>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</si>
  <si>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</si>
  <si>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</si>
  <si>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</si>
  <si>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</si>
  <si>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</si>
  <si>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</si>
  <si>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</si>
  <si>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</si>
  <si>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</si>
  <si>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</si>
  <si>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</si>
  <si>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</si>
  <si>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</si>
  <si>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</si>
  <si>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</si>
  <si>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</si>
  <si>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</si>
  <si>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</si>
  <si>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</si>
  <si>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</si>
  <si>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</si>
  <si>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</si>
  <si>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</si>
  <si>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</si>
  <si>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</si>
  <si>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</si>
  <si>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</si>
  <si>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</si>
  <si>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</si>
  <si>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</si>
  <si>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</si>
  <si>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</si>
  <si>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</si>
  <si>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</si>
  <si>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</si>
  <si>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</si>
  <si>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</si>
  <si>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</si>
  <si>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</si>
  <si>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</si>
  <si>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</si>
  <si>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</si>
  <si>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</si>
  <si>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</si>
  <si>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</si>
  <si>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</si>
  <si>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</si>
  <si>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</si>
  <si>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</si>
  <si>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</si>
  <si>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</si>
  <si>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</si>
  <si>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</si>
  <si>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</si>
  <si>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</si>
  <si>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</si>
  <si>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</si>
  <si>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</si>
  <si>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</si>
  <si>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</si>
  <si>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</si>
  <si>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</si>
  <si>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</si>
  <si>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</si>
  <si>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</si>
  <si>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</si>
  <si>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</si>
  <si>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</si>
  <si>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</si>
  <si>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</si>
  <si>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</si>
  <si>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</si>
  <si>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</si>
  <si>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</si>
  <si>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</si>
  <si>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</si>
  <si>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</si>
  <si>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</si>
  <si>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</si>
  <si>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</si>
  <si>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</si>
  <si>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</si>
  <si>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</si>
  <si>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</si>
  <si>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</si>
  <si>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</si>
  <si>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</si>
  <si>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</si>
  <si>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</si>
  <si>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</si>
  <si>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</si>
  <si>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</si>
  <si>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</si>
  <si>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</si>
  <si>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</si>
  <si>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</si>
  <si>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</si>
  <si>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</si>
  <si>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</si>
  <si>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</si>
  <si>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</si>
  <si>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</si>
  <si>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</si>
  <si>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</si>
  <si>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</si>
  <si>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</si>
  <si>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</si>
  <si>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</si>
  <si>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</si>
  <si>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</si>
  <si>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</si>
  <si>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</si>
  <si>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</si>
  <si>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</si>
  <si>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</si>
  <si>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</si>
  <si>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</si>
  <si>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</si>
  <si>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</si>
  <si>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</si>
  <si>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</si>
  <si>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</si>
  <si>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</si>
  <si>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</si>
  <si>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</si>
  <si>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</si>
  <si>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</si>
  <si>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</si>
  <si>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</si>
  <si>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</si>
  <si>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</si>
  <si>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</si>
  <si>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</si>
  <si>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</si>
  <si>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</si>
  <si>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</si>
  <si>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</si>
  <si>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</si>
  <si>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</si>
  <si>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</si>
  <si>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</si>
  <si>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</si>
  <si>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</si>
  <si>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</si>
  <si>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</si>
  <si>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</si>
  <si>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</si>
  <si>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</si>
  <si>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</si>
  <si>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</si>
  <si>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</si>
  <si>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</si>
  <si>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</si>
  <si>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</si>
  <si>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</si>
  <si>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</si>
  <si>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</si>
  <si>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</si>
  <si>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</si>
  <si>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</si>
  <si>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</si>
  <si>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</si>
  <si>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</si>
  <si>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</si>
  <si>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</si>
  <si>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</si>
  <si>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</si>
  <si>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</si>
  <si>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</si>
  <si>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</si>
  <si>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</si>
  <si>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</si>
  <si>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</si>
  <si>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</si>
  <si>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</si>
  <si>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</si>
  <si>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</si>
  <si>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</si>
  <si>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</si>
  <si>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</si>
  <si>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</si>
  <si>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</si>
  <si>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</si>
  <si>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</si>
  <si>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</si>
  <si>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</si>
  <si>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</si>
  <si>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</si>
  <si>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</si>
  <si>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</si>
  <si>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</si>
  <si>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</si>
  <si>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</si>
  <si>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</si>
  <si>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</si>
  <si>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</si>
  <si>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</si>
  <si>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</si>
  <si>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</si>
  <si>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</si>
  <si>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</si>
  <si>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</si>
  <si>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</si>
  <si>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</si>
  <si>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</si>
  <si>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</si>
  <si>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</si>
  <si>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</si>
  <si>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</si>
  <si>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</si>
  <si>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</si>
  <si>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</si>
  <si>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</si>
  <si>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</si>
  <si>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</si>
  <si>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</si>
  <si>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</si>
  <si>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</si>
  <si>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</si>
  <si>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</si>
  <si>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</si>
  <si>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</si>
  <si>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</si>
  <si>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</si>
  <si>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</si>
  <si>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</si>
  <si>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</si>
  <si>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</si>
  <si>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</si>
  <si>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</si>
  <si>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</si>
  <si>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</si>
  <si>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</si>
  <si>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</si>
  <si>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</si>
  <si>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</si>
  <si>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</si>
  <si>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</si>
  <si>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</si>
  <si>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</si>
  <si>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</si>
  <si>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</si>
  <si>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</si>
  <si>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</si>
  <si>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</si>
  <si>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</si>
  <si>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</si>
  <si>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</si>
  <si>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</si>
  <si>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</si>
  <si>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</si>
  <si>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</si>
  <si>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</si>
  <si>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</si>
  <si>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</si>
  <si>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</si>
  <si>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</si>
  <si>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</si>
  <si>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</si>
  <si>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</si>
  <si>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</si>
  <si>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</si>
  <si>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</si>
  <si>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</si>
  <si>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</si>
  <si>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</si>
  <si>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</si>
  <si>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</si>
  <si>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</si>
  <si>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</si>
  <si>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</si>
  <si>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</si>
  <si>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</si>
  <si>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</si>
  <si>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</si>
  <si>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</si>
  <si>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</si>
  <si>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</si>
  <si>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</si>
  <si>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</si>
  <si>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</si>
  <si>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</si>
  <si>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</si>
  <si>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</si>
  <si>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</si>
  <si>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</si>
  <si>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</si>
  <si>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</si>
  <si>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</si>
  <si>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</si>
  <si>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</si>
  <si>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</si>
  <si>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</si>
  <si>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</si>
  <si>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</si>
  <si>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</si>
  <si>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</si>
  <si>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</si>
  <si>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</si>
  <si>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</si>
  <si>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</si>
  <si>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</si>
  <si>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</si>
  <si>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</si>
  <si>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</si>
  <si>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</si>
  <si>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</si>
  <si>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</si>
  <si>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</si>
  <si>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</si>
  <si>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</si>
  <si>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</si>
  <si>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</si>
  <si>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</si>
  <si>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</si>
  <si>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</si>
  <si>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</si>
  <si>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</si>
  <si>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</si>
  <si>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</si>
  <si>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</si>
  <si>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</si>
  <si>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</si>
  <si>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</si>
  <si>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</si>
  <si>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</si>
  <si>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</si>
  <si>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</si>
  <si>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</si>
  <si>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</si>
  <si>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</si>
  <si>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</si>
  <si>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</si>
  <si>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</si>
  <si>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</si>
  <si>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</si>
  <si>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</si>
  <si>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</si>
  <si>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</si>
  <si>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</si>
  <si>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</si>
  <si>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</si>
  <si>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</si>
  <si>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</si>
  <si>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</si>
  <si>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</si>
  <si>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</si>
  <si>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</si>
  <si>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</si>
  <si>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</si>
  <si>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</si>
  <si>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</si>
  <si>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</si>
  <si>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</si>
  <si>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</si>
  <si>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</si>
  <si>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</si>
  <si>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</si>
  <si>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</si>
  <si>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</si>
  <si>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</si>
  <si>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</si>
  <si>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</si>
  <si>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</si>
  <si>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</si>
  <si>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</si>
  <si>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</si>
  <si>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</si>
  <si>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</si>
  <si>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</si>
  <si>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</si>
  <si>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</si>
  <si>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</si>
  <si>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</si>
  <si>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</si>
  <si>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</si>
  <si>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</si>
  <si>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</si>
  <si>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</si>
  <si>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</si>
  <si>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</si>
  <si>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</si>
  <si>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</si>
  <si>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</si>
  <si>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</si>
  <si>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</si>
  <si>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</si>
  <si>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</si>
  <si>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</si>
  <si>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</si>
  <si>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</si>
  <si>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</si>
  <si>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</si>
  <si>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</si>
  <si>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</si>
  <si>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</si>
  <si>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</si>
  <si>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</si>
  <si>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</si>
  <si>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</si>
  <si>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</si>
  <si>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</si>
  <si>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</si>
  <si>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</si>
  <si>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</si>
  <si>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</si>
  <si>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</si>
  <si>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</si>
  <si>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</si>
  <si>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</si>
  <si>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</si>
  <si>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</si>
  <si>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</si>
  <si>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</si>
  <si>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</si>
  <si>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</si>
  <si>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</si>
  <si>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</si>
  <si>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</si>
  <si>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</si>
  <si>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</si>
  <si>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</si>
  <si>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</si>
  <si>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</si>
  <si>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</si>
  <si>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</si>
  <si>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</si>
  <si>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</si>
  <si>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</si>
  <si>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</si>
  <si>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</si>
  <si>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</si>
  <si>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</si>
  <si>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</si>
  <si>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</si>
  <si>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</si>
  <si>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</si>
  <si>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</si>
  <si>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</si>
  <si>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</si>
  <si>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</si>
  <si>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</si>
  <si>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</si>
  <si>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</si>
  <si>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</si>
  <si>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</si>
  <si>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</si>
  <si>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</si>
  <si>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</si>
  <si>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</si>
  <si>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</si>
  <si>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</si>
  <si>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</si>
  <si>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</si>
  <si>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</si>
  <si>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</si>
  <si>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</si>
  <si>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</si>
  <si>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</si>
  <si>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</si>
  <si>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</si>
  <si>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</si>
  <si>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</si>
  <si>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</si>
  <si>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</si>
  <si>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</si>
  <si>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</si>
  <si>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</si>
  <si>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</si>
  <si>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</si>
  <si>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</si>
  <si>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</si>
  <si>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</si>
  <si>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</si>
  <si>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</si>
  <si>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</si>
  <si>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</si>
  <si>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</si>
  <si>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</si>
  <si>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</si>
  <si>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</si>
  <si>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</si>
  <si>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</si>
  <si>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</si>
  <si>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</si>
  <si>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</si>
  <si>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</si>
  <si>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</si>
  <si>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</si>
  <si>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</si>
  <si>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</si>
  <si>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</si>
  <si>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</si>
  <si>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</si>
  <si>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</si>
  <si>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</si>
  <si>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</si>
  <si>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</si>
  <si>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</si>
  <si>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</si>
  <si>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</si>
  <si>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</si>
  <si>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</si>
  <si>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</si>
  <si>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</si>
  <si>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</si>
  <si>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</si>
  <si>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</si>
  <si>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</si>
  <si>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</si>
  <si>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</si>
  <si>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</si>
  <si>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</si>
  <si>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</si>
  <si>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</si>
  <si>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</si>
  <si>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</si>
  <si>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</si>
  <si>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</si>
  <si>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</si>
  <si>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</si>
  <si>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</si>
  <si>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</si>
  <si>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</si>
  <si>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</si>
  <si>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</si>
  <si>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</si>
  <si>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</si>
  <si>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</si>
  <si>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</si>
  <si>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</si>
  <si>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</si>
  <si>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</si>
  <si>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</si>
  <si>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</si>
  <si>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</si>
  <si>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</si>
  <si>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</si>
  <si>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</si>
  <si>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</si>
  <si>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</si>
  <si>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</si>
  <si>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</si>
  <si>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</si>
  <si>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</si>
  <si>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</si>
  <si>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</si>
  <si>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</si>
  <si>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</si>
  <si>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</si>
  <si>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</si>
  <si>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</si>
  <si>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</si>
  <si>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</si>
  <si>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</si>
  <si>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</si>
  <si>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</si>
  <si>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</si>
  <si>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</si>
  <si>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</si>
  <si>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</si>
  <si>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</si>
  <si>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</si>
  <si>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</si>
  <si>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</si>
  <si>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</si>
  <si>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</si>
  <si>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</si>
  <si>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</si>
  <si>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</si>
  <si>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</si>
  <si>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</si>
  <si>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</si>
  <si>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</si>
  <si>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</si>
  <si>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</si>
  <si>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</si>
  <si>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</si>
  <si>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</si>
  <si>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</si>
  <si>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</si>
  <si>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</si>
  <si>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</si>
  <si>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</si>
  <si>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</si>
  <si>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</si>
  <si>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</si>
  <si>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</si>
  <si>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</si>
  <si>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</si>
  <si>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</si>
  <si>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</si>
  <si>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</si>
  <si>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</si>
  <si>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</si>
  <si>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</si>
  <si>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</si>
  <si>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</si>
  <si>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</si>
  <si>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</si>
  <si>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</si>
  <si>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</si>
  <si>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</si>
  <si>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</si>
  <si>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</si>
  <si>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</si>
  <si>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</si>
  <si>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</si>
  <si>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</si>
  <si>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</si>
  <si>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</si>
  <si>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</si>
  <si>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</si>
  <si>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</si>
  <si>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</si>
  <si>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</si>
  <si>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</si>
  <si>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</si>
  <si>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</si>
  <si>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</si>
  <si>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</si>
  <si>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</si>
  <si>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</si>
  <si>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</si>
  <si>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</si>
  <si>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</si>
  <si>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</si>
  <si>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</si>
  <si>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</si>
  <si>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</si>
  <si>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</si>
  <si>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</si>
  <si>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</si>
  <si>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</si>
  <si>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</si>
  <si>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</si>
  <si>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</si>
  <si>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</si>
  <si>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</si>
  <si>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</si>
  <si>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</si>
  <si>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</si>
  <si>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</si>
  <si>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</si>
  <si>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</si>
  <si>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</si>
  <si>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</si>
  <si>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</si>
  <si>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</si>
  <si>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</si>
  <si>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</si>
  <si>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</si>
  <si>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</si>
  <si>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</si>
  <si>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</si>
  <si>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</si>
  <si>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</si>
  <si>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</si>
  <si>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</si>
  <si>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</si>
  <si>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</si>
  <si>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</si>
  <si>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</si>
  <si>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</si>
  <si>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</si>
  <si>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</si>
  <si>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</si>
  <si>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</si>
  <si>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</si>
  <si>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</si>
  <si>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</si>
  <si>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</si>
  <si>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</si>
  <si>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</si>
  <si>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</si>
  <si>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</si>
  <si>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</si>
  <si>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</si>
  <si>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</si>
  <si>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</si>
  <si>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</si>
  <si>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</si>
  <si>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</si>
  <si>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</si>
  <si>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</si>
  <si>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</si>
  <si>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</si>
  <si>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</si>
  <si>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</si>
  <si>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</si>
  <si>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</si>
  <si>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</si>
  <si>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</si>
  <si>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</si>
  <si>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</si>
  <si>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</si>
  <si>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</si>
  <si>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</si>
  <si>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</si>
  <si>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</si>
  <si>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</si>
  <si>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</si>
  <si>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</si>
  <si>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</si>
  <si>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</si>
  <si>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</si>
  <si>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</si>
  <si>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</si>
  <si>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</si>
  <si>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</si>
  <si>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</si>
  <si>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</si>
  <si>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</si>
  <si>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</si>
  <si>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</si>
  <si>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</si>
  <si>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</si>
  <si>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</si>
  <si>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</si>
  <si>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</si>
  <si>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</si>
  <si>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</si>
  <si>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</si>
  <si>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</si>
  <si>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</si>
  <si>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</si>
  <si>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</si>
  <si>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</si>
  <si>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</si>
  <si>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</si>
  <si>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</si>
  <si>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</si>
  <si>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</si>
  <si>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</si>
  <si>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</si>
  <si>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</si>
  <si>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</si>
  <si>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</si>
  <si>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</si>
  <si>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</si>
  <si>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</si>
  <si>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</si>
  <si>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</si>
  <si>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</si>
  <si>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</si>
  <si>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</si>
  <si>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</si>
  <si>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</si>
  <si>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</si>
  <si>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</si>
  <si>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</si>
  <si>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</si>
  <si>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</si>
  <si>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</si>
  <si>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</si>
  <si>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</si>
  <si>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</si>
  <si>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</si>
  <si>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</si>
  <si>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</si>
  <si>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</si>
  <si>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</si>
  <si>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</si>
  <si>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</si>
  <si>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</si>
  <si>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</si>
  <si>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</si>
  <si>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</si>
  <si>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</si>
  <si>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</si>
  <si>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</si>
  <si>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</si>
  <si>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</si>
  <si>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</si>
  <si>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</si>
  <si>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</si>
  <si>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</si>
  <si>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</si>
  <si>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</si>
  <si>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</si>
  <si>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</si>
  <si>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</si>
  <si>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</si>
  <si>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</si>
  <si>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</si>
  <si>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</si>
  <si>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</si>
  <si>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</si>
  <si>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</si>
  <si>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</si>
  <si>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</si>
  <si>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</si>
  <si>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</si>
  <si>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</si>
  <si>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</si>
  <si>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</si>
  <si>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</si>
  <si>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</si>
  <si>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</si>
  <si>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</si>
  <si>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</si>
  <si>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</si>
  <si>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</si>
  <si>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</si>
  <si>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</si>
  <si>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</si>
  <si>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</si>
  <si>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</si>
  <si>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</si>
  <si>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</si>
  <si>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</si>
  <si>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</si>
  <si>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</si>
  <si>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</si>
  <si>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</si>
  <si>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</si>
  <si>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</si>
  <si>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</si>
  <si>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</si>
  <si>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</si>
  <si>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</si>
  <si>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</si>
  <si>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</si>
  <si>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</si>
  <si>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</si>
  <si>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</si>
  <si>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</si>
  <si>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</si>
  <si>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</si>
  <si>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</si>
  <si>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</si>
  <si>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</si>
  <si>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</si>
  <si>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</si>
  <si>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</si>
  <si>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</si>
  <si>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</si>
  <si>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</si>
  <si>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</si>
  <si>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</si>
  <si>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</si>
  <si>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</si>
  <si>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</si>
  <si>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</si>
  <si>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</si>
  <si>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</si>
  <si>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</si>
  <si>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</si>
  <si>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</si>
  <si>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</si>
  <si>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</si>
  <si>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</si>
  <si>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</si>
  <si>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</si>
  <si>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</si>
  <si>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</si>
  <si>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</si>
  <si>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</si>
  <si>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</si>
  <si>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</si>
  <si>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</si>
  <si>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</si>
  <si>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</si>
  <si>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</si>
  <si>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</si>
  <si>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</si>
  <si>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</si>
  <si>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</si>
  <si>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</si>
  <si>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</si>
  <si>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</si>
  <si>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</si>
  <si>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</si>
  <si>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</si>
  <si>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</si>
  <si>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</si>
  <si>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</si>
  <si>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</si>
  <si>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</si>
  <si>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</si>
  <si>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</si>
  <si>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</si>
  <si>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</si>
  <si>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</si>
  <si>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</si>
  <si>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</si>
  <si>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</si>
  <si>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</si>
  <si>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</si>
  <si>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</si>
  <si>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</si>
  <si>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</si>
  <si>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</si>
  <si>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</si>
  <si>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</si>
  <si>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</si>
  <si>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</si>
  <si>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</si>
  <si>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</si>
  <si>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</si>
  <si>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</si>
  <si>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</si>
  <si>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</si>
  <si>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</si>
  <si>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</si>
  <si>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</si>
  <si>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</si>
  <si>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</si>
  <si>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</si>
  <si>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</si>
  <si>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</si>
  <si>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</si>
  <si>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</si>
  <si>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</si>
  <si>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</si>
  <si>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</si>
  <si>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</si>
  <si>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</si>
  <si>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</si>
  <si>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</si>
  <si>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</si>
  <si>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</si>
  <si>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</si>
  <si>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</si>
  <si>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</si>
  <si>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</si>
  <si>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</si>
  <si>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</si>
  <si>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</si>
  <si>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</si>
  <si>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</si>
  <si>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</si>
  <si>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</si>
  <si>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</si>
  <si>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</si>
  <si>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</si>
  <si>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</si>
  <si>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</si>
  <si>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</si>
  <si>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</si>
  <si>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</si>
  <si>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</si>
  <si>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</si>
  <si>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</si>
  <si>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</si>
  <si>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</si>
  <si>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</si>
  <si>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</si>
  <si>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</si>
  <si>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</si>
  <si>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</si>
  <si>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</si>
  <si>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</si>
  <si>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</si>
  <si>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</si>
  <si>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</si>
  <si>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</si>
  <si>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</si>
  <si>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</si>
  <si>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</si>
  <si>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</si>
  <si>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</si>
  <si>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</si>
  <si>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</si>
  <si>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</si>
  <si>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</si>
  <si>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</si>
  <si>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</si>
  <si>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</si>
  <si>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</si>
  <si>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</si>
  <si>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</si>
  <si>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</si>
  <si>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</si>
  <si>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</si>
  <si>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</si>
  <si>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</si>
  <si>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</si>
  <si>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</si>
  <si>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</si>
  <si>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</si>
  <si>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</si>
  <si>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</si>
  <si>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</si>
  <si>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</si>
  <si>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</si>
  <si>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</si>
  <si>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</si>
  <si>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</si>
  <si>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</si>
  <si>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</si>
  <si>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</si>
  <si>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</si>
  <si>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</si>
  <si>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</si>
  <si>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</si>
  <si>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</si>
  <si>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</si>
  <si>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</si>
  <si>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</si>
  <si>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</si>
  <si>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</si>
  <si>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</si>
  <si>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</si>
  <si>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</si>
  <si>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</si>
  <si>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</si>
  <si>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</si>
  <si>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</si>
  <si>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</si>
  <si>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</si>
  <si>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</si>
  <si>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</si>
  <si>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</si>
  <si>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</si>
  <si>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</si>
  <si>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</si>
  <si>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</si>
  <si>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</si>
  <si>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</si>
  <si>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</si>
  <si>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</si>
  <si>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</si>
  <si>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</si>
  <si>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</si>
  <si>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</si>
  <si>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</si>
  <si>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</si>
  <si>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</si>
  <si>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</si>
  <si>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</si>
  <si>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</si>
  <si>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</si>
  <si>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</si>
  <si>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</si>
  <si>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</si>
  <si>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</si>
  <si>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</si>
  <si>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</si>
  <si>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</si>
  <si>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</si>
  <si>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</si>
  <si>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</si>
  <si>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</si>
  <si>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</si>
  <si>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</si>
  <si>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</si>
  <si>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</si>
  <si>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</si>
  <si>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</si>
  <si>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</si>
  <si>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</si>
  <si>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</si>
  <si>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</si>
  <si>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</si>
  <si>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</si>
  <si>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</si>
  <si>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</si>
  <si>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</si>
  <si>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</si>
  <si>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</si>
  <si>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</si>
  <si>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</si>
  <si>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</si>
  <si>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</si>
  <si>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</si>
  <si>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</si>
  <si>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</si>
  <si>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</si>
  <si>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</si>
  <si>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</si>
  <si>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</si>
  <si>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</si>
  <si>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</si>
  <si>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</si>
  <si>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</si>
  <si>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</si>
  <si>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</si>
  <si>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</si>
  <si>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</si>
  <si>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</si>
  <si>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</si>
  <si>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</si>
  <si>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</si>
  <si>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</si>
  <si>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</si>
  <si>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</si>
  <si>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</si>
  <si>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</si>
  <si>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</si>
  <si>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</si>
  <si>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</si>
  <si>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</si>
  <si>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</si>
  <si>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</si>
  <si>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</si>
  <si>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</si>
  <si>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</si>
  <si>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</si>
  <si>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</si>
  <si>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</si>
  <si>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</si>
  <si>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</si>
  <si>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</si>
  <si>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</si>
  <si>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</si>
  <si>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</si>
  <si>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</si>
  <si>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</si>
  <si>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</si>
  <si>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</si>
  <si>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</si>
  <si>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</si>
  <si>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</si>
  <si>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</si>
  <si>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</si>
  <si>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</si>
  <si>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</si>
  <si>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</si>
  <si>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</si>
  <si>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</si>
  <si>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</si>
  <si>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</si>
  <si>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</si>
  <si>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</si>
  <si>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</si>
  <si>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</si>
  <si>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</si>
  <si>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</si>
  <si>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</si>
  <si>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</si>
  <si>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</si>
  <si>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</si>
  <si>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</si>
  <si>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</si>
  <si>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</si>
  <si>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</si>
  <si>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</si>
  <si>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</si>
  <si>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</si>
  <si>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</si>
  <si>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</si>
  <si>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</si>
  <si>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</si>
  <si>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</si>
  <si>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</si>
  <si>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</si>
  <si>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</si>
  <si>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</si>
  <si>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</si>
  <si>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</si>
  <si>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</si>
  <si>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</si>
  <si>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</si>
  <si>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</si>
  <si>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</si>
  <si>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</si>
  <si>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</si>
  <si>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</si>
  <si>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</si>
  <si>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</si>
  <si>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</si>
  <si>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</si>
  <si>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</si>
  <si>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</si>
  <si>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</si>
  <si>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</si>
  <si>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</si>
  <si>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</si>
  <si>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</si>
  <si>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</si>
  <si>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</si>
  <si>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</si>
  <si>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</si>
  <si>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</si>
  <si>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</si>
  <si>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</si>
  <si>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</si>
  <si>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</si>
  <si>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</si>
  <si>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</si>
  <si>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</si>
  <si>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</si>
  <si>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</si>
  <si>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</si>
  <si>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</si>
  <si>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</si>
  <si>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</si>
  <si>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</si>
  <si>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</si>
  <si>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</si>
  <si>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</si>
  <si>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</si>
  <si>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</si>
  <si>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</si>
  <si>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</si>
  <si>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</si>
  <si>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</si>
  <si>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</si>
  <si>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</si>
  <si>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</si>
  <si>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</si>
  <si>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</si>
  <si>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</si>
  <si>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</si>
  <si>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</si>
  <si>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</si>
  <si>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</si>
  <si>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</si>
  <si>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</si>
  <si>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</si>
  <si>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</si>
  <si>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</si>
  <si>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</si>
  <si>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</si>
  <si>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</si>
  <si>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</si>
  <si>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</si>
  <si>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</si>
  <si>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</si>
  <si>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</si>
  <si>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</si>
  <si>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</si>
  <si>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</si>
  <si>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</si>
  <si>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</si>
  <si>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</si>
  <si>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</si>
  <si>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</si>
  <si>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</si>
  <si>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</si>
  <si>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</si>
  <si>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</si>
  <si>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</si>
  <si>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</si>
  <si>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</si>
  <si>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</si>
  <si>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</si>
  <si>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</si>
  <si>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</si>
  <si>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</si>
  <si>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</si>
  <si>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</si>
  <si>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</si>
  <si>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</si>
  <si>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</si>
  <si>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</si>
  <si>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</si>
  <si>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</si>
  <si>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</si>
  <si>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</si>
  <si>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</si>
  <si>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</si>
  <si>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</si>
  <si>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</si>
  <si>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</si>
  <si>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</si>
  <si>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</si>
  <si>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</si>
  <si>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</si>
  <si>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</si>
  <si>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</si>
  <si>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</si>
  <si>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</si>
  <si>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</si>
  <si>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</si>
  <si>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</si>
  <si>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</si>
  <si>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</si>
  <si>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</si>
  <si>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</si>
  <si>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</si>
  <si>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</si>
  <si>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</si>
  <si>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</si>
  <si>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</si>
  <si>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</si>
  <si>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</si>
  <si>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</si>
  <si>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</si>
  <si>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</si>
  <si>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</si>
  <si>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</si>
  <si>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</si>
  <si>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</si>
  <si>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</si>
  <si>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</si>
  <si>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</si>
  <si>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</si>
  <si>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</si>
  <si>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</si>
  <si>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</si>
  <si>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</si>
  <si>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</si>
  <si>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</si>
  <si>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</si>
  <si>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</si>
  <si>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</si>
  <si>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</si>
  <si>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</si>
  <si>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</si>
  <si>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</si>
  <si>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</si>
  <si>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</si>
  <si>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</si>
  <si>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</si>
  <si>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</si>
  <si>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</si>
  <si>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</si>
  <si>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</si>
  <si>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</si>
  <si>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</si>
  <si>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</si>
  <si>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</si>
  <si>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</si>
  <si>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</si>
  <si>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</si>
  <si>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</si>
  <si>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</si>
  <si>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</si>
  <si>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</si>
  <si>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</si>
  <si>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</si>
  <si>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</si>
  <si>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</si>
  <si>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</si>
  <si>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</si>
  <si>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</si>
  <si>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</si>
  <si>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</si>
  <si>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</si>
  <si>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</si>
  <si>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</si>
  <si>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</si>
  <si>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</si>
  <si>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</si>
  <si>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</si>
  <si>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</si>
  <si>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</si>
  <si>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</si>
  <si>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</si>
  <si>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</si>
  <si>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</si>
  <si>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</si>
  <si>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</si>
  <si>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</si>
  <si>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</si>
  <si>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</si>
  <si>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</si>
  <si>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</si>
  <si>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</si>
  <si>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</si>
  <si>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</si>
  <si>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</si>
  <si>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</si>
  <si>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</si>
  <si>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</si>
  <si>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</si>
  <si>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</si>
  <si>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</si>
  <si>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</si>
  <si>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</si>
  <si>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</si>
  <si>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</si>
  <si>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</si>
  <si>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</si>
  <si>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</si>
  <si>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</si>
  <si>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</si>
  <si>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</si>
  <si>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</si>
  <si>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</si>
  <si>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</si>
  <si>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</si>
  <si>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</si>
  <si>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</si>
  <si>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</si>
  <si>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</si>
  <si>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</si>
  <si>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</si>
  <si>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</si>
  <si>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</si>
  <si>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</si>
  <si>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</si>
  <si>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</si>
  <si>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</si>
  <si>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</si>
  <si>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</si>
  <si>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</si>
  <si>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</si>
  <si>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</si>
  <si>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</si>
  <si>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</si>
  <si>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</si>
  <si>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</si>
  <si>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</si>
  <si>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</si>
  <si>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</si>
  <si>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</si>
  <si>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</si>
  <si>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</si>
  <si>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</si>
  <si>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</si>
  <si>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</si>
  <si>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</si>
  <si>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</si>
  <si>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</si>
  <si>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</si>
  <si>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</si>
  <si>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</si>
  <si>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</si>
  <si>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</si>
  <si>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</si>
  <si>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</si>
  <si>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</si>
  <si>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</si>
  <si>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</si>
  <si>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</si>
  <si>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</si>
  <si>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</si>
  <si>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</si>
  <si>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</si>
  <si>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</si>
  <si>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</si>
  <si>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</si>
  <si>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</si>
  <si>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</si>
  <si>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</si>
  <si>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</si>
  <si>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</si>
  <si>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</si>
  <si>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</si>
  <si>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</si>
  <si>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</si>
  <si>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</si>
  <si>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</si>
  <si>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</si>
  <si>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</si>
  <si>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</si>
  <si>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</si>
  <si>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</si>
  <si>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</si>
  <si>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</si>
  <si>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</si>
  <si>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</si>
  <si>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</si>
  <si>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</si>
  <si>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</si>
  <si>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</si>
  <si>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</si>
  <si>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</si>
  <si>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</si>
  <si>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</si>
  <si>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</si>
  <si>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</si>
  <si>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</si>
  <si>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</si>
  <si>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</si>
  <si>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</si>
  <si>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</si>
  <si>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</si>
  <si>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</si>
  <si>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</si>
  <si>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</si>
  <si>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</si>
  <si>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</si>
  <si>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</si>
  <si>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</si>
  <si>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</si>
  <si>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</si>
  <si>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</si>
  <si>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</si>
  <si>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</si>
  <si>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</si>
  <si>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</si>
  <si>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</si>
  <si>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</si>
  <si>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</si>
  <si>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</si>
  <si>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</si>
  <si>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</si>
  <si>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</si>
  <si>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</si>
  <si>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</si>
  <si>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</si>
  <si>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</si>
  <si>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</si>
  <si>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</si>
  <si>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</si>
  <si>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</si>
  <si>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</si>
  <si>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</si>
  <si>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</si>
  <si>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</si>
  <si>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</si>
  <si>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</si>
  <si>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</si>
  <si>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</si>
  <si>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</si>
  <si>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</si>
  <si>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</si>
  <si>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</si>
  <si>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</si>
  <si>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</si>
  <si>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</si>
  <si>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</si>
  <si>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</si>
  <si>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</si>
  <si>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</si>
  <si>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</si>
  <si>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</si>
  <si>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</si>
  <si>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</si>
  <si>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</si>
  <si>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</si>
  <si>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</si>
  <si>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</si>
  <si>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</si>
  <si>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</si>
  <si>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</si>
  <si>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</si>
  <si>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</si>
  <si>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</si>
  <si>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</si>
  <si>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</si>
  <si>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</si>
  <si>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</si>
  <si>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</si>
  <si>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</si>
  <si>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</si>
  <si>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</si>
  <si>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</si>
  <si>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</si>
  <si>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</si>
  <si>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</si>
  <si>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</si>
  <si>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</si>
  <si>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</si>
  <si>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</si>
  <si>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</si>
  <si>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</si>
  <si>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</si>
  <si>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</si>
  <si>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</si>
  <si>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</si>
  <si>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</si>
  <si>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</si>
  <si>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</si>
  <si>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</si>
  <si>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</si>
  <si>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</si>
  <si>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</si>
  <si>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</si>
  <si>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</si>
  <si>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</si>
  <si>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</si>
  <si>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</si>
  <si>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</si>
  <si>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</si>
  <si>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</si>
  <si>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</si>
  <si>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</si>
  <si>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</si>
  <si>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</si>
  <si>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</si>
  <si>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</si>
  <si>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</si>
  <si>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</si>
  <si>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</si>
  <si>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</si>
  <si>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</si>
  <si>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</si>
  <si>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</si>
  <si>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</si>
  <si>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</si>
  <si>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</si>
  <si>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</si>
  <si>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</si>
  <si>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</si>
  <si>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</si>
  <si>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</si>
  <si>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</si>
  <si>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</si>
  <si>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</si>
  <si>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</si>
  <si>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</si>
  <si>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</si>
  <si>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</si>
  <si>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</si>
  <si>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</si>
  <si>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</si>
  <si>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</si>
  <si>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</si>
  <si>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</si>
  <si>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</si>
  <si>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</si>
  <si>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</si>
  <si>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</si>
  <si>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</si>
  <si>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</si>
  <si>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</si>
  <si>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</si>
  <si>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</si>
  <si>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</si>
  <si>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</si>
  <si>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</si>
  <si>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</si>
  <si>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</si>
  <si>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</si>
  <si>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</si>
  <si>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</si>
  <si>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</si>
  <si>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</si>
  <si>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</si>
  <si>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</si>
  <si>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</si>
  <si>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</si>
  <si>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</si>
  <si>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</si>
  <si>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</si>
  <si>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</si>
  <si>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</si>
  <si>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</si>
  <si>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</si>
  <si>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</si>
  <si>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</si>
  <si>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</si>
  <si>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</si>
  <si>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</si>
  <si>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</si>
  <si>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</si>
  <si>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</si>
  <si>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</si>
  <si>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</si>
  <si>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</si>
  <si>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</si>
  <si>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</si>
  <si>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</si>
  <si>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</si>
  <si>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</si>
  <si>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</si>
  <si>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</si>
  <si>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</si>
  <si>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</si>
  <si>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</si>
  <si>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</si>
  <si>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</si>
  <si>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</si>
  <si>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</si>
  <si>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</si>
  <si>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</si>
  <si>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</si>
  <si>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</si>
  <si>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</si>
  <si>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</si>
  <si>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</si>
  <si>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</si>
  <si>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</si>
  <si>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</si>
  <si>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</si>
  <si>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</si>
  <si>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</si>
  <si>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</si>
  <si>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</si>
  <si>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</si>
  <si>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</si>
  <si>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</si>
  <si>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</si>
  <si>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</si>
  <si>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</si>
  <si>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</si>
  <si>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</si>
  <si>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</si>
  <si>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</si>
  <si>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</si>
  <si>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</si>
  <si>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</si>
  <si>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</si>
  <si>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</si>
  <si>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</si>
  <si>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</si>
  <si>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</si>
  <si>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</si>
  <si>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</si>
  <si>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</si>
  <si>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</si>
  <si>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</si>
  <si>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</si>
  <si>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</si>
  <si>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</si>
  <si>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</si>
  <si>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</si>
  <si>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</si>
  <si>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</si>
  <si>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</si>
  <si>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</si>
  <si>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</si>
  <si>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</si>
  <si>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</si>
  <si>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</si>
  <si>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</si>
  <si>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</si>
  <si>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</si>
  <si>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</si>
  <si>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</si>
  <si>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</si>
  <si>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</si>
  <si>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</si>
  <si>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</si>
  <si>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</si>
  <si>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</si>
  <si>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</si>
  <si>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</si>
  <si>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</si>
  <si>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</si>
  <si>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</si>
  <si>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</si>
  <si>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</si>
  <si>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</si>
  <si>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</si>
  <si>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</si>
  <si>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</si>
  <si>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</si>
  <si>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</si>
  <si>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</si>
  <si>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</si>
  <si>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</si>
  <si>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</si>
  <si>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</si>
  <si>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</si>
  <si>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</si>
  <si>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</si>
  <si>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</si>
  <si>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</si>
  <si>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</si>
  <si>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</si>
  <si>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</si>
  <si>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</si>
  <si>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</si>
  <si>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</si>
  <si>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</si>
  <si>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</si>
  <si>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</si>
  <si>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</si>
  <si>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</si>
  <si>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</si>
  <si>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</si>
  <si>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</si>
  <si>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</si>
  <si>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</si>
  <si>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</si>
  <si>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</si>
  <si>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</si>
  <si>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</si>
  <si>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</si>
  <si>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</si>
  <si>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</si>
  <si>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</si>
  <si>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</si>
  <si>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</si>
  <si>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</si>
  <si>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</si>
  <si>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</si>
  <si>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</si>
  <si>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</si>
  <si>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</si>
  <si>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</si>
  <si>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</si>
  <si>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</si>
  <si>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</si>
  <si>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</si>
  <si>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</si>
  <si>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</si>
  <si>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</si>
  <si>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</si>
  <si>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</si>
  <si>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</si>
  <si>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</si>
  <si>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</si>
  <si>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</si>
  <si>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</si>
  <si>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</si>
  <si>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</si>
  <si>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</si>
  <si>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</si>
  <si>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</si>
  <si>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</si>
  <si>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</si>
  <si>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</si>
  <si>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</si>
  <si>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</si>
  <si>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</si>
  <si>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</si>
  <si>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</si>
  <si>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</si>
  <si>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</si>
  <si>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</si>
  <si>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</si>
  <si>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</si>
  <si>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</si>
  <si>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</si>
  <si>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</si>
  <si>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</si>
  <si>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</si>
  <si>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</si>
  <si>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</si>
  <si>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</si>
  <si>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</si>
  <si>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</si>
  <si>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</si>
  <si>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</si>
  <si>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</si>
  <si>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</si>
  <si>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</si>
  <si>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</si>
  <si>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</si>
  <si>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</si>
  <si>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</si>
  <si>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</si>
  <si>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</si>
  <si>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</si>
  <si>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</si>
  <si>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</si>
  <si>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</si>
  <si>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</si>
  <si>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</si>
  <si>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</si>
  <si>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</si>
  <si>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</si>
  <si>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</si>
  <si>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</si>
  <si>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</si>
  <si>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</si>
  <si>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</si>
  <si>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</si>
  <si>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</si>
  <si>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</si>
  <si>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</si>
  <si>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</si>
  <si>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</si>
  <si>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</si>
  <si>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</si>
  <si>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</si>
  <si>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</si>
  <si>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</si>
  <si>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</si>
  <si>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</si>
  <si>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</si>
  <si>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</si>
  <si>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</si>
  <si>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</si>
  <si>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</si>
  <si>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</si>
  <si>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</si>
  <si>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</si>
  <si>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</si>
  <si>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</si>
  <si>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</si>
  <si>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</si>
  <si>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</si>
  <si>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</si>
  <si>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</si>
  <si>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</si>
  <si>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</si>
  <si>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</si>
  <si>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</si>
  <si>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</si>
  <si>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</si>
  <si>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</si>
  <si>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</si>
  <si>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</si>
  <si>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</si>
  <si>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</si>
  <si>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</si>
  <si>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</si>
  <si>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</si>
  <si>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</si>
  <si>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</si>
  <si>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</si>
  <si>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</si>
  <si>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</si>
  <si>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</si>
  <si>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</si>
  <si>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</si>
  <si>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</si>
  <si>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</si>
  <si>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</si>
  <si>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</si>
  <si>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</si>
  <si>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</si>
  <si>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</si>
  <si>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</si>
  <si>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</si>
  <si>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</si>
  <si>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</si>
  <si>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</si>
  <si>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</si>
  <si>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</si>
  <si>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</si>
  <si>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</si>
  <si>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</si>
  <si>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</si>
  <si>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</si>
  <si>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</si>
  <si>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</si>
  <si>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</si>
  <si>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</si>
  <si>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</si>
  <si>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</si>
  <si>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</si>
  <si>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</si>
  <si>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</si>
  <si>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</si>
  <si>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</si>
  <si>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</si>
  <si>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</si>
  <si>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</si>
  <si>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</si>
  <si>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</si>
  <si>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</si>
  <si>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</si>
  <si>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</si>
  <si>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</si>
  <si>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</si>
  <si>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</si>
  <si>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</si>
  <si>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</si>
  <si>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</si>
  <si>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</si>
  <si>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</si>
  <si>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</si>
  <si>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</si>
  <si>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</si>
  <si>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</si>
  <si>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</si>
  <si>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</si>
  <si>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</si>
  <si>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</si>
  <si>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</si>
  <si>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</si>
  <si>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</si>
  <si>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</si>
  <si>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</si>
  <si>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</si>
  <si>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</si>
  <si>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</si>
  <si>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</si>
  <si>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</si>
  <si>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</si>
  <si>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</si>
  <si>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</si>
  <si>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</si>
  <si>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</si>
  <si>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</si>
  <si>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</si>
  <si>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</si>
  <si>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</si>
  <si>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</si>
  <si>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</si>
  <si>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</si>
  <si>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</si>
  <si>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</si>
  <si>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</si>
  <si>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</si>
  <si>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</si>
  <si>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</si>
  <si>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</si>
  <si>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</si>
  <si>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</si>
  <si>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</si>
  <si>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</si>
  <si>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</si>
  <si>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</si>
  <si>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</si>
  <si>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</si>
  <si>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</si>
  <si>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</si>
  <si>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</si>
  <si>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</si>
  <si>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</si>
  <si>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</si>
  <si>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</si>
  <si>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</si>
  <si>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</si>
  <si>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</si>
  <si>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</si>
  <si>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</si>
  <si>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</si>
  <si>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</si>
  <si>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</si>
  <si>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</si>
  <si>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</si>
  <si>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</si>
  <si>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</si>
  <si>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</si>
  <si>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</si>
  <si>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</si>
  <si>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</si>
  <si>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</si>
  <si>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</si>
  <si>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</si>
  <si>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</si>
  <si>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</si>
  <si>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</si>
  <si>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</si>
  <si>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</si>
  <si>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</si>
  <si>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</si>
  <si>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</si>
  <si>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</si>
  <si>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</si>
  <si>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</si>
  <si>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</si>
  <si>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</si>
  <si>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</si>
  <si>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</si>
  <si>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</si>
  <si>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</si>
  <si>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</si>
  <si>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</si>
  <si>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</si>
  <si>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</si>
  <si>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</si>
  <si>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</si>
  <si>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</si>
  <si>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</si>
  <si>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</si>
  <si>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</si>
  <si>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</si>
  <si>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</si>
  <si>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</si>
  <si>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</si>
  <si>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</si>
  <si>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</si>
  <si>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</si>
  <si>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</si>
  <si>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</si>
  <si>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</si>
  <si>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</si>
  <si>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</si>
  <si>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</si>
  <si>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</si>
  <si>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</si>
  <si>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</si>
  <si>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</si>
  <si>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</si>
  <si>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</si>
  <si>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</si>
  <si>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</si>
  <si>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</si>
  <si>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</si>
  <si>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</si>
  <si>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</si>
  <si>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</si>
  <si>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</si>
  <si>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</si>
  <si>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</si>
  <si>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</si>
  <si>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</si>
  <si>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</si>
  <si>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</si>
  <si>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</si>
  <si>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</si>
  <si>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</si>
  <si>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</si>
  <si>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</si>
  <si>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</si>
  <si>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</si>
  <si>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</si>
  <si>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</si>
  <si>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</si>
  <si>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</si>
  <si>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</si>
  <si>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</si>
  <si>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</si>
  <si>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</si>
  <si>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</si>
  <si>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</si>
  <si>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</si>
  <si>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</si>
  <si>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</si>
  <si>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</si>
  <si>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</si>
  <si>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</si>
  <si>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</si>
  <si>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</si>
  <si>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</si>
  <si>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</si>
  <si>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</si>
  <si>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</si>
  <si>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</si>
  <si>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</si>
  <si>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</si>
  <si>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</si>
  <si>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</si>
  <si>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</si>
  <si>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</si>
  <si>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</si>
  <si>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</si>
  <si>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</si>
  <si>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</si>
  <si>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</si>
  <si>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</si>
  <si>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</si>
  <si>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</si>
  <si>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</si>
  <si>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</si>
  <si>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</si>
  <si>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</si>
  <si>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</si>
  <si>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</si>
  <si>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</si>
  <si>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</si>
  <si>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</si>
  <si>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</si>
  <si>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</si>
  <si>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</si>
  <si>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</si>
  <si>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</si>
  <si>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</si>
  <si>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</si>
  <si>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</si>
  <si>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</si>
  <si>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</si>
  <si>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</si>
  <si>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</si>
  <si>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</si>
  <si>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</si>
  <si>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</si>
  <si>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</si>
  <si>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</si>
  <si>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</si>
  <si>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</si>
  <si>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</si>
  <si>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</si>
  <si>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</si>
  <si>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</si>
  <si>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</si>
  <si>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</si>
  <si>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</si>
  <si>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</si>
  <si>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</si>
  <si>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</si>
  <si>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</si>
  <si>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</si>
  <si>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</si>
  <si>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</si>
  <si>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</si>
  <si>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</si>
  <si>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</si>
  <si>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</si>
  <si>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</si>
  <si>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</si>
  <si>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</si>
  <si>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</si>
  <si>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</si>
  <si>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</si>
  <si>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</si>
  <si>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</si>
  <si>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</si>
  <si>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</si>
  <si>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</si>
  <si>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</si>
  <si>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</si>
  <si>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</si>
  <si>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</si>
  <si>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</si>
  <si>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</si>
  <si>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</si>
  <si>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</si>
  <si>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</si>
  <si>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</si>
  <si>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</si>
  <si>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</si>
  <si>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</si>
  <si>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</si>
  <si>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</si>
  <si>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</si>
  <si>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</si>
  <si>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</si>
  <si>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</si>
  <si>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</si>
  <si>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</si>
  <si>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</si>
  <si>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</si>
  <si>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</si>
  <si>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</si>
  <si>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</si>
  <si>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</si>
  <si>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</si>
  <si>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</si>
  <si>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</si>
  <si>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</si>
  <si>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</si>
  <si>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</si>
  <si>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</si>
  <si>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</si>
  <si>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</si>
  <si>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</si>
  <si>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</si>
  <si>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</si>
  <si>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</si>
  <si>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</si>
  <si>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</si>
  <si>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</si>
  <si>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</si>
  <si>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</si>
  <si>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</si>
  <si>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</si>
  <si>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</si>
  <si>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</si>
  <si>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</si>
  <si>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</si>
  <si>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</si>
  <si>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</si>
  <si>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</si>
  <si>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</si>
  <si>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</si>
  <si>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</si>
  <si>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</si>
  <si>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</si>
  <si>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</si>
  <si>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</si>
  <si>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</si>
  <si>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</si>
  <si>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</si>
  <si>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</si>
  <si>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</si>
  <si>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</si>
  <si>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</si>
  <si>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</si>
  <si>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</si>
  <si>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</si>
  <si>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</si>
  <si>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</si>
  <si>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</si>
  <si>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</si>
  <si>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</si>
  <si>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</si>
  <si>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</si>
  <si>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</si>
  <si>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</si>
  <si>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</si>
  <si>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</si>
  <si>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</si>
  <si>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</si>
  <si>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</si>
  <si>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</si>
  <si>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</si>
  <si>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</si>
  <si>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</si>
  <si>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</si>
  <si>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</si>
  <si>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</si>
  <si>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</si>
  <si>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</si>
  <si>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</si>
  <si>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</si>
  <si>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</si>
  <si>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</si>
  <si>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</si>
  <si>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</si>
  <si>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</si>
  <si>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</si>
  <si>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</si>
  <si>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</si>
  <si>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</si>
  <si>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</si>
  <si>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</si>
  <si>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</si>
  <si>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</si>
  <si>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</si>
  <si>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</si>
  <si>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</si>
  <si>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</si>
  <si>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</si>
  <si>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</si>
  <si>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</si>
  <si>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</si>
  <si>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</si>
  <si>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</si>
  <si>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</si>
  <si>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</si>
  <si>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</si>
  <si>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</si>
  <si>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</si>
  <si>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</si>
  <si>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</si>
  <si>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</si>
  <si>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</si>
  <si>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</si>
  <si>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</si>
  <si>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</si>
  <si>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</si>
  <si>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</si>
  <si>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</si>
  <si>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</si>
  <si>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</si>
  <si>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</si>
  <si>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</si>
  <si>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</si>
  <si>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</si>
  <si>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</si>
  <si>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</si>
  <si>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</si>
  <si>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</si>
  <si>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</si>
  <si>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</si>
  <si>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</si>
  <si>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</si>
  <si>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</si>
  <si>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</si>
  <si>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</si>
  <si>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</si>
  <si>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</si>
  <si>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</si>
  <si>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</si>
  <si>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</si>
  <si>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</si>
  <si>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</si>
  <si>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</si>
  <si>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</si>
  <si>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</si>
  <si>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</si>
  <si>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</si>
  <si>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</si>
  <si>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</si>
  <si>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</si>
  <si>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</si>
  <si>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</si>
  <si>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</si>
  <si>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</si>
  <si>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</si>
  <si>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</si>
  <si>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</si>
  <si>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</si>
  <si>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</si>
  <si>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</si>
  <si>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</si>
  <si>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</si>
  <si>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</si>
  <si>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</si>
  <si>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</si>
  <si>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</si>
  <si>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</si>
  <si>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</si>
  <si>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</si>
  <si>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</si>
  <si>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</si>
  <si>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</si>
  <si>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</si>
  <si>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</si>
  <si>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</si>
  <si>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</si>
  <si>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</si>
  <si>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</si>
  <si>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</si>
  <si>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</si>
  <si>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</si>
  <si>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</si>
  <si>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</si>
  <si>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</si>
  <si>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</si>
  <si>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</si>
  <si>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</si>
  <si>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</si>
  <si>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</si>
  <si>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</si>
  <si>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</si>
  <si>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</si>
  <si>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</si>
  <si>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</si>
  <si>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</si>
  <si>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</si>
  <si>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</si>
  <si>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</si>
  <si>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</si>
  <si>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</si>
  <si>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</si>
  <si>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</si>
  <si>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</si>
  <si>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</si>
  <si>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</si>
  <si>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</si>
  <si>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</si>
  <si>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</si>
  <si>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</si>
  <si>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</si>
  <si>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</si>
  <si>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</si>
  <si>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</si>
  <si>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</si>
  <si>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</si>
  <si>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</si>
  <si>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</si>
  <si>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</si>
  <si>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</si>
  <si>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</si>
  <si>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</si>
  <si>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</si>
  <si>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</si>
  <si>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</si>
  <si>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</si>
  <si>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</si>
  <si>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</si>
  <si>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</si>
  <si>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</si>
  <si>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</si>
  <si>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</si>
  <si>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</si>
  <si>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</si>
  <si>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</si>
  <si>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</si>
  <si>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</si>
  <si>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</si>
  <si>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</si>
  <si>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</si>
  <si>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</si>
  <si>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</si>
  <si>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</si>
  <si>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</si>
  <si>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</si>
  <si>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</si>
  <si>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</si>
  <si>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</si>
  <si>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</si>
  <si>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</si>
  <si>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</si>
  <si>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</si>
  <si>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</si>
  <si>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</si>
  <si>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</si>
  <si>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</si>
  <si>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</si>
  <si>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</si>
  <si>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</si>
  <si>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</si>
  <si>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</si>
  <si>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</si>
  <si>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</si>
  <si>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</si>
  <si>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</si>
  <si>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</si>
  <si>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</si>
  <si>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</si>
  <si>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</si>
  <si>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</si>
  <si>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</si>
  <si>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</si>
  <si>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</si>
  <si>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</si>
  <si>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</si>
  <si>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</si>
  <si>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</si>
  <si>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</si>
  <si>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</si>
  <si>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</si>
  <si>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</si>
  <si>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</si>
  <si>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</si>
  <si>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</si>
  <si>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</si>
  <si>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</si>
  <si>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</si>
  <si>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</si>
  <si>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</si>
  <si>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</si>
  <si>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</si>
  <si>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</si>
  <si>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</si>
  <si>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</si>
  <si>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</si>
  <si>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</si>
  <si>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</si>
  <si>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</si>
  <si>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</si>
  <si>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</si>
  <si>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</si>
  <si>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</si>
  <si>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</si>
  <si>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</si>
  <si>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</si>
  <si>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</si>
  <si>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</si>
  <si>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</si>
  <si>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</si>
  <si>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</si>
  <si>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</si>
  <si>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</si>
  <si>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</si>
  <si>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</si>
  <si>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</si>
  <si>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</si>
  <si>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</si>
  <si>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</si>
  <si>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</si>
  <si>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</si>
  <si>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</si>
  <si>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</si>
  <si>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</si>
  <si>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</si>
  <si>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</si>
  <si>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</si>
  <si>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</si>
  <si>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</si>
  <si>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</si>
  <si>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</si>
  <si>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</si>
  <si>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</si>
  <si>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</si>
  <si>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</si>
  <si>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</si>
  <si>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</si>
  <si>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</si>
  <si>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</si>
  <si>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</si>
  <si>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</si>
  <si>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</si>
  <si>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</si>
  <si>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</si>
  <si>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</si>
  <si>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</si>
  <si>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</si>
  <si>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</si>
  <si>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</si>
  <si>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</si>
  <si>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</si>
  <si>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</si>
  <si>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</si>
  <si>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</si>
  <si>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</si>
  <si>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</si>
  <si>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</si>
  <si>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</si>
  <si>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</si>
  <si>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</si>
  <si>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</si>
  <si>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</si>
  <si>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</si>
  <si>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</si>
  <si>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</si>
  <si>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</si>
  <si>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</si>
  <si>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</si>
  <si>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</si>
  <si>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</si>
  <si>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</si>
  <si>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</si>
  <si>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</si>
  <si>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</si>
  <si>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</si>
  <si>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</si>
  <si>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</si>
  <si>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</si>
  <si>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</si>
  <si>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</si>
  <si>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</si>
  <si>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</si>
  <si>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</si>
  <si>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</si>
  <si>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</si>
  <si>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</si>
  <si>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</si>
  <si>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</si>
  <si>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</si>
  <si>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</si>
  <si>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</si>
  <si>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</si>
  <si>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</si>
  <si>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</si>
  <si>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</si>
  <si>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</si>
  <si>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</si>
  <si>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</si>
  <si>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</si>
  <si>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</si>
  <si>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</si>
  <si>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</si>
  <si>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</si>
  <si>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</si>
  <si>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</si>
  <si>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</si>
  <si>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</si>
  <si>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</si>
  <si>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</si>
  <si>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</si>
  <si>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</si>
  <si>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</si>
  <si>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</si>
  <si>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</si>
  <si>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</si>
  <si>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</si>
  <si>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</si>
  <si>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</si>
  <si>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</si>
  <si>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</si>
  <si>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</si>
  <si>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</si>
  <si>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</si>
  <si>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</si>
  <si>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</si>
  <si>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</si>
  <si>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</si>
  <si>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</si>
  <si>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</si>
  <si>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</si>
  <si>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</si>
  <si>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</si>
  <si>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</si>
  <si>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</si>
  <si>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</si>
  <si>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</si>
  <si>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</si>
  <si>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</si>
  <si>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</si>
  <si>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</si>
  <si>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</si>
  <si>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</si>
  <si>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</si>
  <si>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</si>
  <si>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</si>
  <si>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</si>
  <si>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</si>
  <si>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</si>
  <si>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</si>
  <si>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</si>
  <si>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</si>
  <si>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</si>
  <si>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</si>
  <si>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</si>
  <si>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</si>
  <si>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</si>
  <si>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</si>
  <si>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</si>
  <si>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</si>
  <si>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</si>
  <si>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</si>
  <si>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</si>
  <si>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</si>
  <si>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</si>
  <si>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</si>
  <si>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</si>
  <si>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</si>
  <si>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</si>
  <si>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</si>
  <si>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</si>
  <si>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</si>
  <si>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</si>
  <si>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</si>
  <si>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</si>
  <si>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</si>
  <si>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</si>
  <si>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</si>
  <si>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</si>
  <si>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</si>
  <si>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</si>
  <si>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</si>
  <si>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</si>
  <si>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</si>
  <si>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</si>
  <si>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</si>
  <si>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</si>
  <si>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</si>
  <si>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</si>
  <si>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</si>
  <si>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</si>
  <si>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</si>
  <si>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</si>
  <si>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</si>
  <si>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</si>
  <si>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</si>
  <si>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</si>
  <si>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</si>
  <si>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</si>
  <si>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</si>
  <si>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</si>
  <si>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</si>
  <si>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</si>
  <si>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</si>
  <si>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</si>
  <si>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</si>
  <si>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</si>
  <si>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</si>
  <si>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</si>
  <si>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</si>
  <si>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</si>
  <si>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</si>
  <si>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</si>
  <si>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</si>
  <si>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</si>
  <si>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</si>
  <si>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</si>
  <si>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</si>
  <si>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</si>
  <si>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</si>
  <si>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</si>
  <si>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</si>
  <si>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</si>
  <si>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</si>
  <si>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</si>
  <si>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</si>
  <si>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</si>
  <si>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</si>
  <si>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</si>
  <si>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</si>
  <si>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</si>
  <si>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</si>
  <si>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</si>
  <si>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</si>
  <si>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</si>
  <si>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</si>
  <si>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</si>
  <si>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</si>
  <si>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</si>
  <si>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</si>
  <si>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</si>
  <si>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</si>
  <si>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</si>
  <si>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</si>
  <si>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</si>
  <si>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</si>
  <si>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</si>
  <si>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</si>
  <si>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</si>
  <si>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</si>
  <si>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</si>
  <si>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</si>
  <si>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</si>
  <si>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</si>
  <si>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</si>
  <si>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</si>
  <si>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</si>
  <si>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</si>
  <si>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</si>
  <si>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</si>
  <si>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</si>
  <si>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</si>
  <si>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</si>
  <si>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</si>
  <si>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</si>
  <si>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</si>
  <si>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</si>
  <si>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</si>
  <si>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</si>
  <si>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</si>
  <si>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</si>
  <si>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</si>
  <si>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</si>
  <si>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</si>
  <si>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</si>
  <si>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</si>
  <si>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</si>
  <si>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</si>
  <si>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</si>
  <si>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</si>
  <si>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</si>
  <si>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</si>
  <si>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</si>
  <si>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</si>
  <si>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</si>
  <si>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</si>
  <si>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</si>
  <si>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</si>
  <si>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</si>
  <si>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</si>
  <si>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</si>
  <si>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</si>
  <si>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</si>
  <si>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</si>
  <si>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</si>
  <si>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</si>
  <si>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</si>
  <si>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</si>
  <si>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</si>
  <si>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</si>
  <si>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</si>
  <si>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</si>
  <si>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</si>
  <si>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</si>
  <si>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</si>
  <si>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</si>
  <si>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</si>
  <si>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</si>
  <si>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</si>
  <si>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</si>
  <si>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</si>
  <si>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</si>
  <si>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</si>
  <si>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</si>
  <si>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</si>
  <si>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</si>
  <si>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</si>
  <si>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</si>
  <si>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</si>
  <si>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</si>
  <si>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</si>
  <si>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</si>
  <si>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</si>
  <si>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</si>
  <si>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</si>
  <si>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</si>
  <si>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</si>
  <si>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</si>
  <si>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</si>
  <si>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</si>
  <si>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</si>
  <si>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</si>
  <si>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</si>
  <si>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</si>
  <si>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</si>
  <si>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</si>
  <si>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</si>
  <si>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</si>
  <si>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</si>
  <si>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</si>
  <si>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</si>
  <si>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</si>
  <si>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</si>
  <si>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</si>
  <si>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</si>
  <si>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</si>
  <si>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</si>
  <si>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</si>
  <si>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</si>
  <si>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</si>
  <si>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</si>
  <si>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</si>
  <si>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</si>
  <si>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</si>
  <si>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</si>
  <si>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</si>
  <si>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</si>
  <si>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</si>
  <si>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</si>
  <si>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</si>
  <si>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</si>
  <si>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</si>
  <si>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</si>
  <si>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</si>
  <si>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</si>
  <si>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</si>
  <si>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</si>
  <si>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</si>
  <si>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</si>
  <si>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</si>
  <si>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</si>
  <si>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</si>
  <si>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</si>
  <si>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</si>
  <si>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</si>
  <si>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</si>
  <si>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</si>
  <si>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</si>
  <si>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</si>
  <si>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</si>
  <si>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</si>
  <si>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</si>
  <si>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</si>
  <si>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</si>
  <si>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</si>
  <si>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</si>
  <si>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</si>
  <si>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</si>
  <si>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</si>
  <si>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</si>
  <si>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</si>
  <si>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</si>
  <si>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</si>
  <si>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</si>
  <si>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</si>
  <si>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</si>
  <si>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</si>
  <si>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</si>
  <si>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</si>
  <si>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</si>
  <si>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</si>
  <si>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</si>
  <si>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</si>
  <si>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</si>
  <si>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</si>
  <si>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</si>
  <si>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</si>
  <si>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</si>
  <si>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</si>
  <si>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</si>
  <si>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</si>
  <si>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</si>
  <si>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</si>
  <si>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</si>
  <si>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</si>
  <si>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</si>
  <si>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</si>
  <si>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</si>
  <si>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</si>
  <si>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</si>
  <si>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</si>
  <si>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</si>
  <si>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</si>
  <si>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</si>
  <si>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</si>
  <si>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</si>
  <si>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</si>
  <si>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</si>
  <si>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</si>
  <si>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</si>
  <si>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</si>
  <si>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</si>
  <si>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</si>
  <si>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</si>
  <si>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</si>
  <si>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</si>
  <si>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</si>
  <si>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</si>
  <si>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</si>
  <si>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</si>
  <si>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</si>
  <si>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</si>
  <si>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</si>
  <si>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</si>
  <si>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</si>
  <si>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</si>
  <si>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</si>
  <si>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</si>
  <si>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</si>
  <si>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</si>
  <si>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</si>
  <si>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</si>
  <si>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</si>
  <si>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</si>
  <si>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</si>
  <si>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</si>
  <si>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</si>
  <si>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</si>
  <si>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</si>
  <si>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</si>
  <si>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</si>
  <si>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</si>
  <si>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</si>
  <si>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</si>
  <si>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</si>
  <si>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</si>
  <si>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</si>
  <si>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</si>
  <si>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</si>
  <si>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</si>
  <si>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</si>
  <si>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</si>
  <si>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</si>
  <si>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</si>
  <si>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</si>
  <si>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</si>
  <si>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</si>
  <si>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</si>
  <si>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</si>
  <si>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</si>
  <si>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</si>
  <si>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</si>
  <si>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</si>
  <si>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</si>
  <si>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</si>
  <si>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</si>
  <si>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</si>
  <si>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</si>
  <si>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</si>
  <si>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</si>
  <si>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</si>
  <si>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</si>
  <si>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</si>
  <si>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</si>
  <si>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</si>
  <si>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</si>
  <si>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</si>
  <si>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</si>
  <si>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</si>
  <si>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</si>
  <si>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</si>
  <si>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</si>
  <si>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</si>
  <si>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</si>
  <si>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</si>
  <si>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</si>
  <si>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</si>
  <si>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</si>
  <si>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</si>
  <si>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</si>
  <si>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</si>
  <si>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</si>
  <si>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</si>
  <si>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</si>
  <si>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</si>
  <si>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</si>
  <si>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</si>
  <si>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</si>
  <si>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</si>
  <si>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</si>
  <si>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</si>
  <si>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</si>
  <si>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</si>
  <si>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</si>
  <si>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</si>
  <si>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</si>
  <si>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</si>
  <si>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</si>
  <si>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</si>
  <si>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</si>
  <si>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</si>
  <si>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</si>
  <si>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</si>
  <si>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</si>
  <si>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</si>
  <si>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</si>
  <si>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</si>
  <si>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</si>
  <si>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</si>
  <si>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</si>
  <si>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</si>
  <si>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</si>
  <si>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</si>
  <si>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</si>
  <si>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</si>
  <si>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</si>
  <si>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</si>
  <si>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</si>
  <si>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</si>
  <si>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</si>
  <si>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</si>
  <si>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</si>
  <si>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</si>
  <si>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</si>
  <si>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</si>
  <si>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</si>
  <si>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</si>
  <si>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</si>
  <si>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</si>
  <si>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</si>
  <si>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</si>
  <si>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</si>
  <si>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</si>
  <si>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</si>
  <si>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</si>
  <si>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</si>
  <si>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</si>
  <si>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</si>
  <si>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</si>
  <si>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</si>
  <si>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</si>
  <si>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</si>
  <si>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</si>
  <si>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</si>
  <si>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</si>
  <si>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</si>
  <si>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</si>
  <si>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</si>
  <si>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</si>
  <si>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</si>
  <si>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</si>
  <si>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</si>
  <si>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</si>
  <si>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</si>
  <si>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</si>
  <si>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</si>
  <si>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</si>
  <si>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</si>
  <si>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</si>
  <si>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</si>
  <si>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</si>
  <si>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</si>
  <si>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</si>
  <si>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</si>
  <si>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</si>
  <si>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</si>
  <si>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</si>
  <si>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</si>
  <si>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</si>
  <si>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</si>
  <si>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</si>
  <si>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</si>
  <si>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</si>
  <si>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</si>
  <si>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</si>
  <si>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</si>
  <si>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</si>
  <si>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</si>
  <si>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</si>
  <si>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</si>
  <si>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</si>
  <si>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</si>
  <si>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</si>
  <si>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</si>
  <si>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</si>
  <si>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</si>
  <si>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</si>
  <si>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</si>
  <si>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</si>
  <si>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</si>
  <si>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</si>
  <si>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</si>
  <si>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</si>
  <si>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</si>
  <si>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</si>
  <si>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</si>
  <si>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</si>
  <si>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</si>
  <si>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</si>
  <si>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</si>
  <si>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</si>
  <si>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</si>
  <si>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</si>
  <si>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</si>
  <si>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</si>
  <si>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</si>
  <si>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</si>
  <si>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</si>
  <si>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</si>
  <si>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</si>
  <si>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</si>
  <si>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</si>
  <si>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</si>
  <si>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</si>
  <si>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</si>
  <si>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</si>
  <si>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</si>
  <si>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</si>
  <si>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</si>
  <si>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</si>
  <si>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</si>
  <si>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</si>
  <si>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</si>
  <si>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</si>
  <si>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</si>
  <si>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</si>
  <si>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</si>
  <si>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</si>
  <si>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</si>
  <si>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</si>
  <si>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</si>
  <si>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</si>
  <si>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</si>
  <si>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</si>
  <si>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</si>
  <si>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</si>
  <si>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</si>
  <si>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</si>
  <si>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</si>
  <si>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</si>
  <si>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</si>
  <si>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</si>
  <si>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</si>
  <si>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</si>
  <si>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</si>
  <si>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</si>
  <si>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</si>
  <si>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</si>
  <si>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</si>
  <si>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</si>
  <si>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</si>
  <si>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</si>
  <si>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</si>
  <si>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</si>
  <si>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</si>
  <si>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</si>
  <si>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</si>
  <si>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</si>
  <si>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</si>
  <si>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</si>
  <si>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</si>
  <si>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</si>
  <si>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</si>
  <si>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</si>
  <si>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</si>
  <si>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</si>
  <si>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</si>
  <si>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</si>
  <si>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</si>
  <si>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</si>
  <si>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</si>
  <si>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</si>
  <si>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</si>
  <si>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</si>
  <si>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</si>
  <si>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</si>
  <si>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</si>
  <si>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</si>
  <si>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</si>
  <si>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</si>
  <si>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</si>
  <si>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</si>
  <si>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</si>
  <si>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</si>
  <si>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</si>
  <si>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</si>
  <si>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</si>
  <si>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</si>
  <si>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</si>
  <si>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</si>
  <si>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</si>
  <si>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</si>
  <si>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</si>
  <si>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</si>
  <si>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</si>
  <si>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</si>
  <si>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</si>
  <si>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</si>
  <si>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</si>
  <si>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</si>
  <si>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</si>
  <si>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</si>
  <si>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</si>
  <si>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</si>
  <si>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</si>
  <si>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</si>
  <si>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</si>
  <si>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</si>
  <si>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</si>
  <si>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</si>
  <si>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</si>
  <si>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</si>
  <si>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</si>
  <si>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</si>
  <si>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</si>
  <si>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</si>
  <si>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</si>
  <si>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</si>
  <si>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</si>
  <si>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</si>
  <si>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</si>
  <si>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</si>
  <si>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</si>
  <si>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</si>
  <si>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</si>
  <si>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</si>
  <si>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</si>
  <si>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</si>
  <si>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</si>
  <si>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</si>
  <si>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</si>
  <si>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</si>
  <si>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</si>
  <si>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</si>
  <si>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</si>
  <si>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</si>
  <si>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</si>
  <si>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</si>
  <si>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</si>
  <si>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</si>
  <si>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</si>
  <si>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</si>
  <si>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</si>
  <si>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</si>
  <si>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</si>
  <si>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</si>
  <si>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</si>
  <si>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</si>
  <si>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</si>
  <si>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</si>
  <si>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</si>
  <si>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</si>
  <si>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</si>
  <si>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</si>
  <si>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</si>
  <si>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</si>
  <si>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</si>
  <si>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</si>
  <si>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</si>
  <si>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</si>
  <si>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</si>
  <si>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</si>
  <si>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</si>
  <si>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</si>
  <si>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</si>
  <si>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</si>
  <si>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</si>
  <si>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</si>
  <si>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</si>
  <si>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</si>
  <si>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</si>
  <si>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</si>
  <si>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</si>
  <si>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</si>
  <si>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</si>
  <si>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</si>
  <si>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</si>
  <si>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</si>
  <si>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</si>
  <si>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</si>
  <si>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</si>
  <si>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</si>
  <si>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</si>
  <si>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</si>
  <si>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</si>
  <si>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</si>
  <si>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</si>
  <si>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</si>
  <si>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</si>
  <si>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</si>
  <si>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</si>
  <si>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</si>
  <si>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</si>
  <si>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</si>
  <si>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</si>
  <si>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</si>
  <si>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</si>
  <si>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</si>
  <si>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</si>
  <si>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</si>
  <si>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</si>
  <si>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</si>
  <si>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</si>
  <si>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</si>
  <si>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</si>
  <si>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</si>
  <si>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</si>
  <si>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</si>
  <si>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</si>
  <si>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</si>
  <si>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</si>
  <si>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</si>
  <si>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</si>
  <si>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</si>
  <si>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</si>
  <si>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</si>
  <si>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</si>
  <si>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</si>
  <si>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</si>
  <si>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</si>
  <si>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</si>
  <si>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</si>
  <si>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</si>
  <si>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</si>
  <si>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</si>
  <si>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</si>
  <si>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</si>
  <si>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</si>
  <si>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</si>
  <si>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</si>
  <si>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</si>
  <si>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</si>
  <si>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</si>
  <si>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</si>
  <si>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</si>
  <si>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</si>
  <si>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</si>
  <si>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</si>
  <si>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</si>
  <si>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</si>
  <si>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</si>
  <si>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</si>
  <si>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</si>
  <si>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</si>
  <si>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</si>
  <si>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</si>
  <si>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</si>
  <si>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</si>
  <si>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</si>
  <si>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</si>
  <si>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</si>
  <si>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</si>
  <si>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</si>
  <si>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</si>
  <si>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</si>
  <si>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</si>
  <si>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</si>
  <si>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</si>
  <si>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</si>
  <si>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</si>
  <si>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</si>
  <si>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</si>
  <si>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</si>
  <si>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</si>
  <si>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</si>
  <si>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</si>
  <si>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</si>
  <si>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</si>
  <si>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</si>
  <si>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</si>
  <si>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</si>
  <si>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</si>
  <si>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</si>
  <si>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</si>
  <si>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</si>
  <si>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</si>
  <si>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</si>
  <si>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</si>
  <si>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</si>
  <si>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</si>
  <si>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</si>
  <si>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</si>
  <si>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</si>
  <si>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</si>
  <si>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</si>
  <si>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</si>
  <si>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</si>
  <si>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</si>
  <si>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</si>
  <si>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</si>
  <si>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</si>
  <si>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</si>
  <si>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</si>
  <si>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</si>
  <si>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</si>
  <si>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</si>
  <si>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</si>
  <si>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</si>
  <si>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</si>
  <si>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</si>
  <si>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</si>
  <si>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</si>
  <si>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</si>
  <si>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</si>
  <si>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</si>
  <si>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</si>
  <si>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</si>
  <si>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</si>
  <si>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</si>
  <si>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</si>
  <si>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</si>
  <si>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</si>
  <si>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</si>
  <si>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</si>
  <si>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</si>
  <si>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</si>
  <si>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</si>
  <si>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</si>
  <si>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</si>
  <si>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</si>
  <si>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</si>
  <si>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</si>
  <si>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</si>
  <si>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</si>
  <si>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</si>
  <si>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</si>
  <si>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</si>
  <si>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</si>
  <si>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</si>
  <si>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</si>
  <si>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</si>
  <si>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</si>
  <si>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</si>
  <si>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</si>
  <si>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</si>
  <si>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</si>
  <si>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</si>
  <si>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</si>
  <si>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</si>
  <si>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</si>
  <si>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</si>
  <si>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</si>
  <si>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</si>
  <si>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</si>
  <si>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</si>
  <si>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</si>
  <si>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</si>
  <si>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</si>
  <si>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</si>
  <si>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</si>
  <si>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</si>
  <si>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</si>
  <si>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</si>
  <si>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</si>
  <si>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</si>
  <si>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</si>
  <si>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</si>
  <si>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</si>
  <si>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</si>
  <si>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</si>
  <si>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</si>
  <si>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</si>
  <si>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</si>
  <si>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</si>
  <si>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</si>
  <si>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</si>
  <si>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</si>
  <si>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</si>
  <si>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</si>
  <si>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</si>
  <si>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</si>
  <si>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</si>
  <si>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</si>
  <si>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</si>
  <si>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</si>
  <si>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</si>
  <si>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</si>
  <si>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</si>
  <si>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</si>
  <si>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</si>
  <si>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</si>
  <si>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</si>
  <si>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</si>
  <si>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</si>
  <si>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</si>
  <si>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</si>
  <si>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</si>
  <si>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</si>
  <si>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</si>
  <si>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</si>
  <si>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</si>
  <si>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</si>
  <si>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</si>
  <si>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</si>
  <si>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</si>
  <si>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</si>
  <si>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</si>
  <si>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</si>
  <si>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</si>
  <si>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</si>
  <si>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</si>
  <si>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</si>
  <si>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</si>
  <si>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</si>
  <si>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</si>
  <si>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</si>
  <si>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</si>
  <si>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</si>
  <si>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</si>
  <si>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</si>
  <si>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</si>
  <si>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</si>
  <si>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</si>
  <si>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</si>
  <si>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</si>
  <si>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</si>
  <si>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</si>
  <si>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</si>
  <si>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</si>
  <si>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</si>
  <si>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</si>
  <si>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</si>
  <si>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</si>
  <si>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</si>
  <si>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</si>
  <si>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</si>
  <si>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</si>
  <si>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</si>
  <si>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</si>
  <si>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</si>
  <si>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</si>
  <si>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</si>
  <si>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</si>
  <si>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</si>
  <si>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</si>
  <si>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</si>
  <si>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</si>
  <si>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</si>
  <si>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</si>
  <si>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</si>
  <si>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</si>
  <si>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</si>
  <si>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</si>
  <si>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</si>
  <si>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</si>
  <si>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</si>
  <si>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</si>
  <si>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</si>
  <si>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</si>
  <si>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</si>
  <si>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</si>
  <si>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</si>
  <si>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</si>
  <si>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</si>
  <si>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</si>
  <si>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</si>
  <si>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</si>
  <si>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</si>
  <si>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</si>
  <si>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</si>
  <si>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</si>
  <si>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</si>
  <si>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</si>
  <si>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</si>
  <si>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</si>
  <si>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</si>
  <si>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</si>
  <si>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</si>
  <si>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</si>
  <si>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</si>
  <si>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</si>
  <si>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</si>
  <si>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</si>
  <si>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</si>
  <si>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</si>
  <si>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</si>
  <si>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</si>
  <si>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</si>
  <si>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</si>
  <si>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</si>
  <si>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</si>
  <si>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</si>
  <si>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</si>
  <si>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</si>
  <si>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</si>
  <si>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</si>
  <si>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</si>
  <si>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</si>
  <si>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</si>
  <si>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</si>
  <si>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</si>
  <si>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</si>
  <si>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</si>
  <si>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</si>
  <si>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</si>
  <si>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</si>
  <si>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</si>
  <si>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</si>
  <si>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</si>
  <si>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</si>
  <si>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</si>
  <si>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</si>
  <si>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</si>
  <si>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</si>
  <si>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</si>
  <si>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</si>
  <si>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</si>
  <si>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</si>
  <si>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</si>
  <si>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</si>
  <si>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</si>
  <si>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</si>
  <si>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</si>
  <si>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</si>
  <si>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</si>
  <si>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</si>
  <si>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</si>
  <si>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</si>
  <si>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</si>
  <si>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</si>
  <si>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</si>
  <si>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</si>
  <si>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</si>
  <si>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</si>
  <si>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</si>
  <si>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</si>
  <si>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</si>
  <si>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</si>
  <si>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</si>
  <si>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</si>
  <si>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</si>
  <si>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</si>
  <si>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</si>
  <si>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</si>
  <si>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</si>
  <si>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</si>
  <si>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</si>
  <si>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</si>
  <si>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</si>
  <si>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</si>
  <si>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</si>
  <si>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</si>
  <si>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</si>
  <si>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</si>
  <si>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</si>
  <si>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</si>
  <si>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</si>
  <si>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</si>
  <si>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</si>
  <si>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</si>
  <si>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</si>
  <si>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</si>
  <si>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</si>
  <si>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</si>
  <si>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</si>
  <si>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</si>
  <si>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</si>
  <si>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</si>
  <si>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</si>
  <si>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</si>
  <si>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</si>
  <si>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</si>
  <si>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</si>
  <si>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</si>
  <si>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</si>
  <si>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</si>
  <si>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</si>
  <si>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</si>
  <si>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</si>
  <si>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</si>
  <si>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</si>
  <si>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</si>
  <si>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</si>
  <si>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</si>
  <si>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</si>
  <si>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</si>
  <si>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</si>
  <si>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</si>
  <si>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</si>
  <si>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</si>
  <si>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</si>
  <si>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</si>
  <si>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</si>
  <si>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</si>
  <si>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</si>
  <si>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</si>
  <si>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</si>
  <si>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</si>
  <si>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</si>
  <si>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</si>
  <si>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</si>
  <si>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</si>
  <si>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</si>
  <si>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</si>
  <si>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</si>
  <si>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</si>
  <si>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</si>
  <si>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</si>
  <si>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</si>
  <si>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</si>
  <si>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</si>
  <si>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</si>
  <si>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</si>
  <si>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</si>
  <si>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</si>
  <si>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</si>
  <si>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</si>
  <si>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</si>
  <si>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</si>
  <si>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</si>
  <si>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</si>
  <si>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</si>
  <si>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</si>
  <si>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</si>
  <si>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</si>
  <si>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</si>
  <si>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</si>
  <si>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</si>
  <si>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</si>
  <si>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</si>
  <si>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</si>
  <si>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</si>
  <si>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</si>
  <si>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</si>
  <si>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</si>
  <si>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</si>
  <si>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</si>
  <si>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</si>
  <si>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</si>
  <si>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</si>
  <si>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</si>
  <si>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</si>
  <si>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</si>
  <si>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</si>
  <si>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</si>
  <si>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</si>
  <si>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</si>
  <si>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</si>
  <si>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</si>
  <si>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</si>
  <si>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</si>
  <si>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</si>
  <si>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</si>
  <si>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</si>
  <si>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</si>
  <si>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</si>
  <si>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</si>
  <si>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</si>
  <si>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</si>
  <si>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</si>
  <si>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</si>
  <si>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</si>
  <si>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</si>
  <si>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</si>
  <si>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</si>
  <si>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</si>
  <si>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</si>
  <si>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</si>
  <si>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</si>
  <si>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</si>
  <si>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</si>
  <si>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</si>
  <si>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</si>
  <si>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</si>
  <si>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</si>
  <si>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</si>
  <si>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</si>
  <si>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</si>
  <si>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</si>
  <si>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</si>
  <si>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</si>
  <si>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</si>
  <si>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</si>
  <si>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</si>
  <si>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</si>
  <si>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</si>
  <si>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</si>
  <si>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</si>
  <si>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</si>
  <si>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</si>
  <si>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</si>
  <si>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</si>
  <si>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</si>
  <si>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</si>
  <si>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SUREG Nordeste RS</t>
  </si>
  <si>
    <t>SUREG Porto Alegre RS</t>
  </si>
  <si>
    <t>SUREG Ouro Branco RS</t>
  </si>
  <si>
    <t>SUREG Região dos Vales</t>
  </si>
  <si>
    <t>SUREG Centro Leste RS</t>
  </si>
  <si>
    <t>SUREG Vale do Rio Pardo RS</t>
  </si>
  <si>
    <t>SUREG Serrana RS</t>
  </si>
  <si>
    <t>SUREG Vale do Taquari RS</t>
  </si>
  <si>
    <t>SUREG Erechim RS</t>
  </si>
  <si>
    <t>SUREG Alto Jacuí</t>
  </si>
  <si>
    <t>SUREG Espumoso RS</t>
  </si>
  <si>
    <t>Sureg Estação RS</t>
  </si>
  <si>
    <t>SUREG Aliança RS/SC</t>
  </si>
  <si>
    <t>SUREG Planalto Médio RS</t>
  </si>
  <si>
    <t>SUREG Grande Palmeira/RS</t>
  </si>
  <si>
    <t>SUREG Alto Uruguai</t>
  </si>
  <si>
    <t>Sureg Integração Rota das Terras RS</t>
  </si>
  <si>
    <t>SUREG Botucaraí RS</t>
  </si>
  <si>
    <t>SUREG Região da Produção</t>
  </si>
  <si>
    <t>SUREG Ibiraiaras</t>
  </si>
  <si>
    <t>SUREG Altos da Serra RS/Sc</t>
  </si>
  <si>
    <t>SUREG Noroeste RS</t>
  </si>
  <si>
    <t>SUREG União RS</t>
  </si>
  <si>
    <t>SUREG Celeiro RS/SC</t>
  </si>
  <si>
    <t>SUREG Planalto RS/SC</t>
  </si>
  <si>
    <t>SUREG das Culturas RS</t>
  </si>
  <si>
    <t>SUREG Centro Serra RS</t>
  </si>
  <si>
    <t>SUREG Santa Maria</t>
  </si>
  <si>
    <t>SUREG Vale do Jaguari</t>
  </si>
  <si>
    <t>SUREG do Pampa Gaúcho</t>
  </si>
  <si>
    <t>SUREG Fronteira Sul RS</t>
  </si>
  <si>
    <t>SUREG Zona Sul</t>
  </si>
  <si>
    <t>105</t>
  </si>
  <si>
    <t>Sicredi MP</t>
  </si>
  <si>
    <t>Sicredi COOABCred/RS</t>
  </si>
  <si>
    <t>185</t>
  </si>
  <si>
    <t>Sicredi Mil</t>
  </si>
  <si>
    <t>Sicredi Pol RS</t>
  </si>
  <si>
    <t>SUREG Vale Litoral SC</t>
  </si>
  <si>
    <t>Sicredi Norte SC</t>
  </si>
  <si>
    <t>SUREG Sul SC</t>
  </si>
  <si>
    <t>SUREG Planalto das Águas PR/SP</t>
  </si>
  <si>
    <t>Sureg Progresso PR/SP</t>
  </si>
  <si>
    <t>SUREG Vanguarda PR/SP/RJ</t>
  </si>
  <si>
    <t>Sicredi Aliança PR/SP</t>
  </si>
  <si>
    <t>SUREG Paranapanema</t>
  </si>
  <si>
    <t>SUREG União PR/SP</t>
  </si>
  <si>
    <t>SUREG Centro Sul PR</t>
  </si>
  <si>
    <t>720</t>
  </si>
  <si>
    <t>SUREG Norte Sul PR/SP</t>
  </si>
  <si>
    <t>Sicredi Agroempresarial - UAD</t>
  </si>
  <si>
    <t>SUREG Integração PR/SC</t>
  </si>
  <si>
    <t>SUREG Vale do Piquiri Abcd PR/SP</t>
  </si>
  <si>
    <t>SUREG Grandes Lagos PR/SP</t>
  </si>
  <si>
    <t>SUREG Rio Paraná</t>
  </si>
  <si>
    <t>Sicredi Campos Gerais PR - UAD</t>
  </si>
  <si>
    <t>Sureg Nossa Terra</t>
  </si>
  <si>
    <t>Sicredi Vale do Ivaí - UAD</t>
  </si>
  <si>
    <t>SUREG Parque das Araucárias PR/SC</t>
  </si>
  <si>
    <t>SUREG Fronteiras PR/SC/SP</t>
  </si>
  <si>
    <t>SUREG Iguaçú PR/SC/SP</t>
  </si>
  <si>
    <t>SUREG Credjuris PR</t>
  </si>
  <si>
    <t xml:space="preserve">Sicredi Capal -  UAD </t>
  </si>
  <si>
    <t>Sureg Medicred PR</t>
  </si>
  <si>
    <t>751</t>
  </si>
  <si>
    <t>Sureg Credenoreg</t>
  </si>
  <si>
    <t>Sureg Sincocred</t>
  </si>
  <si>
    <t>SUREG Força dos Ventos SP</t>
  </si>
  <si>
    <t>Sureg Grande São Paulo SP - UAD</t>
  </si>
  <si>
    <t>Sicredi Centro Paulista SP</t>
  </si>
  <si>
    <t>Sicredi Alta Noroeste SP</t>
  </si>
  <si>
    <t>Sicredi Centro Oeste SP</t>
  </si>
  <si>
    <t>Sicredi Nova Alta Paulista SP</t>
  </si>
  <si>
    <t>Sureg São Carlos SP - UAD</t>
  </si>
  <si>
    <t>Sureg Noroeste SP - UAD</t>
  </si>
  <si>
    <t>Sicredi Centro Norte SP - UAD</t>
  </si>
  <si>
    <t>Sicredi Rio - UAD</t>
  </si>
  <si>
    <t>Sureg Vale do Cerrado - UAD</t>
  </si>
  <si>
    <t>Sicredi Sudoeste MT - UAD</t>
  </si>
  <si>
    <t>SUREG Noroeste MT</t>
  </si>
  <si>
    <t>SUREG Araxingu MT</t>
  </si>
  <si>
    <t>SUREG Sul MT</t>
  </si>
  <si>
    <t>Sicredi Norte MT - UAD</t>
  </si>
  <si>
    <t>SUREG Univales MT/RO</t>
  </si>
  <si>
    <t>Sicredi Carajas - PA</t>
  </si>
  <si>
    <t>Sicredi Nordeste PA</t>
  </si>
  <si>
    <t>Sicredi Ouro Verde MT</t>
  </si>
  <si>
    <t>Sicredi Celeiro do MT</t>
  </si>
  <si>
    <t>Sicredi Pantanal MS - UAD</t>
  </si>
  <si>
    <t>SUREG Sul MS</t>
  </si>
  <si>
    <t>Sicredi União MS/TO - UAD</t>
  </si>
  <si>
    <t>Sicredi Campo Grande MS - UAD</t>
  </si>
  <si>
    <t>Sicredi Celeiro Centro Oeste - UAD</t>
  </si>
  <si>
    <t>Sicredi Sudoeste GO - UAD</t>
  </si>
  <si>
    <t>Sicredi Planalto Central - UAD</t>
  </si>
  <si>
    <t>Sicredi Centro Oeste GO - UAD</t>
  </si>
  <si>
    <t>Central MS</t>
  </si>
  <si>
    <t>Central PR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</si>
  <si>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</si>
  <si>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</si>
  <si>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</si>
  <si>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</si>
  <si>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</si>
  <si>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</si>
  <si>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</si>
  <si>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</si>
  <si>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</si>
  <si>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</si>
  <si>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</si>
  <si>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</si>
  <si>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</si>
  <si>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</si>
  <si>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</si>
  <si>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</si>
  <si>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</si>
  <si>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</si>
  <si>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</si>
  <si>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</si>
  <si>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</si>
  <si>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</si>
  <si>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</si>
  <si>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</si>
  <si>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</si>
  <si>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</si>
  <si>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</si>
  <si>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</si>
  <si>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</si>
  <si>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</si>
  <si>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</si>
  <si>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</si>
  <si>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</si>
  <si>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</si>
  <si>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</si>
  <si>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</si>
  <si>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</si>
  <si>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</si>
  <si>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</si>
  <si>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</si>
  <si>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</si>
  <si>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</si>
  <si>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</si>
  <si>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</si>
  <si>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</si>
  <si>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</si>
  <si>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</si>
  <si>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</si>
  <si>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</si>
  <si>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</si>
  <si>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</si>
  <si>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</si>
  <si>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</si>
  <si>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</si>
  <si>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</si>
  <si>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</si>
  <si>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</si>
  <si>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</si>
  <si>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</si>
  <si>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</si>
  <si>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</si>
  <si>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</si>
  <si>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</si>
  <si>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</si>
  <si>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</si>
  <si>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</si>
  <si>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</si>
  <si>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</si>
  <si>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</si>
  <si>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</si>
  <si>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</si>
  <si>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</si>
  <si>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</si>
  <si>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</si>
  <si>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</si>
  <si>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</si>
  <si>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</si>
  <si>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</si>
  <si>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</si>
  <si>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</si>
  <si>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</si>
  <si>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</si>
  <si>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</si>
  <si>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</si>
  <si>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</si>
  <si>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</si>
  <si>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</si>
  <si>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</si>
  <si>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</si>
  <si>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</si>
  <si>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</si>
  <si>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</si>
  <si>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</si>
  <si>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</si>
  <si>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</si>
  <si>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</si>
  <si>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</si>
  <si>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</si>
  <si>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</si>
  <si>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</si>
  <si>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Diferenças salarias por desvio de função, Dano Moral, Indenização pela Incapacidade Temporária, Nulidade da Demissão, Reversão da justa causa, Restituição de descontos alegadamente indevidos, Intervalo Intrajornada, Horas Extras e reflexos.</t>
  </si>
  <si>
    <t>Sentença procedente em parte, deu a condição de bancária que podemos recorrer por conta da OJ 379 TST, assim podendo reformar a sentença. Aguardar acordão do recurso ordinário.</t>
  </si>
  <si>
    <t>Perspectiva de julgamento possivelmente favorável em razão da tese discutida no processo</t>
  </si>
  <si>
    <t>Perspectiva de julgamento favorável em razão da tese discutida no processo</t>
  </si>
  <si>
    <t>Reclamatória Trabalhista</t>
  </si>
  <si>
    <t>Possível</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</si>
  <si>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</si>
  <si>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</si>
  <si>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</si>
  <si>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</si>
  <si>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</si>
  <si>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</si>
  <si>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</si>
  <si>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</si>
  <si>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</si>
  <si>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</si>
  <si>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</si>
  <si>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</si>
  <si>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</si>
  <si>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</si>
  <si>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</si>
  <si>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</si>
  <si>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</si>
  <si>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</si>
  <si>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</si>
  <si>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</si>
  <si>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</si>
  <si>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</si>
  <si>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</si>
  <si>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</si>
  <si>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</si>
  <si>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</si>
  <si>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</si>
  <si>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</si>
  <si>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</si>
  <si>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</si>
  <si>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</si>
  <si>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</si>
  <si>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</si>
  <si>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</si>
  <si>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</si>
  <si>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</si>
  <si>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</si>
  <si>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</si>
  <si>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</si>
  <si>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</si>
  <si>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</si>
  <si>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</si>
  <si>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</si>
  <si>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</si>
  <si>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</si>
  <si>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</si>
  <si>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</si>
  <si>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</si>
  <si>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</si>
  <si>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</si>
  <si>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</si>
  <si>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</si>
  <si>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</si>
  <si>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</si>
  <si>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</si>
  <si>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</si>
  <si>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</si>
  <si>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</si>
  <si>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</si>
  <si>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</si>
  <si>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</si>
  <si>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</si>
  <si>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</si>
  <si>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</si>
  <si>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</si>
  <si>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</si>
  <si>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</si>
  <si>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</si>
  <si>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</si>
  <si>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</si>
  <si>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</si>
  <si>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</si>
  <si>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</si>
  <si>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</si>
  <si>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</si>
  <si>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</si>
  <si>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</si>
  <si>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</si>
  <si>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</si>
  <si>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</si>
  <si>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</si>
  <si>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</si>
  <si>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</si>
  <si>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</si>
  <si>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</si>
  <si>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</si>
  <si>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</si>
  <si>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</si>
  <si>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</si>
  <si>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</si>
  <si>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</si>
  <si>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</si>
  <si>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</si>
  <si>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</si>
  <si>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</si>
  <si>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</si>
  <si>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</si>
  <si>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</si>
  <si>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</si>
  <si>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</si>
  <si>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</si>
  <si>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</si>
  <si>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</si>
  <si>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</si>
  <si>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</si>
  <si>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</si>
  <si>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</si>
  <si>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</si>
  <si>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</si>
  <si>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</si>
  <si>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</si>
  <si>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</si>
  <si>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</si>
  <si>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</si>
  <si>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</si>
  <si>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</si>
  <si>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</si>
  <si>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</si>
  <si>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</si>
  <si>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</si>
  <si>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</si>
  <si>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</si>
  <si>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</si>
  <si>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</si>
  <si>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</si>
  <si>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</si>
  <si>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</si>
  <si>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</si>
  <si>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</si>
  <si>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</si>
  <si>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</si>
  <si>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</si>
  <si>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</si>
  <si>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</si>
  <si>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</si>
  <si>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</si>
  <si>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</si>
  <si>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</si>
  <si>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</si>
  <si>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</si>
  <si>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</si>
  <si>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</si>
  <si>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</si>
  <si>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</si>
  <si>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</si>
  <si>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</si>
  <si>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</si>
  <si>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</si>
  <si>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</si>
  <si>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</si>
  <si>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</si>
  <si>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</si>
  <si>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</si>
  <si>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</si>
  <si>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</si>
  <si>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</si>
  <si>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</si>
  <si>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</si>
  <si>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</si>
  <si>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</si>
  <si>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</si>
  <si>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</si>
  <si>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</si>
  <si>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</si>
  <si>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</si>
  <si>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</si>
  <si>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</si>
  <si>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</si>
  <si>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</si>
  <si>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</si>
  <si>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</si>
  <si>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</si>
  <si>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</si>
  <si>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</si>
  <si>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</si>
  <si>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</si>
  <si>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</si>
  <si>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</si>
  <si>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</si>
  <si>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</si>
  <si>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</si>
  <si>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</si>
  <si>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</si>
  <si>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</si>
  <si>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</si>
  <si>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</si>
  <si>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</si>
  <si>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</si>
  <si>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</si>
  <si>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</si>
  <si>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</si>
  <si>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</si>
  <si>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</si>
  <si>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</si>
  <si>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</si>
  <si>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</si>
  <si>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</si>
  <si>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</si>
  <si>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</si>
  <si>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</si>
  <si>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</si>
  <si>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</si>
  <si>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</si>
  <si>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</si>
  <si>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</si>
  <si>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</si>
  <si>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</si>
  <si>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</si>
  <si>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</si>
  <si>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</si>
  <si>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</si>
  <si>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</si>
  <si>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</si>
  <si>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</si>
  <si>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</si>
  <si>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</si>
  <si>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</si>
  <si>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</si>
  <si>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</si>
  <si>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</si>
  <si>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</si>
  <si>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</si>
  <si>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</si>
  <si>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</si>
  <si>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</si>
  <si>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</si>
  <si>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</si>
  <si>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</si>
  <si>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</si>
  <si>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</si>
  <si>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</si>
  <si>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</si>
  <si>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</si>
  <si>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</si>
  <si>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</si>
  <si>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</si>
  <si>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</si>
  <si>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</si>
  <si>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</si>
  <si>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</si>
  <si>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</si>
  <si>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</si>
  <si>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</si>
  <si>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</si>
  <si>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</si>
  <si>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</si>
  <si>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</si>
  <si>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</si>
  <si>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</si>
  <si>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</si>
  <si>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</si>
  <si>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</si>
  <si>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</si>
  <si>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</si>
  <si>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</si>
  <si>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</si>
  <si>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</si>
  <si>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</si>
  <si>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</si>
  <si>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</si>
  <si>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</si>
  <si>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</si>
  <si>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</si>
  <si>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</si>
  <si>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</si>
  <si>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</si>
  <si>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</si>
  <si>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</si>
  <si>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</si>
  <si>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</si>
  <si>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</si>
  <si>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</si>
  <si>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</si>
  <si>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</si>
  <si>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</si>
  <si>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</si>
  <si>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</si>
  <si>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</si>
  <si>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</si>
  <si>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</si>
  <si>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</si>
  <si>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</si>
  <si>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</si>
  <si>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</si>
  <si>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</si>
  <si>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</si>
  <si>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</si>
  <si>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</si>
  <si>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</si>
  <si>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</si>
  <si>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</si>
  <si>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</si>
  <si>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</si>
  <si>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</si>
  <si>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</si>
  <si>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</si>
  <si>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</si>
  <si>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</si>
  <si>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</si>
  <si>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</si>
  <si>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</si>
  <si>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</si>
  <si>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</si>
  <si>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</si>
  <si>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</si>
  <si>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</si>
  <si>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</si>
  <si>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</si>
  <si>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</si>
  <si>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</si>
  <si>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</si>
  <si>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</si>
  <si>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</si>
  <si>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</si>
  <si>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</si>
  <si>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</si>
  <si>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</si>
  <si>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</si>
  <si>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</si>
  <si>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</si>
  <si>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</si>
  <si>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</si>
  <si>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</si>
  <si>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</si>
  <si>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</si>
  <si>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</si>
  <si>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</si>
  <si>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</si>
  <si>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</si>
  <si>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</si>
  <si>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</si>
  <si>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</si>
  <si>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</si>
  <si>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</si>
  <si>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</si>
  <si>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</si>
  <si>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</si>
  <si>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</si>
  <si>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</si>
  <si>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</si>
  <si>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</si>
  <si>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</si>
  <si>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</si>
  <si>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</si>
  <si>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</si>
  <si>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</si>
  <si>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</si>
  <si>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</si>
  <si>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</si>
  <si>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</si>
  <si>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</si>
  <si>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</si>
  <si>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</si>
  <si>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</si>
  <si>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</si>
  <si>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</si>
  <si>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</si>
  <si>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</si>
  <si>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</si>
  <si>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</si>
  <si>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</si>
  <si>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</si>
  <si>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</si>
  <si>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</si>
  <si>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</si>
  <si>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</si>
  <si>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</si>
  <si>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</si>
  <si>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</si>
  <si>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</si>
  <si>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</si>
  <si>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</si>
  <si>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</si>
  <si>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</si>
  <si>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</si>
  <si>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</si>
  <si>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</si>
  <si>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</si>
  <si>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</si>
  <si>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</si>
  <si>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</si>
  <si>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</si>
  <si>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</si>
  <si>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</si>
  <si>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</si>
  <si>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</si>
  <si>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</si>
  <si>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</si>
  <si>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</si>
  <si>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</si>
  <si>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</si>
  <si>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</si>
  <si>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</si>
  <si>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</si>
  <si>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</si>
  <si>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</si>
  <si>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</si>
  <si>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</si>
  <si>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</si>
  <si>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</si>
  <si>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</si>
  <si>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</si>
  <si>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</si>
  <si>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</si>
  <si>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</si>
  <si>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</si>
  <si>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</si>
  <si>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</si>
  <si>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</si>
  <si>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</si>
  <si>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</si>
  <si>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</si>
  <si>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</si>
  <si>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</si>
  <si>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</si>
  <si>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</si>
  <si>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</si>
  <si>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</si>
  <si>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</si>
  <si>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</si>
  <si>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</si>
  <si>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</si>
  <si>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</si>
  <si>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</si>
  <si>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</si>
  <si>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</si>
  <si>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</si>
  <si>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</si>
  <si>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</si>
  <si>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</si>
  <si>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</si>
  <si>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</si>
  <si>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</si>
  <si>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</si>
  <si>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</si>
  <si>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</si>
  <si>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</si>
  <si>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</si>
  <si>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</si>
  <si>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</si>
  <si>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</si>
  <si>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</si>
  <si>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</si>
  <si>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</si>
  <si>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</si>
  <si>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</si>
  <si>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</si>
  <si>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</si>
  <si>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</si>
  <si>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</si>
  <si>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</si>
  <si>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</si>
  <si>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</si>
  <si>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</si>
  <si>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</si>
  <si>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</si>
  <si>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</si>
  <si>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</si>
  <si>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</si>
  <si>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</si>
  <si>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</si>
  <si>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</si>
  <si>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</si>
  <si>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</si>
  <si>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</si>
  <si>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</si>
  <si>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</si>
  <si>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</si>
  <si>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</si>
  <si>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</si>
  <si>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</si>
  <si>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</si>
  <si>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</si>
  <si>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</si>
  <si>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</si>
  <si>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</si>
  <si>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</si>
  <si>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</si>
  <si>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</si>
  <si>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</si>
  <si>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</si>
  <si>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</si>
  <si>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</si>
  <si>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</si>
  <si>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</si>
  <si>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</si>
  <si>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</si>
  <si>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</si>
  <si>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</si>
  <si>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</si>
  <si>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</si>
  <si>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</si>
  <si>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</si>
  <si>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</si>
  <si>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</si>
  <si>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</si>
  <si>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</si>
  <si>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</si>
  <si>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</si>
  <si>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</si>
  <si>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</si>
  <si>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</si>
  <si>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</si>
  <si>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</si>
  <si>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</si>
  <si>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</si>
  <si>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</si>
  <si>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</si>
  <si>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</si>
  <si>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</si>
  <si>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</si>
  <si>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</si>
  <si>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</si>
  <si>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</si>
  <si>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</si>
  <si>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</si>
  <si>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</si>
  <si>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</si>
  <si>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</si>
  <si>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</si>
  <si>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</si>
  <si>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</si>
  <si>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</si>
  <si>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</si>
  <si>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</si>
  <si>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</si>
  <si>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</si>
  <si>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</si>
  <si>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</si>
  <si>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</si>
  <si>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</si>
  <si>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</si>
  <si>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</si>
  <si>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</si>
  <si>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</si>
  <si>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</si>
  <si>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</si>
  <si>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</si>
  <si>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</si>
  <si>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</si>
  <si>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</si>
  <si>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</si>
  <si>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</si>
  <si>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</si>
  <si>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</si>
  <si>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</si>
  <si>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</si>
  <si>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</si>
  <si>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</si>
  <si>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</si>
  <si>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</si>
  <si>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</si>
  <si>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</si>
  <si>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</si>
  <si>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</si>
  <si>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</si>
  <si>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</si>
  <si>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</si>
  <si>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</si>
  <si>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</si>
  <si>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</si>
  <si>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</si>
  <si>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</si>
  <si>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</si>
  <si>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</si>
  <si>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</si>
  <si>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</si>
  <si>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</si>
  <si>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</si>
  <si>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</si>
  <si>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</si>
  <si>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</si>
  <si>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</si>
  <si>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</si>
  <si>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</si>
  <si>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</si>
  <si>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</si>
  <si>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</si>
  <si>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</si>
  <si>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</si>
  <si>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</si>
  <si>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</si>
  <si>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</si>
  <si>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</si>
  <si>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</si>
  <si>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</si>
  <si>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</si>
  <si>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</si>
  <si>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</si>
  <si>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</si>
  <si>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</si>
  <si>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</si>
  <si>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</si>
  <si>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</si>
  <si>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</si>
  <si>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</si>
  <si>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</si>
  <si>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</si>
  <si>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</si>
  <si>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</si>
  <si>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</si>
  <si>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</si>
  <si>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</si>
  <si>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</si>
  <si>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</si>
  <si>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</si>
  <si>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</si>
  <si>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</si>
  <si>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</si>
  <si>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</si>
  <si>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</si>
  <si>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</si>
  <si>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</si>
  <si>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</si>
  <si>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</si>
  <si>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</si>
  <si>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</si>
  <si>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</si>
  <si>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</si>
  <si>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</si>
  <si>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</si>
  <si>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</si>
  <si>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</si>
  <si>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</si>
  <si>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</si>
  <si>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</si>
  <si>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</si>
  <si>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</si>
  <si>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</si>
  <si>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</si>
  <si>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</si>
  <si>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</si>
  <si>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</si>
  <si>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</si>
  <si>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</si>
  <si>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</si>
  <si>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</si>
  <si>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</si>
  <si>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</si>
  <si>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</si>
  <si>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</si>
  <si>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</si>
  <si>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</si>
  <si>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</si>
  <si>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</si>
  <si>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</si>
  <si>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</si>
  <si>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</si>
  <si>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</si>
  <si>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</si>
  <si>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</si>
  <si>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</si>
  <si>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</si>
  <si>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</si>
  <si>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</si>
  <si>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</si>
  <si>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</si>
  <si>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</si>
  <si>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</si>
  <si>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</si>
  <si>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</si>
  <si>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</si>
  <si>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</si>
  <si>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</si>
  <si>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</si>
  <si>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</si>
  <si>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</si>
  <si>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</si>
  <si>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</si>
  <si>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</si>
  <si>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</si>
  <si>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</si>
  <si>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</si>
  <si>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</si>
  <si>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</si>
  <si>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</si>
  <si>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</si>
  <si>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</si>
  <si>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</si>
  <si>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</si>
  <si>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</si>
  <si>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</si>
  <si>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</si>
  <si>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</si>
  <si>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</si>
  <si>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</si>
  <si>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</si>
  <si>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</si>
  <si>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</si>
  <si>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</si>
  <si>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</si>
  <si>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</si>
  <si>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</si>
  <si>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</si>
  <si>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</si>
  <si>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</si>
  <si>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</si>
  <si>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</si>
  <si>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</si>
  <si>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</si>
  <si>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</si>
  <si>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</si>
  <si>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</si>
  <si>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</si>
  <si>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</si>
  <si>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</si>
  <si>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</si>
  <si>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</si>
  <si>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</si>
  <si>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</si>
  <si>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</si>
  <si>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</si>
  <si>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</si>
  <si>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</si>
  <si>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</si>
  <si>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</si>
  <si>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</si>
  <si>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</si>
  <si>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</si>
  <si>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</si>
  <si>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</si>
  <si>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</si>
  <si>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</si>
  <si>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</si>
  <si>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</si>
  <si>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</si>
  <si>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</si>
  <si>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</si>
  <si>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</si>
  <si>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</si>
  <si>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</si>
  <si>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</si>
  <si>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</si>
  <si>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</si>
  <si>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</si>
  <si>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</si>
  <si>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</si>
  <si>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</si>
  <si>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</si>
  <si>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</si>
  <si>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</si>
  <si>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</si>
  <si>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</si>
  <si>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</si>
  <si>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</si>
  <si>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</si>
  <si>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</si>
  <si>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</si>
  <si>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</si>
  <si>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</si>
  <si>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</si>
  <si>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</si>
  <si>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</si>
  <si>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</si>
  <si>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</si>
  <si>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</si>
  <si>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</si>
  <si>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</si>
  <si>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</si>
  <si>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</si>
  <si>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</si>
  <si>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</si>
  <si>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</si>
  <si>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</si>
  <si>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</si>
  <si>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</si>
  <si>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</si>
  <si>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</si>
  <si>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</si>
  <si>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</si>
  <si>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</si>
  <si>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</si>
  <si>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</si>
  <si>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</si>
  <si>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</si>
  <si>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</si>
  <si>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</si>
  <si>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</si>
  <si>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</si>
  <si>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</si>
  <si>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</si>
  <si>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</si>
  <si>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</si>
  <si>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</si>
  <si>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</si>
  <si>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</si>
  <si>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</si>
  <si>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</si>
  <si>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</si>
  <si>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</si>
  <si>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</si>
  <si>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</si>
  <si>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</si>
  <si>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</si>
  <si>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</si>
  <si>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</si>
  <si>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</si>
  <si>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</si>
  <si>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</si>
  <si>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</si>
  <si>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</si>
  <si>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</si>
  <si>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</si>
  <si>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</si>
  <si>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</si>
  <si>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</si>
  <si>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</si>
  <si>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</si>
  <si>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</si>
  <si>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</si>
  <si>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</si>
  <si>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</si>
  <si>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</si>
  <si>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</si>
  <si>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</si>
  <si>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</si>
  <si>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</si>
  <si>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</si>
  <si>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</si>
  <si>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</si>
  <si>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</si>
  <si>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</si>
  <si>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</si>
  <si>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</si>
  <si>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</si>
  <si>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</si>
  <si>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</si>
  <si>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</si>
  <si>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</si>
  <si>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</si>
  <si>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</si>
  <si>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</si>
  <si>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</si>
  <si>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</si>
  <si>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</si>
  <si>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</si>
  <si>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</si>
  <si>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</si>
  <si>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</si>
  <si>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</si>
  <si>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</si>
  <si>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</si>
  <si>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</si>
  <si>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</si>
  <si>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</si>
  <si>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</si>
  <si>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</si>
  <si>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</si>
  <si>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</si>
  <si>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</si>
  <si>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</si>
  <si>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</si>
  <si>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</si>
  <si>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</si>
  <si>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</si>
  <si>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</si>
  <si>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</si>
  <si>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</si>
  <si>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</si>
  <si>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</si>
  <si>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</si>
  <si>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</si>
  <si>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</si>
  <si>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</si>
  <si>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</si>
  <si>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</si>
  <si>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</si>
  <si>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</si>
  <si>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</si>
  <si>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</si>
  <si>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</si>
  <si>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</si>
  <si>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</si>
  <si>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</si>
  <si>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</si>
  <si>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</si>
  <si>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</si>
  <si>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</si>
  <si>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</si>
  <si>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</si>
  <si>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</si>
  <si>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</si>
  <si>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</si>
  <si>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</si>
  <si>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</si>
  <si>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</si>
  <si>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</si>
  <si>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</si>
  <si>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</si>
  <si>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</si>
  <si>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</si>
  <si>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</si>
  <si>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</si>
  <si>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</si>
  <si>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</si>
  <si>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</si>
  <si>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</si>
  <si>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</si>
  <si>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</si>
  <si>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</si>
  <si>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</si>
  <si>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</si>
  <si>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</si>
  <si>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</si>
  <si>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</si>
  <si>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</si>
  <si>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</si>
  <si>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</si>
  <si>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</si>
  <si>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</si>
  <si>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</si>
  <si>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</si>
  <si>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</si>
  <si>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</si>
  <si>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</si>
  <si>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</si>
  <si>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</si>
  <si>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</si>
  <si>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</si>
  <si>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</si>
  <si>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</si>
  <si>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</si>
  <si>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</si>
  <si>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</si>
  <si>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</si>
  <si>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</si>
  <si>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</si>
  <si>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</si>
  <si>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</si>
  <si>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</si>
  <si>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</si>
  <si>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</si>
  <si>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</si>
  <si>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</si>
  <si>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</si>
  <si>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</si>
  <si>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</si>
  <si>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</si>
  <si>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</si>
  <si>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</si>
  <si>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</si>
  <si>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</si>
  <si>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</si>
  <si>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</si>
  <si>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</si>
  <si>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</si>
  <si>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</si>
  <si>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</si>
  <si>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</si>
  <si>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</si>
  <si>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</si>
  <si>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</si>
  <si>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</si>
  <si>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</si>
  <si>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</si>
  <si>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</si>
  <si>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</si>
  <si>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</si>
  <si>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</si>
  <si>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</si>
  <si>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</si>
  <si>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</si>
  <si>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</si>
  <si>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</si>
  <si>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</si>
  <si>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</si>
  <si>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</si>
  <si>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</si>
  <si>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</si>
  <si>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</si>
  <si>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</si>
  <si>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</si>
  <si>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</si>
  <si>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</si>
  <si>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</si>
  <si>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</si>
  <si>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</si>
  <si>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</si>
  <si>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</si>
  <si>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</si>
  <si>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</si>
  <si>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</si>
  <si>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</si>
  <si>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</si>
  <si>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</si>
  <si>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</si>
  <si>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</si>
  <si>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</si>
  <si>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</si>
  <si>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</si>
  <si>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</si>
  <si>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</si>
  <si>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</si>
  <si>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</si>
  <si>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</si>
  <si>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</si>
  <si>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</si>
  <si>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</si>
  <si>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</si>
  <si>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</si>
  <si>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</si>
  <si>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</si>
  <si>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</si>
  <si>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</si>
  <si>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</si>
  <si>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</si>
  <si>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</si>
  <si>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</si>
  <si>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</si>
  <si>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</si>
  <si>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</si>
  <si>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</si>
  <si>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</si>
  <si>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</si>
  <si>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</si>
  <si>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</si>
  <si>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</si>
  <si>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</si>
  <si>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</si>
  <si>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</si>
  <si>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</si>
  <si>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</si>
  <si>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</si>
  <si>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</si>
  <si>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</si>
  <si>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</si>
  <si>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</si>
  <si>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</si>
  <si>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</si>
  <si>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</si>
  <si>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</si>
  <si>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</si>
  <si>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</si>
  <si>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</si>
  <si>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</si>
  <si>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</si>
  <si>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</si>
  <si>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</si>
  <si>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</si>
  <si>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</si>
  <si>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</si>
  <si>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</si>
  <si>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</si>
  <si>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</si>
  <si>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</si>
  <si>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</si>
  <si>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</si>
  <si>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</si>
  <si>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</si>
  <si>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</si>
  <si>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</si>
  <si>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</si>
  <si>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</si>
  <si>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</si>
  <si>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</si>
  <si>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</si>
  <si>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</si>
  <si>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</si>
  <si>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</si>
  <si>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</si>
  <si>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</si>
  <si>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</si>
  <si>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</si>
  <si>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</si>
  <si>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</si>
  <si>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</si>
  <si>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</si>
  <si>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</si>
  <si>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</si>
  <si>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</si>
  <si>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</si>
  <si>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</si>
  <si>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</si>
  <si>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</si>
  <si>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</si>
  <si>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</si>
  <si>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</si>
  <si>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</si>
  <si>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</si>
  <si>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</si>
  <si>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</si>
  <si>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</si>
  <si>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</si>
  <si>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</si>
  <si>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</si>
  <si>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</si>
  <si>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</si>
  <si>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</si>
  <si>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</si>
  <si>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</si>
  <si>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</si>
  <si>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</si>
  <si>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</si>
  <si>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</si>
  <si>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</si>
  <si>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</si>
  <si>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</si>
  <si>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</si>
  <si>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</si>
  <si>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</si>
  <si>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</si>
  <si>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</si>
  <si>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</si>
  <si>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</si>
  <si>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</si>
  <si>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</si>
  <si>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</si>
  <si>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</si>
  <si>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</si>
  <si>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</si>
  <si>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</si>
  <si>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</si>
  <si>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</si>
  <si>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</si>
  <si>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</si>
  <si>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</si>
  <si>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</si>
  <si>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</si>
  <si>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</si>
  <si>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</si>
  <si>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</si>
  <si>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</si>
  <si>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</si>
  <si>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</si>
  <si>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</si>
  <si>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</si>
  <si>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</si>
  <si>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</si>
  <si>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</si>
  <si>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</si>
  <si>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</si>
  <si>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</si>
  <si>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</si>
  <si>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</si>
  <si>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</si>
  <si>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</si>
  <si>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</si>
  <si>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</si>
  <si>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</si>
  <si>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</si>
  <si>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</si>
  <si>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</si>
  <si>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</si>
  <si>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</si>
  <si>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</si>
  <si>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</si>
  <si>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</si>
  <si>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</si>
  <si>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</si>
  <si>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</si>
  <si>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</si>
  <si>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</si>
  <si>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</si>
  <si>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</si>
  <si>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</si>
  <si>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</si>
  <si>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</si>
  <si>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</si>
  <si>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</si>
  <si>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</si>
  <si>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</si>
  <si>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</si>
  <si>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</si>
  <si>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</si>
  <si>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</si>
  <si>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</si>
  <si>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</si>
  <si>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</si>
  <si>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</si>
  <si>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</si>
  <si>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</si>
  <si>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</si>
  <si>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</si>
  <si>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</si>
  <si>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</si>
  <si>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</si>
  <si>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</si>
  <si>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</si>
  <si>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</si>
  <si>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</si>
  <si>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</si>
  <si>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</si>
  <si>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</si>
  <si>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</si>
  <si>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</si>
  <si>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</si>
  <si>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</si>
  <si>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</si>
  <si>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</si>
  <si>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</si>
  <si>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</si>
  <si>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</si>
  <si>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</si>
  <si>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</si>
  <si>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</si>
  <si>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</si>
  <si>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</si>
  <si>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</si>
  <si>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</si>
  <si>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</si>
  <si>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</si>
  <si>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</si>
  <si>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</si>
  <si>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</si>
  <si>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</si>
  <si>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</si>
  <si>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</si>
  <si>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</si>
  <si>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</si>
  <si>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</si>
  <si>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</si>
  <si>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</si>
  <si>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</si>
  <si>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</si>
  <si>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</si>
  <si>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</si>
  <si>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</si>
  <si>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</si>
  <si>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</si>
  <si>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</si>
  <si>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</si>
  <si>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</si>
  <si>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</si>
  <si>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</si>
  <si>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</si>
  <si>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</si>
  <si>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</si>
  <si>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</si>
  <si>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</si>
  <si>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</si>
  <si>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</si>
  <si>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</si>
  <si>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</si>
  <si>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</si>
  <si>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</si>
  <si>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</si>
  <si>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</si>
  <si>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</si>
  <si>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</si>
  <si>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</si>
  <si>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</si>
  <si>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</si>
  <si>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</si>
  <si>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</si>
  <si>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</si>
  <si>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</si>
  <si>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</si>
  <si>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</si>
  <si>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</si>
  <si>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</si>
  <si>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</si>
  <si>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</si>
  <si>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</si>
  <si>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</si>
  <si>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</si>
  <si>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</si>
  <si>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</si>
  <si>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</si>
  <si>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</si>
  <si>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</si>
  <si>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</si>
  <si>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</si>
  <si>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</si>
  <si>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</si>
  <si>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</si>
  <si>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</si>
  <si>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</si>
  <si>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</si>
  <si>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</si>
  <si>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</si>
  <si>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</si>
  <si>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</si>
  <si>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</si>
  <si>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</si>
  <si>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</si>
  <si>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</si>
  <si>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</si>
  <si>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</si>
  <si>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</si>
  <si>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</si>
  <si>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</si>
  <si>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</si>
  <si>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</si>
  <si>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</si>
  <si>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</si>
  <si>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</si>
  <si>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</si>
  <si>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</si>
  <si>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</si>
  <si>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</si>
  <si>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</si>
  <si>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</si>
  <si>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</si>
  <si>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</si>
  <si>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</si>
  <si>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</si>
  <si>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</si>
  <si>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</si>
  <si>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</si>
  <si>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</si>
  <si>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</si>
  <si>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</si>
  <si>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</si>
  <si>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</si>
  <si>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</si>
  <si>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</si>
  <si>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</si>
  <si>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</si>
  <si>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</si>
  <si>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</si>
  <si>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</si>
  <si>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</si>
  <si>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</si>
  <si>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</si>
  <si>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</si>
  <si>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</si>
  <si>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</si>
  <si>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</si>
  <si>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</si>
  <si>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</si>
  <si>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</si>
  <si>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</si>
  <si>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</si>
  <si>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</si>
  <si>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</si>
  <si>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</si>
  <si>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</si>
  <si>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</si>
  <si>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</si>
  <si>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</si>
  <si>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</si>
  <si>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</si>
  <si>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</si>
  <si>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</si>
  <si>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</si>
  <si>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</si>
  <si>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</si>
  <si>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</si>
  <si>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</si>
  <si>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</si>
  <si>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</si>
  <si>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</si>
  <si>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</si>
  <si>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</si>
  <si>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</si>
  <si>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</si>
  <si>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</si>
  <si>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</si>
  <si>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</si>
  <si>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</si>
  <si>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</si>
  <si>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</si>
  <si>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</si>
  <si>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</si>
  <si>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</si>
  <si>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</si>
  <si>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</si>
  <si>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</si>
  <si>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</si>
  <si>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</si>
  <si>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</si>
  <si>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</si>
  <si>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</si>
  <si>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</si>
  <si>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</si>
  <si>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</si>
  <si>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</si>
  <si>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</si>
  <si>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</si>
  <si>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</si>
  <si>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</si>
  <si>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</si>
  <si>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</si>
  <si>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</si>
  <si>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</si>
  <si>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</si>
  <si>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</si>
  <si>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</si>
  <si>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</si>
  <si>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</si>
  <si>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</si>
  <si>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</si>
  <si>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</si>
  <si>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</si>
  <si>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</si>
  <si>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</si>
  <si>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</si>
  <si>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</si>
  <si>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</si>
  <si>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</si>
  <si>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</si>
  <si>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</si>
  <si>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</si>
  <si>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</si>
  <si>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</si>
  <si>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</si>
  <si>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</si>
  <si>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</si>
  <si>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</si>
  <si>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</si>
  <si>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</si>
  <si>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</si>
  <si>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</si>
  <si>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</si>
  <si>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</si>
  <si>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</si>
  <si>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</si>
  <si>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</si>
  <si>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</si>
  <si>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</si>
  <si>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</si>
  <si>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</si>
  <si>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</si>
  <si>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</si>
  <si>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</si>
  <si>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</si>
  <si>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</si>
  <si>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</si>
  <si>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</si>
  <si>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</si>
  <si>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</si>
  <si>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</si>
  <si>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</si>
  <si>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</si>
  <si>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</si>
  <si>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</si>
  <si>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</si>
  <si>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</si>
  <si>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</si>
  <si>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</si>
  <si>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</si>
  <si>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</si>
  <si>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</si>
  <si>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</si>
  <si>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</si>
  <si>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</si>
  <si>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</si>
  <si>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</si>
  <si>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</si>
  <si>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</si>
  <si>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</si>
  <si>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</si>
  <si>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</si>
  <si>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</si>
  <si>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</si>
  <si>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</si>
  <si>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</si>
  <si>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</si>
  <si>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</si>
  <si>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</si>
  <si>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</si>
  <si>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</si>
  <si>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</si>
  <si>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</si>
  <si>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</si>
  <si>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</si>
  <si>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</si>
  <si>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</si>
  <si>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</si>
  <si>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</si>
  <si>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</si>
  <si>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</si>
  <si>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</si>
  <si>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</si>
  <si>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</si>
  <si>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</si>
  <si>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</si>
  <si>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</si>
  <si>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</si>
  <si>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</si>
  <si>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</si>
  <si>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</si>
  <si>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</si>
  <si>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</si>
  <si>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</si>
  <si>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</si>
  <si>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</si>
  <si>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</si>
  <si>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</si>
  <si>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</si>
  <si>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</si>
  <si>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</si>
  <si>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</si>
  <si>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</si>
  <si>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</si>
  <si>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</si>
  <si>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</si>
  <si>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</si>
  <si>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</si>
  <si>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</si>
  <si>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</si>
  <si>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</si>
  <si>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</si>
  <si>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</si>
  <si>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</si>
  <si>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</si>
  <si>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</si>
  <si>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</si>
  <si>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</si>
  <si>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</si>
  <si>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</si>
  <si>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</si>
  <si>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</si>
  <si>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</si>
  <si>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</si>
  <si>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</si>
  <si>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</si>
  <si>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</si>
  <si>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</si>
  <si>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</si>
  <si>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</si>
  <si>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</si>
  <si>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</si>
  <si>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</si>
  <si>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</si>
  <si>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</si>
  <si>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</si>
  <si>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</si>
  <si>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</si>
  <si>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</si>
  <si>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</si>
  <si>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</si>
  <si>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</si>
  <si>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</si>
  <si>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</si>
  <si>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</si>
  <si>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</si>
  <si>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</si>
  <si>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</si>
  <si>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</si>
  <si>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</si>
  <si>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</si>
  <si>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</si>
  <si>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</si>
  <si>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</si>
  <si>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</si>
  <si>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</si>
  <si>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</si>
  <si>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</si>
  <si>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</si>
  <si>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</si>
  <si>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</si>
  <si>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</si>
  <si>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</si>
  <si>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</si>
  <si>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</si>
  <si>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</si>
  <si>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</si>
  <si>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</si>
  <si>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</si>
  <si>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</si>
  <si>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</si>
  <si>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</si>
  <si>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</si>
  <si>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</si>
  <si>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</si>
  <si>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</si>
  <si>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</si>
  <si>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</si>
  <si>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</si>
  <si>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</si>
  <si>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</si>
  <si>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</si>
  <si>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</si>
  <si>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</si>
  <si>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</si>
  <si>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</si>
  <si>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</si>
  <si>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</si>
  <si>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</si>
  <si>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</si>
  <si>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</si>
  <si>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</si>
  <si>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</si>
  <si>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</si>
  <si>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</si>
  <si>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</si>
  <si>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</si>
  <si>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</si>
  <si>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</si>
  <si>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</si>
  <si>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</si>
  <si>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</si>
  <si>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</si>
  <si>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</si>
  <si>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</si>
  <si>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</si>
  <si>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</si>
  <si>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</si>
  <si>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</si>
  <si>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</si>
  <si>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</si>
  <si>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</si>
  <si>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</si>
  <si>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</si>
  <si>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</si>
  <si>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</si>
  <si>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</si>
  <si>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</si>
  <si>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</si>
  <si>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</si>
  <si>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</si>
  <si>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</si>
  <si>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</si>
  <si>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</si>
  <si>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</si>
  <si>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</si>
  <si>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</si>
  <si>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</si>
  <si>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</si>
  <si>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</si>
  <si>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</si>
  <si>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</si>
  <si>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</si>
  <si>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</si>
  <si>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</si>
  <si>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</si>
  <si>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</si>
  <si>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</si>
  <si>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</si>
  <si>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</si>
  <si>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</si>
  <si>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</si>
  <si>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</si>
  <si>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</si>
  <si>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</si>
  <si>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</si>
  <si>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</si>
  <si>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</si>
  <si>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</si>
  <si>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</si>
  <si>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</si>
  <si>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</si>
  <si>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</si>
  <si>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</si>
  <si>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</si>
  <si>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</si>
  <si>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</si>
  <si>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</si>
  <si>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</si>
  <si>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</si>
  <si>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</si>
  <si>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</si>
  <si>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</si>
  <si>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</si>
  <si>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</si>
  <si>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</si>
  <si>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</si>
  <si>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</si>
  <si>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</si>
  <si>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</si>
  <si>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</si>
  <si>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</si>
  <si>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</si>
  <si>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</si>
  <si>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</si>
  <si>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</si>
  <si>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</si>
  <si>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</si>
  <si>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</si>
  <si>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</si>
  <si>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</si>
  <si>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</si>
  <si>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</si>
  <si>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</si>
  <si>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</si>
  <si>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</si>
  <si>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</si>
  <si>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</si>
  <si>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</si>
  <si>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</si>
  <si>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</si>
  <si>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</si>
  <si>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</si>
  <si>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</si>
  <si>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</si>
  <si>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</si>
  <si>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</si>
  <si>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</si>
  <si>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</si>
  <si>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</si>
  <si>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</si>
  <si>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</si>
  <si>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</si>
  <si>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</si>
  <si>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</si>
  <si>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</si>
  <si>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</si>
  <si>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</si>
  <si>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</si>
  <si>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</si>
  <si>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</si>
  <si>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</si>
  <si>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</si>
  <si>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</si>
  <si>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</si>
  <si>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</si>
  <si>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</si>
  <si>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</si>
  <si>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</si>
  <si>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</si>
  <si>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</si>
  <si>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</si>
  <si>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</si>
  <si>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</si>
  <si>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</si>
  <si>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</si>
  <si>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</si>
  <si>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</si>
  <si>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</si>
  <si>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</si>
  <si>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</si>
  <si>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</si>
  <si>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</si>
  <si>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</si>
  <si>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</si>
  <si>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</si>
  <si>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</si>
  <si>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</si>
  <si>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</si>
  <si>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</si>
  <si>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</si>
  <si>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</si>
  <si>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</si>
  <si>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</si>
  <si>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</si>
  <si>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</si>
  <si>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</si>
  <si>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</si>
  <si>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</si>
  <si>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</si>
  <si>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</si>
  <si>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</si>
  <si>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</si>
  <si>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</si>
  <si>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</si>
  <si>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</si>
  <si>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</si>
  <si>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</si>
  <si>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</si>
  <si>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</si>
  <si>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</si>
  <si>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</si>
  <si>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</si>
  <si>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</si>
  <si>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</si>
  <si>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</si>
  <si>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</si>
  <si>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</si>
  <si>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</si>
  <si>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</si>
  <si>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</si>
  <si>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</si>
  <si>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</si>
  <si>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</si>
  <si>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</si>
  <si>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</si>
  <si>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</si>
  <si>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</si>
  <si>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</si>
  <si>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</si>
  <si>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</si>
  <si>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</si>
  <si>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</si>
  <si>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</si>
  <si>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</si>
  <si>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</si>
  <si>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</si>
  <si>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</si>
  <si>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</si>
  <si>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</si>
  <si>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</si>
  <si>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</si>
  <si>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</si>
  <si>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</si>
  <si>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</si>
  <si>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</si>
  <si>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</si>
  <si>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</si>
  <si>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</si>
  <si>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</si>
  <si>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</si>
  <si>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</si>
  <si>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</si>
  <si>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</si>
  <si>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</si>
  <si>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</si>
  <si>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</si>
  <si>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</si>
  <si>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</si>
  <si>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</si>
  <si>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</si>
  <si>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</si>
  <si>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</si>
  <si>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</si>
  <si>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</si>
  <si>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</si>
  <si>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</si>
  <si>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</si>
  <si>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</si>
  <si>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</si>
  <si>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</si>
  <si>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</si>
  <si>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</si>
  <si>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</si>
  <si>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</si>
  <si>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</si>
  <si>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</si>
  <si>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</si>
  <si>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</si>
  <si>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</si>
  <si>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</si>
  <si>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</si>
  <si>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</si>
  <si>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</si>
  <si>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</si>
  <si>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</si>
  <si>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</si>
  <si>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</si>
  <si>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</si>
  <si>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</si>
  <si>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</si>
  <si>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</si>
  <si>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</si>
  <si>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</si>
  <si>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</si>
  <si>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</si>
  <si>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</si>
  <si>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</si>
  <si>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</si>
  <si>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</si>
  <si>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</si>
  <si>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</si>
  <si>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</si>
  <si>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</si>
  <si>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</si>
  <si>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</si>
  <si>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</si>
  <si>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</si>
  <si>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</si>
  <si>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</si>
  <si>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</si>
  <si>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</si>
  <si>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</si>
  <si>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</si>
  <si>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</si>
  <si>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</si>
  <si>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</si>
  <si>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</si>
  <si>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</si>
  <si>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</si>
  <si>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</si>
  <si>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</si>
  <si>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</si>
  <si>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</si>
  <si>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</si>
  <si>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</si>
  <si>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</si>
  <si>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</si>
  <si>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</si>
  <si>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</si>
  <si>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</si>
  <si>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</si>
  <si>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</si>
  <si>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</si>
  <si>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</si>
  <si>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</si>
  <si>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</si>
  <si>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</si>
  <si>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</si>
  <si>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</si>
  <si>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</si>
  <si>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</si>
  <si>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</si>
  <si>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</si>
  <si>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</si>
  <si>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</si>
  <si>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</si>
  <si>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</si>
  <si>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</si>
  <si>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</si>
  <si>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</si>
  <si>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</si>
  <si>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</si>
  <si>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</si>
  <si>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</si>
  <si>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</si>
  <si>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</si>
  <si>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</si>
  <si>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</si>
  <si>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</si>
  <si>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</si>
  <si>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</si>
  <si>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</si>
  <si>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</si>
  <si>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</si>
  <si>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</si>
  <si>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</si>
  <si>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</si>
  <si>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</si>
  <si>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</si>
  <si>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</si>
  <si>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</si>
  <si>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</si>
  <si>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</si>
  <si>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</si>
  <si>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</si>
  <si>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</si>
  <si>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</si>
  <si>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</si>
  <si>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</si>
  <si>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</si>
  <si>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</si>
  <si>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</si>
  <si>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</si>
  <si>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</si>
  <si>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</si>
  <si>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</si>
  <si>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</si>
  <si>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</si>
  <si>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</si>
  <si>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</si>
  <si>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</si>
  <si>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</si>
  <si>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</si>
  <si>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</si>
  <si>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</si>
  <si>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</si>
  <si>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</si>
  <si>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</si>
  <si>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</si>
  <si>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</si>
  <si>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</si>
  <si>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</si>
  <si>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</si>
  <si>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</si>
  <si>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</si>
  <si>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</si>
  <si>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</si>
  <si>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</si>
  <si>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</si>
  <si>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</si>
  <si>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</si>
  <si>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</si>
  <si>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</si>
  <si>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</si>
  <si>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</si>
  <si>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</si>
  <si>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</si>
  <si>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</si>
  <si>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</si>
  <si>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</si>
  <si>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</si>
  <si>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</si>
  <si>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</si>
  <si>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</si>
  <si>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</si>
  <si>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</si>
  <si>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</si>
  <si>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</si>
  <si>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</si>
  <si>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</si>
  <si>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</si>
  <si>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</si>
  <si>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</si>
  <si>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</si>
  <si>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</si>
  <si>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</si>
  <si>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</si>
  <si>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</si>
  <si>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</si>
  <si>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</si>
  <si>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</si>
  <si>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</si>
  <si>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</si>
  <si>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</si>
  <si>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</si>
  <si>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</si>
  <si>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</si>
  <si>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</si>
  <si>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</si>
  <si>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</si>
  <si>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</si>
  <si>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</si>
  <si>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</si>
  <si>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</si>
  <si>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</si>
  <si>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</si>
  <si>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</si>
  <si>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</si>
  <si>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</si>
  <si>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</si>
  <si>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</si>
  <si>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</si>
  <si>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</si>
  <si>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</si>
  <si>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</si>
  <si>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</si>
  <si>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</si>
  <si>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</si>
  <si>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</si>
  <si>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</si>
  <si>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</si>
  <si>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</si>
  <si>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</si>
  <si>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</si>
  <si>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</si>
  <si>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</si>
  <si>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</si>
  <si>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</si>
  <si>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</si>
  <si>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</si>
  <si>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</si>
  <si>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</si>
  <si>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</si>
  <si>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</si>
  <si>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</si>
  <si>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</si>
  <si>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</si>
  <si>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</si>
  <si>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</si>
  <si>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</si>
  <si>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</si>
  <si>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</si>
  <si>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</si>
  <si>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</si>
  <si>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</si>
  <si>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</si>
  <si>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</si>
  <si>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</si>
  <si>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</si>
  <si>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</si>
  <si>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</si>
  <si>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</si>
  <si>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</si>
  <si>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</si>
  <si>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</si>
  <si>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</si>
  <si>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</si>
  <si>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</si>
  <si>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</si>
  <si>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</si>
  <si>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</si>
  <si>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</si>
  <si>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</si>
  <si>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</si>
  <si>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</si>
  <si>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</si>
  <si>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</si>
  <si>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</si>
  <si>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</si>
  <si>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</si>
  <si>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</si>
  <si>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</si>
  <si>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</si>
  <si>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</si>
  <si>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</si>
  <si>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</si>
  <si>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</si>
  <si>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</si>
  <si>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</si>
  <si>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</si>
  <si>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</si>
  <si>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</si>
  <si>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</si>
  <si>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</si>
  <si>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</si>
  <si>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</si>
  <si>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</si>
  <si>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</si>
  <si>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</si>
  <si>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</si>
  <si>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</si>
  <si>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</si>
  <si>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</si>
  <si>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</si>
  <si>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</si>
  <si>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</si>
  <si>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</si>
  <si>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</si>
  <si>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</si>
  <si>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</si>
  <si>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</si>
  <si>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</si>
  <si>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</si>
  <si>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</si>
  <si>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</si>
  <si>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</si>
  <si>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</si>
  <si>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</si>
  <si>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</si>
  <si>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</si>
  <si>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</si>
  <si>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</si>
  <si>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</si>
  <si>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</si>
  <si>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</si>
  <si>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</si>
  <si>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</si>
  <si>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</si>
  <si>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</si>
  <si>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</si>
  <si>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</si>
  <si>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</si>
  <si>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</si>
  <si>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</si>
  <si>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</si>
  <si>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</si>
  <si>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</si>
  <si>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</si>
  <si>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</si>
  <si>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</si>
  <si>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</si>
  <si>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</si>
  <si>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</si>
  <si>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</si>
  <si>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</si>
  <si>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</si>
  <si>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</si>
  <si>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</si>
  <si>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</si>
  <si>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</si>
  <si>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</si>
  <si>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</si>
  <si>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</si>
  <si>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</si>
  <si>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</si>
  <si>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</si>
  <si>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</si>
  <si>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</si>
  <si>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</si>
  <si>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</si>
  <si>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</si>
  <si>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</si>
  <si>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</si>
  <si>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</si>
  <si>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</si>
  <si>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</si>
  <si>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</si>
  <si>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</si>
  <si>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</si>
  <si>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</si>
  <si>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</si>
  <si>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</si>
  <si>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</si>
  <si>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</si>
  <si>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</si>
  <si>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</si>
  <si>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</si>
  <si>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</si>
  <si>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</si>
  <si>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</si>
  <si>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</si>
  <si>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</si>
  <si>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</si>
  <si>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</si>
  <si>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</si>
  <si>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</si>
  <si>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</si>
  <si>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</si>
  <si>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</si>
  <si>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</si>
  <si>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</si>
  <si>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</si>
  <si>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</si>
  <si>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</si>
  <si>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</si>
  <si>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</si>
  <si>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</si>
  <si>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</si>
  <si>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</si>
  <si>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</si>
  <si>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</si>
  <si>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</si>
  <si>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</si>
  <si>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</si>
  <si>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</si>
  <si>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</si>
  <si>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</si>
  <si>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</si>
  <si>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</si>
  <si>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</si>
  <si>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</si>
  <si>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</si>
  <si>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</si>
  <si>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</si>
  <si>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</si>
  <si>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</si>
  <si>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</si>
  <si>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</si>
  <si>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</si>
  <si>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</si>
  <si>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</si>
  <si>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</si>
  <si>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</si>
  <si>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</si>
  <si>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</si>
  <si>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</si>
  <si>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</si>
  <si>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</si>
  <si>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</si>
  <si>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</si>
  <si>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</si>
  <si>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</si>
  <si>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</si>
  <si>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</si>
  <si>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</si>
  <si>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</si>
  <si>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</si>
  <si>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</si>
  <si>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</si>
  <si>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</si>
  <si>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</si>
  <si>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</si>
  <si>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</si>
  <si>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</si>
  <si>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</si>
  <si>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</si>
  <si>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</si>
  <si>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</si>
  <si>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</si>
  <si>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</si>
  <si>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</si>
  <si>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</si>
  <si>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</si>
  <si>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</si>
  <si>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</si>
  <si>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</si>
  <si>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</si>
  <si>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</si>
  <si>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</si>
  <si>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</si>
  <si>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</si>
  <si>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</si>
  <si>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</si>
  <si>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</si>
  <si>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</si>
  <si>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</si>
  <si>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</si>
  <si>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</si>
  <si>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</si>
  <si>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</si>
  <si>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</si>
  <si>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</si>
  <si>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</si>
  <si>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</si>
  <si>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</si>
  <si>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</si>
  <si>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</si>
  <si>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</si>
  <si>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</si>
  <si>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</si>
  <si>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</si>
  <si>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</si>
  <si>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</si>
  <si>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</si>
  <si>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</si>
  <si>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</si>
  <si>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</si>
  <si>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</si>
  <si>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</si>
  <si>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</si>
  <si>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</si>
  <si>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</si>
  <si>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</si>
  <si>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</si>
  <si>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</si>
  <si>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</si>
  <si>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</si>
  <si>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</si>
  <si>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</si>
  <si>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</si>
  <si>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</si>
  <si>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</si>
  <si>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</si>
  <si>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</si>
  <si>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</si>
  <si>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</si>
  <si>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</si>
  <si>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</si>
  <si>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</si>
  <si>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</si>
  <si>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</si>
  <si>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</si>
  <si>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</si>
  <si>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</si>
  <si>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</si>
  <si>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</si>
  <si>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</si>
  <si>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</si>
  <si>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</si>
  <si>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</si>
  <si>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</si>
  <si>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</si>
  <si>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</si>
  <si>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</si>
  <si>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</si>
  <si>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</si>
  <si>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</si>
  <si>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</si>
  <si>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</si>
  <si>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</si>
  <si>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</si>
  <si>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</si>
  <si>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</si>
  <si>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</si>
  <si>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</si>
  <si>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</si>
  <si>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</si>
  <si>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</si>
  <si>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</si>
  <si>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</si>
  <si>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</si>
  <si>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</si>
  <si>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</si>
  <si>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</si>
  <si>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</si>
  <si>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</si>
  <si>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</si>
  <si>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</si>
  <si>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</si>
  <si>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</si>
  <si>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</si>
  <si>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</si>
  <si>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</si>
  <si>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</si>
  <si>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</si>
  <si>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</si>
  <si>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</si>
  <si>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</si>
  <si>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</si>
  <si>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</si>
  <si>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</si>
  <si>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</si>
  <si>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</si>
  <si>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</si>
  <si>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</si>
  <si>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</si>
  <si>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</si>
  <si>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</si>
  <si>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</si>
  <si>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</si>
  <si>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</si>
  <si>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</si>
  <si>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</si>
  <si>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</si>
  <si>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</si>
  <si>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</si>
  <si>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</si>
  <si>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</si>
  <si>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</si>
  <si>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</si>
  <si>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</si>
  <si>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</si>
  <si>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</si>
  <si>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</si>
  <si>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</si>
  <si>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</si>
  <si>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</si>
  <si>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</si>
  <si>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</si>
  <si>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</si>
  <si>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</si>
  <si>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</si>
  <si>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</si>
  <si>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</si>
  <si>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</si>
  <si>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</si>
  <si>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</si>
  <si>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</si>
  <si>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</si>
  <si>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</si>
  <si>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</si>
  <si>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</si>
  <si>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</si>
  <si>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</si>
  <si>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</si>
  <si>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</si>
  <si>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</si>
  <si>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</si>
  <si>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</si>
  <si>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</si>
  <si>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</si>
  <si>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</si>
  <si>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</si>
  <si>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</si>
  <si>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</si>
  <si>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</si>
  <si>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</si>
  <si>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</si>
  <si>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</si>
  <si>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</si>
  <si>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</si>
  <si>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</si>
  <si>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</si>
  <si>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</si>
  <si>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</si>
  <si>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</si>
  <si>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</si>
  <si>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</si>
  <si>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</si>
  <si>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</si>
  <si>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</si>
  <si>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</si>
  <si>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</si>
  <si>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</si>
  <si>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</si>
  <si>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</si>
  <si>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</si>
  <si>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</si>
  <si>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</si>
  <si>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</si>
  <si>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</si>
  <si>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</si>
  <si>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</si>
  <si>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</si>
  <si>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</si>
  <si>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</si>
  <si>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</si>
  <si>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</si>
  <si>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</si>
  <si>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</si>
  <si>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</si>
  <si>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</si>
  <si>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</si>
  <si>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</si>
  <si>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</si>
  <si>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</si>
  <si>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</si>
  <si>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</si>
  <si>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</si>
  <si>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</si>
  <si>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</si>
  <si>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</si>
  <si>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</si>
  <si>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</si>
  <si>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</si>
  <si>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</si>
  <si>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</si>
  <si>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</si>
  <si>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</si>
  <si>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</si>
  <si>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</si>
  <si>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</si>
  <si>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</si>
  <si>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</si>
  <si>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</si>
  <si>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</si>
  <si>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</si>
  <si>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</si>
  <si>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</si>
  <si>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</si>
  <si>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</si>
  <si>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</si>
  <si>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</si>
  <si>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</si>
  <si>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</si>
  <si>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</si>
  <si>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</si>
  <si>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</si>
  <si>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</si>
  <si>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</si>
  <si>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</si>
  <si>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</si>
  <si>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</si>
  <si>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</si>
  <si>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</si>
  <si>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</si>
  <si>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</si>
  <si>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</si>
  <si>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</si>
  <si>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</si>
  <si>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</si>
  <si>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</si>
  <si>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</si>
  <si>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</si>
  <si>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</si>
  <si>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</si>
  <si>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</si>
  <si>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</si>
  <si>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</si>
  <si>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</si>
  <si>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</si>
  <si>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</si>
  <si>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</si>
  <si>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</si>
  <si>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</si>
  <si>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</si>
  <si>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</si>
  <si>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</si>
  <si>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</si>
  <si>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</si>
  <si>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</si>
  <si>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</si>
  <si>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</si>
  <si>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</si>
  <si>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</si>
  <si>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</si>
  <si>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</si>
  <si>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</si>
  <si>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</si>
  <si>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</si>
  <si>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</si>
  <si>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</si>
  <si>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</si>
  <si>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</si>
  <si>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</si>
  <si>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</si>
  <si>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</si>
  <si>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</si>
  <si>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</si>
  <si>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</si>
  <si>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</si>
  <si>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</si>
  <si>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</si>
  <si>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</si>
  <si>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</si>
  <si>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</si>
  <si>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</si>
  <si>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</si>
  <si>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</si>
  <si>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</si>
  <si>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</si>
  <si>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</si>
  <si>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</si>
  <si>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</si>
  <si>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</si>
  <si>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</si>
  <si>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</si>
  <si>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</si>
  <si>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</si>
  <si>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</si>
  <si>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</si>
  <si>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</si>
  <si>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</si>
  <si>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</si>
  <si>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</si>
  <si>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</si>
  <si>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</si>
  <si>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</si>
  <si>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</si>
  <si>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</si>
  <si>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</si>
  <si>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</si>
  <si>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</si>
  <si>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</si>
  <si>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</si>
  <si>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</si>
  <si>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</si>
  <si>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</si>
  <si>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</si>
  <si>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</si>
  <si>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</si>
  <si>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</si>
  <si>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</si>
  <si>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</si>
  <si>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</si>
  <si>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</si>
  <si>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</si>
  <si>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</si>
  <si>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</si>
  <si>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</si>
  <si>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</si>
  <si>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</si>
  <si>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</si>
  <si>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</si>
  <si>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</si>
  <si>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</si>
  <si>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</si>
  <si>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</si>
  <si>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</si>
  <si>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</si>
  <si>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</si>
  <si>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</si>
  <si>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</si>
  <si>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</si>
  <si>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</si>
  <si>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</si>
  <si>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</si>
  <si>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</si>
  <si>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</si>
  <si>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</si>
  <si>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</si>
  <si>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</si>
  <si>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</si>
  <si>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</si>
  <si>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</si>
  <si>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</si>
  <si>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</si>
  <si>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</si>
  <si>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</si>
  <si>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</si>
  <si>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</si>
  <si>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</si>
  <si>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</si>
  <si>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</si>
  <si>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</si>
  <si>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</si>
  <si>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</si>
  <si>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</si>
  <si>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</si>
  <si>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</si>
  <si>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</si>
  <si>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</si>
  <si>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</si>
  <si>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</si>
  <si>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</si>
  <si>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</si>
  <si>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</si>
  <si>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</si>
  <si>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</si>
  <si>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</si>
  <si>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</si>
  <si>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</si>
  <si>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</si>
  <si>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</si>
  <si>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</si>
  <si>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</si>
  <si>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</si>
  <si>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</si>
  <si>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</si>
  <si>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</si>
  <si>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</si>
  <si>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</si>
  <si>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</si>
  <si>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</si>
  <si>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</si>
  <si>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</si>
  <si>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</si>
  <si>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</si>
  <si>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</si>
  <si>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</si>
  <si>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</si>
  <si>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</si>
  <si>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</si>
  <si>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</si>
  <si>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</si>
  <si>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</si>
  <si>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</si>
  <si>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</si>
  <si>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</si>
  <si>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</si>
  <si>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</si>
  <si>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</si>
  <si>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</si>
  <si>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</si>
  <si>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</si>
  <si>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</si>
  <si>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</si>
  <si>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</si>
  <si>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</si>
  <si>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</si>
  <si>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</si>
  <si>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</si>
  <si>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</si>
  <si>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</si>
  <si>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</si>
  <si>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</si>
  <si>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</si>
  <si>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</si>
  <si>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</si>
  <si>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</si>
  <si>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</si>
  <si>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</si>
  <si>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</si>
  <si>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</si>
  <si>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</si>
  <si>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</si>
  <si>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</si>
  <si>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</si>
  <si>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</si>
  <si>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</si>
  <si>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</si>
  <si>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</si>
  <si>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</si>
  <si>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</si>
  <si>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</si>
  <si>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</si>
  <si>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</si>
  <si>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</si>
  <si>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</si>
  <si>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</si>
  <si>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</si>
  <si>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</si>
  <si>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</si>
  <si>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</si>
  <si>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</si>
  <si>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</si>
  <si>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</si>
  <si>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</si>
  <si>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</si>
  <si>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</si>
  <si>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</si>
  <si>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</si>
  <si>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</si>
  <si>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</si>
  <si>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</si>
  <si>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</si>
  <si>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</si>
  <si>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</si>
  <si>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</si>
  <si>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</si>
  <si>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</si>
  <si>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</si>
  <si>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</si>
  <si>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</si>
  <si>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</si>
  <si>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</si>
  <si>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</si>
  <si>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</si>
  <si>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</si>
  <si>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</si>
  <si>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</si>
  <si>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</si>
  <si>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</si>
  <si>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</si>
  <si>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</si>
  <si>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</si>
  <si>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</si>
  <si>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</si>
  <si>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</si>
  <si>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</si>
  <si>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</si>
  <si>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</si>
  <si>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</si>
  <si>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</si>
  <si>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</si>
  <si>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</si>
  <si>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</si>
  <si>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</si>
  <si>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</si>
  <si>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</si>
  <si>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</si>
  <si>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</si>
  <si>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</si>
  <si>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</si>
  <si>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</si>
  <si>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</si>
  <si>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</si>
  <si>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</si>
  <si>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</si>
  <si>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</si>
  <si>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</si>
  <si>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</si>
  <si>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</si>
  <si>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</si>
  <si>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</si>
  <si>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</si>
  <si>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</si>
  <si>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</si>
  <si>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</si>
  <si>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</si>
  <si>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</si>
  <si>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</si>
  <si>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</si>
  <si>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</si>
  <si>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</si>
  <si>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</si>
  <si>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</si>
  <si>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</si>
  <si>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</si>
  <si>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</si>
  <si>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</si>
  <si>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</si>
  <si>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</si>
  <si>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</si>
  <si>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</si>
  <si>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</si>
  <si>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</si>
  <si>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</si>
  <si>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</si>
  <si>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</si>
  <si>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</si>
  <si>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</si>
  <si>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</si>
  <si>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</si>
  <si>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</si>
  <si>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</si>
  <si>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</si>
  <si>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</si>
  <si>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</si>
  <si>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</si>
  <si>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</si>
  <si>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</si>
  <si>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</si>
  <si>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</si>
  <si>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</si>
  <si>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</si>
  <si>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</si>
  <si>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</si>
  <si>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</si>
  <si>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</si>
  <si>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</si>
  <si>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</si>
  <si>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</si>
  <si>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</si>
  <si>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</si>
  <si>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</si>
  <si>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</si>
  <si>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</si>
  <si>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</si>
  <si>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</si>
  <si>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</si>
  <si>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</si>
  <si>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</si>
  <si>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</si>
  <si>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</si>
  <si>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</si>
  <si>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</si>
  <si>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</si>
  <si>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</si>
  <si>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</si>
  <si>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</si>
  <si>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</si>
  <si>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</si>
  <si>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</si>
  <si>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</si>
  <si>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</si>
  <si>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</si>
  <si>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</si>
  <si>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</si>
  <si>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</si>
  <si>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</si>
  <si>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</si>
  <si>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</si>
  <si>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</si>
  <si>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</si>
  <si>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</si>
  <si>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</si>
  <si>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</si>
  <si>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</si>
  <si>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</si>
  <si>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</si>
  <si>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</si>
  <si>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</si>
  <si>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</si>
  <si>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</si>
  <si>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</si>
  <si>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</si>
  <si>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</si>
  <si>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</si>
  <si>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</si>
  <si>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</si>
  <si>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</si>
  <si>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</si>
  <si>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</si>
  <si>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</si>
  <si>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</si>
  <si>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</si>
  <si>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</si>
  <si>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</si>
  <si>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</si>
  <si>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</si>
  <si>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</si>
  <si>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</si>
  <si>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</si>
  <si>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</si>
  <si>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</si>
  <si>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</si>
  <si>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</si>
  <si>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</si>
  <si>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</si>
  <si>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</si>
  <si>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</si>
  <si>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</si>
  <si>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</si>
  <si>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</si>
  <si>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</si>
  <si>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</si>
  <si>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</si>
  <si>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</si>
  <si>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</si>
  <si>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</si>
  <si>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</si>
  <si>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</si>
  <si>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</si>
  <si>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</si>
  <si>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</si>
  <si>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</si>
  <si>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</si>
  <si>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</si>
  <si>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</si>
  <si>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</si>
  <si>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</si>
  <si>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</si>
  <si>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</si>
  <si>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</si>
  <si>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</si>
  <si>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</si>
  <si>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</si>
  <si>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</si>
  <si>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</si>
  <si>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</si>
  <si>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</si>
  <si>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</si>
  <si>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</si>
  <si>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</si>
  <si>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</si>
  <si>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</si>
  <si>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</si>
  <si>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</si>
  <si>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</si>
  <si>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</si>
  <si>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</si>
  <si>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</si>
  <si>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</si>
  <si>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</si>
  <si>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</si>
  <si>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</si>
  <si>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</si>
  <si>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</si>
  <si>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</si>
  <si>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</si>
  <si>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</si>
  <si>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</si>
  <si>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</si>
  <si>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</si>
  <si>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</si>
  <si>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</si>
  <si>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</si>
  <si>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</si>
  <si>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</si>
  <si>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</si>
  <si>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</si>
  <si>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</si>
  <si>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</si>
  <si>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</si>
  <si>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</si>
  <si>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</si>
  <si>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</si>
  <si>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</si>
  <si>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</si>
  <si>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</si>
  <si>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</si>
  <si>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</si>
  <si>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</si>
  <si>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</si>
  <si>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</si>
  <si>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</si>
  <si>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</si>
  <si>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</si>
  <si>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</si>
  <si>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</si>
  <si>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</si>
  <si>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</si>
  <si>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</si>
  <si>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</si>
  <si>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</si>
  <si>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</si>
  <si>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</si>
  <si>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</si>
  <si>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</si>
  <si>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</si>
  <si>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</si>
  <si>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</si>
  <si>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</si>
  <si>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</si>
  <si>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</si>
  <si>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</si>
  <si>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</si>
  <si>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</si>
  <si>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</si>
  <si>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</si>
  <si>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</si>
  <si>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</si>
  <si>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</si>
  <si>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</si>
  <si>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</si>
  <si>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</si>
  <si>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</si>
  <si>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</si>
  <si>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</si>
  <si>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</si>
  <si>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</si>
  <si>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</si>
  <si>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</si>
  <si>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</si>
  <si>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</si>
  <si>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</si>
  <si>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</si>
  <si>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</si>
  <si>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</si>
  <si>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</si>
  <si>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</si>
  <si>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</si>
  <si>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</si>
  <si>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</si>
  <si>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</si>
  <si>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</si>
  <si>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</si>
  <si>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</si>
  <si>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</si>
  <si>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</si>
  <si>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</si>
  <si>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</si>
  <si>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</si>
  <si>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</si>
  <si>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</si>
  <si>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</si>
  <si>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</si>
  <si>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</si>
  <si>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</si>
  <si>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</si>
  <si>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</si>
  <si>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</si>
  <si>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</si>
  <si>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</si>
  <si>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</si>
  <si>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</si>
  <si>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</si>
  <si>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</si>
  <si>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</si>
  <si>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</si>
  <si>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</si>
  <si>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</si>
  <si>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</si>
  <si>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</si>
  <si>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</si>
  <si>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</si>
  <si>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</si>
  <si>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</si>
  <si>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</si>
  <si>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</si>
  <si>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</si>
  <si>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</si>
  <si>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</si>
  <si>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</si>
  <si>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</si>
  <si>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</si>
  <si>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</si>
  <si>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</si>
  <si>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</si>
  <si>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</si>
  <si>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</si>
  <si>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</si>
  <si>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</si>
  <si>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</si>
  <si>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</si>
  <si>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</si>
  <si>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</si>
  <si>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</si>
  <si>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</si>
  <si>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</si>
  <si>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</si>
  <si>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</si>
  <si>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</si>
  <si>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</si>
  <si>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</si>
  <si>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</si>
  <si>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</si>
  <si>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</si>
  <si>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</si>
  <si>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</si>
  <si>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</si>
  <si>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</si>
  <si>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</si>
  <si>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</si>
  <si>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</si>
  <si>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</si>
  <si>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</si>
  <si>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</si>
  <si>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</si>
  <si>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</si>
  <si>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</si>
  <si>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</si>
  <si>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</si>
  <si>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</si>
  <si>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</si>
  <si>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</si>
  <si>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</si>
  <si>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</si>
  <si>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</si>
  <si>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</si>
  <si>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</si>
  <si>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</si>
  <si>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</si>
  <si>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</si>
  <si>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</si>
  <si>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</si>
  <si>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</si>
  <si>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</si>
  <si>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</si>
  <si>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</si>
  <si>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</si>
  <si>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</si>
  <si>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</si>
  <si>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</si>
  <si>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</si>
  <si>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</si>
  <si>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</si>
  <si>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</si>
  <si>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</si>
  <si>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</si>
  <si>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</si>
  <si>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</si>
  <si>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</si>
  <si>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</si>
  <si>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</si>
  <si>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</si>
  <si>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</si>
  <si>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</si>
  <si>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</si>
  <si>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</si>
  <si>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</si>
  <si>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</si>
  <si>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</si>
  <si>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</si>
  <si>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</si>
  <si>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</si>
  <si>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</si>
  <si>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</si>
  <si>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</si>
  <si>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</si>
  <si>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</si>
  <si>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</si>
  <si>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</si>
  <si>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</si>
  <si>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</si>
  <si>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</si>
  <si>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</si>
  <si>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</si>
  <si>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</si>
  <si>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</si>
  <si>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</si>
  <si>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</si>
  <si>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</si>
  <si>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</si>
  <si>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</si>
  <si>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</si>
  <si>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</si>
  <si>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</si>
  <si>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</si>
  <si>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</si>
  <si>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</si>
  <si>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</si>
  <si>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</si>
  <si>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</si>
  <si>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</si>
  <si>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</si>
  <si>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</si>
  <si>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</si>
  <si>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</si>
  <si>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</si>
  <si>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</si>
  <si>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</si>
  <si>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</si>
  <si>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</si>
  <si>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</si>
  <si>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</si>
  <si>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</si>
  <si>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</si>
  <si>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</si>
  <si>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</si>
  <si>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</si>
  <si>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</si>
  <si>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</si>
  <si>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</si>
  <si>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</si>
  <si>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</si>
  <si>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</si>
  <si>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</si>
  <si>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</si>
  <si>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</si>
  <si>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</si>
  <si>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</si>
  <si>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</si>
  <si>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</si>
  <si>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</si>
  <si>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</si>
  <si>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</si>
  <si>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</si>
  <si>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</si>
  <si>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</si>
  <si>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</si>
  <si>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</si>
  <si>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</si>
  <si>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</si>
  <si>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</si>
  <si>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</si>
  <si>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</si>
  <si>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</si>
  <si>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</si>
  <si>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</si>
  <si>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</si>
  <si>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</si>
  <si>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</si>
  <si>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</si>
  <si>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</si>
  <si>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</si>
  <si>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</si>
  <si>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</si>
  <si>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</si>
  <si>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</si>
  <si>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</si>
  <si>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</si>
  <si>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</si>
  <si>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</si>
  <si>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</si>
  <si>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</si>
  <si>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</si>
  <si>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</si>
  <si>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</si>
  <si>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</si>
  <si>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</si>
  <si>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</si>
  <si>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</si>
  <si>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</si>
  <si>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</si>
  <si>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</si>
  <si>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</si>
  <si>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</si>
  <si>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</si>
  <si>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</si>
  <si>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</si>
  <si>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</si>
  <si>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</si>
  <si>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</si>
  <si>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</si>
  <si>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</si>
  <si>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</si>
  <si>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</si>
  <si>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</si>
  <si>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</si>
  <si>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</si>
  <si>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</si>
  <si>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</si>
  <si>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</si>
  <si>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</si>
  <si>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</si>
  <si>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</si>
  <si>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</si>
  <si>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</si>
  <si>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</si>
  <si>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</si>
  <si>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</si>
  <si>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</si>
  <si>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</si>
  <si>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</si>
  <si>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</si>
  <si>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</si>
  <si>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</si>
  <si>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</si>
  <si>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</si>
  <si>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</si>
  <si>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</si>
  <si>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</si>
  <si>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</si>
  <si>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</si>
  <si>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</si>
  <si>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</si>
  <si>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</si>
  <si>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</si>
  <si>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</si>
  <si>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</si>
  <si>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</si>
  <si>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</si>
  <si>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</si>
  <si>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</si>
  <si>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</si>
  <si>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</si>
  <si>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</si>
  <si>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</si>
  <si>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</si>
  <si>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</si>
  <si>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</si>
  <si>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</si>
  <si>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</si>
  <si>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</si>
  <si>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</si>
  <si>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</si>
  <si>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</si>
  <si>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</si>
  <si>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</si>
  <si>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</si>
  <si>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</si>
  <si>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</si>
  <si>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</si>
  <si>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</si>
  <si>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</si>
  <si>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</si>
  <si>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</si>
  <si>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</si>
  <si>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</si>
  <si>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</si>
  <si>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</si>
  <si>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</si>
  <si>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</si>
  <si>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</si>
  <si>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</si>
  <si>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</si>
  <si>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</si>
  <si>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</si>
  <si>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</si>
  <si>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</si>
  <si>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</si>
  <si>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</si>
  <si>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</si>
  <si>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</si>
  <si>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</si>
  <si>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</si>
  <si>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</si>
  <si>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</si>
  <si>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</si>
  <si>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</si>
  <si>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</si>
  <si>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</si>
  <si>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</si>
  <si>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</si>
  <si>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</si>
  <si>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</si>
  <si>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</si>
  <si>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</si>
  <si>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</si>
  <si>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</si>
  <si>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</si>
  <si>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</si>
  <si>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</si>
  <si>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</si>
  <si>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</si>
  <si>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</si>
  <si>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</si>
  <si>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</si>
  <si>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</si>
  <si>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</si>
  <si>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</si>
  <si>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</si>
  <si>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</si>
  <si>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</si>
  <si>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</si>
  <si>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</si>
  <si>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</si>
  <si>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</si>
  <si>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</si>
  <si>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</si>
  <si>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</si>
  <si>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</si>
  <si>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</si>
  <si>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</si>
  <si>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</si>
  <si>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</si>
  <si>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</si>
  <si>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</si>
  <si>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</si>
  <si>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</si>
  <si>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</si>
  <si>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</si>
  <si>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</si>
  <si>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</si>
  <si>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</si>
  <si>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</si>
  <si>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</si>
  <si>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</si>
  <si>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</si>
  <si>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</si>
  <si>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</si>
  <si>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</si>
  <si>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</si>
  <si>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</si>
  <si>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</si>
  <si>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</si>
  <si>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</si>
  <si>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</si>
  <si>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</si>
  <si>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</si>
  <si>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</si>
  <si>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</si>
  <si>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</si>
  <si>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</si>
  <si>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</si>
  <si>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</si>
  <si>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</si>
  <si>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</si>
  <si>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</si>
  <si>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</si>
  <si>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</si>
  <si>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</si>
  <si>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</si>
  <si>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</si>
  <si>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</si>
  <si>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</si>
  <si>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</si>
  <si>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</si>
  <si>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</si>
  <si>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</si>
  <si>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</si>
  <si>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</si>
  <si>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</si>
  <si>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</si>
  <si>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</si>
  <si>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</si>
  <si>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</si>
  <si>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</si>
  <si>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</si>
  <si>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</si>
  <si>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</si>
  <si>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</si>
  <si>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</si>
  <si>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</si>
  <si>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</si>
  <si>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</si>
  <si>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</si>
  <si>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</si>
  <si>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</si>
  <si>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</si>
  <si>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</si>
  <si>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</si>
  <si>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</si>
  <si>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</si>
  <si>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</si>
  <si>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</si>
  <si>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</si>
  <si>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</si>
  <si>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</si>
  <si>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</si>
  <si>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</si>
  <si>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</si>
  <si>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</si>
  <si>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</si>
  <si>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</si>
  <si>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</si>
  <si>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</si>
  <si>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</si>
  <si>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</si>
  <si>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</si>
  <si>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</si>
  <si>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</si>
  <si>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</si>
  <si>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</si>
  <si>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</si>
  <si>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</si>
  <si>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</si>
  <si>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</si>
  <si>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</si>
  <si>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</si>
  <si>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</si>
  <si>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</si>
  <si>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</si>
  <si>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</si>
  <si>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</si>
  <si>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</si>
  <si>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</si>
  <si>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</si>
  <si>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</si>
  <si>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</si>
  <si>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</si>
  <si>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</si>
  <si>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</si>
  <si>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</si>
  <si>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</si>
  <si>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</si>
  <si>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</si>
  <si>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</si>
  <si>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</si>
  <si>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</si>
  <si>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</si>
  <si>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</si>
  <si>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</si>
  <si>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</si>
  <si>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</si>
  <si>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</si>
  <si>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</si>
  <si>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</si>
  <si>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</si>
  <si>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</si>
  <si>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</si>
  <si>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</si>
  <si>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</si>
  <si>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</si>
  <si>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</si>
  <si>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</si>
  <si>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</si>
  <si>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</si>
  <si>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</si>
  <si>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</si>
  <si>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</si>
  <si>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</si>
  <si>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</si>
  <si>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</si>
  <si>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</si>
  <si>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</si>
  <si>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</si>
  <si>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</si>
  <si>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</si>
  <si>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</si>
  <si>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</si>
  <si>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</si>
  <si>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</si>
  <si>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</si>
  <si>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</si>
  <si>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</si>
  <si>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</si>
  <si>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</si>
  <si>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</si>
  <si>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</si>
  <si>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</si>
  <si>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</si>
  <si>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</si>
  <si>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</si>
  <si>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</si>
  <si>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</si>
  <si>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</si>
  <si>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</si>
  <si>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</si>
  <si>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</si>
  <si>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</si>
  <si>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</si>
  <si>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</si>
  <si>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</si>
  <si>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</si>
  <si>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</si>
  <si>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</si>
  <si>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</si>
  <si>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</si>
  <si>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</si>
  <si>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</si>
  <si>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</si>
  <si>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</si>
  <si>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</si>
  <si>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</si>
  <si>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</si>
  <si>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</si>
  <si>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</si>
  <si>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</si>
  <si>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</si>
  <si>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</si>
  <si>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</si>
  <si>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</si>
  <si>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</si>
  <si>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</si>
  <si>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</si>
  <si>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</si>
  <si>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</si>
  <si>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</si>
  <si>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</si>
  <si>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</si>
  <si>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</si>
  <si>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</si>
  <si>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</si>
  <si>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</si>
  <si>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</si>
  <si>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</si>
  <si>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</si>
  <si>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</si>
  <si>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</si>
  <si>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</si>
  <si>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</si>
  <si>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</si>
  <si>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</si>
  <si>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</si>
  <si>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</si>
  <si>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</si>
  <si>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</si>
  <si>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</si>
  <si>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</si>
  <si>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</si>
  <si>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</si>
  <si>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</si>
  <si>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</si>
  <si>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</si>
  <si>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</si>
  <si>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</si>
  <si>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</si>
  <si>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</si>
  <si>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</si>
  <si>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</si>
  <si>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</si>
  <si>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</si>
  <si>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</si>
  <si>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</si>
  <si>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</si>
  <si>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</si>
  <si>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</si>
  <si>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</si>
  <si>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</si>
  <si>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</si>
  <si>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</si>
  <si>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</si>
  <si>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</si>
  <si>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</si>
  <si>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</si>
  <si>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</si>
  <si>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</si>
  <si>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</si>
  <si>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</si>
  <si>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</si>
  <si>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</si>
  <si>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</si>
  <si>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</si>
  <si>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</si>
  <si>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</si>
  <si>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</si>
  <si>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</si>
  <si>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</si>
  <si>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</si>
  <si>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</si>
  <si>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</si>
  <si>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</si>
  <si>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</si>
  <si>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</si>
  <si>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</si>
  <si>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</si>
  <si>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</si>
  <si>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</si>
  <si>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</si>
  <si>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</si>
  <si>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</si>
  <si>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</si>
  <si>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</si>
  <si>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</si>
  <si>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</si>
  <si>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</si>
  <si>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</si>
  <si>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</si>
  <si>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</si>
  <si>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</si>
  <si>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</si>
  <si>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</si>
  <si>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</si>
  <si>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</si>
  <si>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</si>
  <si>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</si>
  <si>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</si>
  <si>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</si>
  <si>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</si>
  <si>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</si>
  <si>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</si>
  <si>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</si>
  <si>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</si>
  <si>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</si>
  <si>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</si>
  <si>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</si>
  <si>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</si>
  <si>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</si>
  <si>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</si>
  <si>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</si>
  <si>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</si>
  <si>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</si>
  <si>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</si>
  <si>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</si>
  <si>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</si>
  <si>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</si>
  <si>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</si>
  <si>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</si>
  <si>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</si>
  <si>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</si>
  <si>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</si>
  <si>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</si>
  <si>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</si>
  <si>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</si>
  <si>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</si>
  <si>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</si>
  <si>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</si>
  <si>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</si>
  <si>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</si>
  <si>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</si>
  <si>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</si>
  <si>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</si>
  <si>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</si>
  <si>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</si>
  <si>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</si>
  <si>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</si>
  <si>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</si>
  <si>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</si>
  <si>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</si>
  <si>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</si>
  <si>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</si>
  <si>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</si>
  <si>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</si>
  <si>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</si>
  <si>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</si>
  <si>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</si>
  <si>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</si>
  <si>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</si>
  <si>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</si>
  <si>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</si>
  <si>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</si>
  <si>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</si>
  <si>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</si>
  <si>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</si>
  <si>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</si>
  <si>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</si>
  <si>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</si>
  <si>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</si>
  <si>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</si>
  <si>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</si>
  <si>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</si>
  <si>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</si>
  <si>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</si>
  <si>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</si>
  <si>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</si>
  <si>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</si>
  <si>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</si>
  <si>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</si>
  <si>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</si>
  <si>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</si>
  <si>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</si>
  <si>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</si>
  <si>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</si>
  <si>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</si>
  <si>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</si>
  <si>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</si>
  <si>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</si>
  <si>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</si>
  <si>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</si>
  <si>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</si>
  <si>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</si>
  <si>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</si>
  <si>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</si>
  <si>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</si>
  <si>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</si>
  <si>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</si>
  <si>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</si>
  <si>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</si>
  <si>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</si>
  <si>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</si>
  <si>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</si>
  <si>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</si>
  <si>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</si>
  <si>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</si>
  <si>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</si>
  <si>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</si>
  <si>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</si>
  <si>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</si>
  <si>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</si>
  <si>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</si>
  <si>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</si>
  <si>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</si>
  <si>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</si>
  <si>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</si>
  <si>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</si>
  <si>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</si>
  <si>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</si>
  <si>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</si>
  <si>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</si>
  <si>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</si>
  <si>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</si>
  <si>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</si>
  <si>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</si>
  <si>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</si>
  <si>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</si>
  <si>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</si>
  <si>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</si>
  <si>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</si>
  <si>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</si>
  <si>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</si>
  <si>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</si>
  <si>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</si>
  <si>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</si>
  <si>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</si>
  <si>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</si>
  <si>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</si>
  <si>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</si>
  <si>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</si>
  <si>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</si>
  <si>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</si>
  <si>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</si>
  <si>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</si>
  <si>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</si>
  <si>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</si>
  <si>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</si>
  <si>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</si>
  <si>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</si>
  <si>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</si>
  <si>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</si>
  <si>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</si>
  <si>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</si>
  <si>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</si>
  <si>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</si>
  <si>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</si>
  <si>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</si>
  <si>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</si>
  <si>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</si>
  <si>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</si>
  <si>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</si>
  <si>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</si>
  <si>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</si>
  <si>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</si>
  <si>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</si>
  <si>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</si>
  <si>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</si>
  <si>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</si>
  <si>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</si>
  <si>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</si>
  <si>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</si>
  <si>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</si>
  <si>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</si>
  <si>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</si>
  <si>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</si>
  <si>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</si>
  <si>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</si>
  <si>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</si>
  <si>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</si>
  <si>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</si>
  <si>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</si>
  <si>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</si>
  <si>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</si>
  <si>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</si>
  <si>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</si>
  <si>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</si>
  <si>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</si>
  <si>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</si>
  <si>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</si>
  <si>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</si>
  <si>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</si>
  <si>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</si>
  <si>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</si>
  <si>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</si>
  <si>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</si>
  <si>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</si>
  <si>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</si>
  <si>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</si>
  <si>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</si>
  <si>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</si>
  <si>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</si>
  <si>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</si>
  <si>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</si>
  <si>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</si>
  <si>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</si>
  <si>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</si>
  <si>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</si>
  <si>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</si>
  <si>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</si>
  <si>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</si>
  <si>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</si>
  <si>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</si>
  <si>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</si>
  <si>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</si>
  <si>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</si>
  <si>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</si>
  <si>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</si>
  <si>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</si>
  <si>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</si>
  <si>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</si>
  <si>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</si>
  <si>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</si>
  <si>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</si>
  <si>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</si>
  <si>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</si>
  <si>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</si>
  <si>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</si>
  <si>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</si>
  <si>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</si>
  <si>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</si>
  <si>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</si>
  <si>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</si>
  <si>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</si>
  <si>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</si>
  <si>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</si>
  <si>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</si>
  <si>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</si>
  <si>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</si>
  <si>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</si>
  <si>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</si>
  <si>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</si>
  <si>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</si>
  <si>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</si>
  <si>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</si>
  <si>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</si>
  <si>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</si>
  <si>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</si>
  <si>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</si>
  <si>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</si>
  <si>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</si>
  <si>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</si>
  <si>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</si>
  <si>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</si>
  <si>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</si>
  <si>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</si>
  <si>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</si>
  <si>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</si>
  <si>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</si>
  <si>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</si>
  <si>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</si>
  <si>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</si>
  <si>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</si>
  <si>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</si>
  <si>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</si>
  <si>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</si>
  <si>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</si>
  <si>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</si>
  <si>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</si>
  <si>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</si>
  <si>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</si>
  <si>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</si>
  <si>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</si>
  <si>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</si>
  <si>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</si>
  <si>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</si>
  <si>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</si>
  <si>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</si>
  <si>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</si>
  <si>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</si>
  <si>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</si>
  <si>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</si>
  <si>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</si>
  <si>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</si>
  <si>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</si>
  <si>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</si>
  <si>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</si>
  <si>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</si>
  <si>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</si>
  <si>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</si>
  <si>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</si>
  <si>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</si>
  <si>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</si>
  <si>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</si>
  <si>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</si>
  <si>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</si>
  <si>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</si>
  <si>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</si>
  <si>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</si>
  <si>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</si>
  <si>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</si>
  <si>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</si>
  <si>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</si>
  <si>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</si>
  <si>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</si>
  <si>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</si>
  <si>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</si>
  <si>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</si>
  <si>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</si>
  <si>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</si>
  <si>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</si>
  <si>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</si>
  <si>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</si>
  <si>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</si>
  <si>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</si>
  <si>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</si>
  <si>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</si>
  <si>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</si>
  <si>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</si>
  <si>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</si>
  <si>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</si>
  <si>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</si>
  <si>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</si>
  <si>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</si>
  <si>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</si>
  <si>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</si>
  <si>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</si>
  <si>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</si>
  <si>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</si>
  <si>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</si>
  <si>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</si>
  <si>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</si>
  <si>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</si>
  <si>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</si>
  <si>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</si>
  <si>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</si>
  <si>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</si>
  <si>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</si>
  <si>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</si>
  <si>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</si>
  <si>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</si>
  <si>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</si>
  <si>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</si>
  <si>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</si>
  <si>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</si>
  <si>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</si>
  <si>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</si>
  <si>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</si>
  <si>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</si>
  <si>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</si>
  <si>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</si>
  <si>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</si>
  <si>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</si>
  <si>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</si>
  <si>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</si>
  <si>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</si>
  <si>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</si>
  <si>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</si>
  <si>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</si>
  <si>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</si>
  <si>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</si>
  <si>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</si>
  <si>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</si>
  <si>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</si>
  <si>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</si>
  <si>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</si>
  <si>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</si>
  <si>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</si>
  <si>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</si>
  <si>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</si>
  <si>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</si>
  <si>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</si>
  <si>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</si>
  <si>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</si>
  <si>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</si>
  <si>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</si>
  <si>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</si>
  <si>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</si>
  <si>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</si>
  <si>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</si>
  <si>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</si>
  <si>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</si>
  <si>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</si>
  <si>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</si>
  <si>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</si>
  <si>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</si>
  <si>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</si>
  <si>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</si>
  <si>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</si>
  <si>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</si>
  <si>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</si>
  <si>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</si>
  <si>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</si>
  <si>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</si>
  <si>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</si>
  <si>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</si>
  <si>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</si>
  <si>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</si>
  <si>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</si>
  <si>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</si>
  <si>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</si>
  <si>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</si>
  <si>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</si>
  <si>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</si>
  <si>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</si>
  <si>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</si>
  <si>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</si>
  <si>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</si>
  <si>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</si>
  <si>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</si>
  <si>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</si>
  <si>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</si>
  <si>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</si>
  <si>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</si>
  <si>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</si>
  <si>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</si>
  <si>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</si>
  <si>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</si>
  <si>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</si>
  <si>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</si>
  <si>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</si>
  <si>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</si>
  <si>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</si>
  <si>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</si>
  <si>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</si>
  <si>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</si>
  <si>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</si>
  <si>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</si>
  <si>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</si>
  <si>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</si>
  <si>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</si>
  <si>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</si>
  <si>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</si>
  <si>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</si>
  <si>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</si>
  <si>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</si>
  <si>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</si>
  <si>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</si>
  <si>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</si>
  <si>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</si>
  <si>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</si>
  <si>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</si>
  <si>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</si>
  <si>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</si>
  <si>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</si>
  <si>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</si>
  <si>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</si>
  <si>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</si>
  <si>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</si>
  <si>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</si>
  <si>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</si>
  <si>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</si>
  <si>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</si>
  <si>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</si>
  <si>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</si>
  <si>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</si>
  <si>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</si>
  <si>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</si>
  <si>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</si>
  <si>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</si>
  <si>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</si>
  <si>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</si>
  <si>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</si>
  <si>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</si>
  <si>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</si>
  <si>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</si>
  <si>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</si>
  <si>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</si>
  <si>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</si>
  <si>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</si>
  <si>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</si>
  <si>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</si>
  <si>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</si>
  <si>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</si>
  <si>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</si>
  <si>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</si>
  <si>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</si>
  <si>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</si>
  <si>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</si>
  <si>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</si>
  <si>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</si>
  <si>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</si>
  <si>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</si>
  <si>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</si>
  <si>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</si>
  <si>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</si>
  <si>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</si>
  <si>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</si>
  <si>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</si>
  <si>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</si>
  <si>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</si>
  <si>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</si>
  <si>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</si>
  <si>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</si>
  <si>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</si>
  <si>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</si>
  <si>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</si>
  <si>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</si>
  <si>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</si>
  <si>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</si>
  <si>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</si>
  <si>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</si>
  <si>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</si>
  <si>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</si>
  <si>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</si>
  <si>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</si>
  <si>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</si>
  <si>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</si>
  <si>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</si>
  <si>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</si>
  <si>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</si>
  <si>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</si>
  <si>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</si>
  <si>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</si>
  <si>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</si>
  <si>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</si>
  <si>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</si>
  <si>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</si>
  <si>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</si>
  <si>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</si>
  <si>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</si>
  <si>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</si>
  <si>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</si>
  <si>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</si>
  <si>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</si>
  <si>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</si>
  <si>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</si>
  <si>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</si>
  <si>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</si>
  <si>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</si>
  <si>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</si>
  <si>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</si>
  <si>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</si>
  <si>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</si>
  <si>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</si>
  <si>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</si>
  <si>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</si>
  <si>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</si>
  <si>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</si>
  <si>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</si>
  <si>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</si>
  <si>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</si>
  <si>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</si>
  <si>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</si>
  <si>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</si>
  <si>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</si>
  <si>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</si>
  <si>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</si>
  <si>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</si>
  <si>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</si>
  <si>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</si>
  <si>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</si>
  <si>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</si>
  <si>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</si>
  <si>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</si>
  <si>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</si>
  <si>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</si>
  <si>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</si>
  <si>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</si>
  <si>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</si>
  <si>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</si>
  <si>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</si>
  <si>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</si>
  <si>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</si>
  <si>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</si>
  <si>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</si>
  <si>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</si>
  <si>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</si>
  <si>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</si>
  <si>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</si>
  <si>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</si>
  <si>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</si>
  <si>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</si>
  <si>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</si>
  <si>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</si>
  <si>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</si>
  <si>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</si>
  <si>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</si>
  <si>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</si>
  <si>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</si>
  <si>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</si>
  <si>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</si>
  <si>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</si>
  <si>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</si>
  <si>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</si>
  <si>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</si>
  <si>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</si>
  <si>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</si>
  <si>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</si>
  <si>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</si>
  <si>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</si>
  <si>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</si>
  <si>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</si>
  <si>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</si>
  <si>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</si>
  <si>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</si>
  <si>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</si>
  <si>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</si>
  <si>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</si>
  <si>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</si>
  <si>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</si>
  <si>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</si>
  <si>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</si>
  <si>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</si>
  <si>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</si>
  <si>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</si>
  <si>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</si>
  <si>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São 40 mese - 10 Conf</t>
  </si>
  <si>
    <t>Obs. Trabalhista</t>
  </si>
  <si>
    <t>Situação para Envio</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</si>
  <si>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</si>
  <si>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</si>
  <si>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</si>
  <si>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</si>
  <si>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</si>
  <si>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</si>
  <si>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</si>
  <si>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</si>
  <si>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</si>
  <si>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</si>
  <si>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</si>
  <si>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</si>
  <si>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</si>
  <si>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</si>
  <si>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</si>
  <si>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</si>
  <si>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</si>
  <si>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</si>
  <si>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</si>
  <si>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</si>
  <si>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</si>
  <si>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</si>
  <si>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</si>
  <si>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</si>
  <si>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</si>
  <si>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</si>
  <si>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</si>
  <si>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</si>
  <si>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</si>
  <si>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</si>
  <si>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</si>
  <si>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</si>
  <si>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</si>
  <si>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</si>
  <si>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</si>
  <si>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</si>
  <si>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</si>
  <si>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</si>
  <si>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</si>
  <si>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</si>
  <si>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</si>
  <si>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</si>
  <si>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</si>
  <si>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</si>
  <si>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</si>
  <si>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</si>
  <si>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</si>
  <si>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</si>
  <si>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</si>
  <si>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</si>
  <si>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</si>
  <si>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</si>
  <si>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</si>
  <si>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</si>
  <si>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</si>
  <si>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</si>
  <si>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</si>
  <si>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</si>
  <si>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</si>
  <si>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</si>
  <si>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</si>
  <si>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</si>
  <si>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</si>
  <si>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</si>
  <si>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</si>
  <si>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</si>
  <si>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</si>
  <si>
    <t>jorge_rosa@sicredi.com.br</t>
  </si>
  <si>
    <t>Assinatura</t>
  </si>
  <si>
    <t>Corpo do e-mail</t>
  </si>
  <si>
    <t>Dados da cooperativa nº[COOP]</t>
  </si>
  <si>
    <t>Estagiário</t>
  </si>
  <si>
    <t>Jurídico</t>
  </si>
  <si>
    <t>Sicredi</t>
  </si>
  <si>
    <t>Não tenho.</t>
  </si>
  <si>
    <t>Anexado estão os dados da cooperativa nº[COOP], caso haja algum erro, por favor entre em contato comigo o mais rápido.</t>
  </si>
  <si>
    <t>Cópias</t>
  </si>
  <si>
    <t>dsadsadasd_x000D_
sdadsadsad_x000D_
dasdasdasd_x000D_
sasasadaaa_x000D_
sadsadasaa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</si>
</sst>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0" formatCode="00000\-0"/>
    <numFmt numFmtId="171" formatCode="[$-416]General"/>
    <numFmt numFmtId="172" formatCode="##"/>
  </numFmts>
  <fonts count="60"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s>
  <fills count="41">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1" fontId="2" fillId="0" borderId="0"/>
    <xf numFmtId="43" fontId="1" fillId="0" borderId="0" applyFont="0" applyFill="0" applyBorder="0" applyAlignment="0" applyProtection="0"/>
  </cellStyleXfs>
  <cellXfs count="103">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2" borderId="0" xfId="7" applyFill="1" applyBorder="1" applyAlignment="1">
      <alignment horizontal="justify" vertical="center" wrapText="1"/>
    </xf>
    <xf numFmtId="0" fontId="0" fillId="0" borderId="0" xfId="0" quotePrefix="1"/>
    <xf numFmtId="0" fontId="18" fillId="2" borderId="0" xfId="7" applyFill="1" applyBorder="1" applyAlignment="1">
      <alignment horizontal="justify" vertical="center"/>
    </xf>
    <xf numFmtId="0" fontId="55" fillId="2" borderId="1" xfId="0" applyFont="1" applyFill="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5" fillId="2" borderId="1" xfId="0" quotePrefix="1" applyFont="1" applyFill="1" applyBorder="1" applyAlignment="1">
      <alignment horizontal="center" vertical="center"/>
    </xf>
    <xf numFmtId="0" fontId="55" fillId="2" borderId="1" xfId="0" quotePrefix="1" applyFont="1" applyFill="1" applyBorder="1" applyAlignment="1">
      <alignment horizontal="center"/>
    </xf>
    <xf numFmtId="1" fontId="55" fillId="2" borderId="1" xfId="0" quotePrefix="1" applyNumberFormat="1" applyFont="1" applyFill="1" applyBorder="1" applyAlignment="1">
      <alignment horizontal="center"/>
    </xf>
    <xf numFmtId="172" fontId="55" fillId="2" borderId="1" xfId="0" quotePrefix="1" applyNumberFormat="1" applyFont="1" applyFill="1" applyBorder="1" applyAlignment="1">
      <alignment horizontal="center" vertical="center" wrapText="1"/>
    </xf>
    <xf numFmtId="0" fontId="55" fillId="2" borderId="1" xfId="0" applyFont="1" applyFill="1" applyBorder="1" applyAlignment="1">
      <alignment horizontal="center" vertical="center"/>
    </xf>
    <xf numFmtId="44" fontId="55" fillId="2" borderId="1" xfId="6262" applyFont="1" applyFill="1" applyBorder="1" applyAlignment="1">
      <alignment horizontal="center" vertical="center" wrapText="1"/>
    </xf>
    <xf numFmtId="0" fontId="52" fillId="2" borderId="0" xfId="0" applyFont="1" applyFill="1" applyBorder="1"/>
    <xf numFmtId="0" fontId="52" fillId="2" borderId="0" xfId="0" applyFont="1" applyFill="1" applyBorder="1" applyAlignment="1">
      <alignment vertical="center"/>
    </xf>
    <xf numFmtId="44" fontId="52" fillId="2" borderId="1" xfId="6262" applyFont="1" applyFill="1" applyBorder="1" applyAlignment="1">
      <alignment horizontal="center" vertical="center" wrapText="1"/>
    </xf>
    <xf numFmtId="169" fontId="54" fillId="2" borderId="1" xfId="0" applyNumberFormat="1" applyFont="1" applyFill="1" applyBorder="1" applyAlignment="1">
      <alignment horizontal="center" vertical="center" wrapText="1"/>
    </xf>
    <xf numFmtId="44" fontId="54" fillId="2" borderId="1" xfId="0" applyNumberFormat="1" applyFont="1" applyFill="1" applyBorder="1" applyAlignment="1">
      <alignment horizontal="center" vertical="center" wrapText="1"/>
    </xf>
    <xf numFmtId="0" fontId="52" fillId="2" borderId="0" xfId="0" applyFont="1" applyFill="1" applyBorder="1" applyAlignment="1">
      <alignment horizontal="center" vertical="center"/>
    </xf>
    <xf numFmtId="0" fontId="53" fillId="2" borderId="1" xfId="0" applyNumberFormat="1" applyFont="1" applyFill="1" applyBorder="1" applyAlignment="1">
      <alignment horizontal="center" vertical="center" wrapText="1"/>
    </xf>
    <xf numFmtId="0" fontId="53" fillId="2" borderId="1" xfId="0" quotePrefix="1" applyNumberFormat="1" applyFont="1" applyFill="1" applyBorder="1" applyAlignment="1">
      <alignment horizontal="center" vertical="center" wrapText="1"/>
    </xf>
    <xf numFmtId="4" fontId="53" fillId="2" borderId="1" xfId="0" applyNumberFormat="1" applyFont="1" applyFill="1" applyBorder="1" applyAlignment="1">
      <alignment horizontal="center" vertical="center" wrapText="1"/>
    </xf>
    <xf numFmtId="14" fontId="53" fillId="2" borderId="1" xfId="0" applyNumberFormat="1" applyFont="1" applyFill="1" applyBorder="1" applyAlignment="1">
      <alignment horizontal="center" vertical="center" wrapText="1"/>
    </xf>
    <xf numFmtId="0" fontId="51" fillId="2" borderId="0" xfId="0" applyFont="1" applyFill="1" applyAlignment="1">
      <alignment horizontal="center"/>
    </xf>
    <xf numFmtId="44" fontId="51" fillId="2" borderId="0" xfId="6262" applyFont="1" applyFill="1" applyAlignment="1">
      <alignment horizontal="center"/>
    </xf>
    <xf numFmtId="44" fontId="53" fillId="2" borderId="1" xfId="6262" applyFont="1" applyFill="1" applyBorder="1" applyAlignment="1">
      <alignment horizontal="center" vertical="center" wrapText="1"/>
    </xf>
    <xf numFmtId="44" fontId="51" fillId="2" borderId="0" xfId="6262" applyFont="1" applyFill="1" applyAlignment="1">
      <alignment horizontal="left"/>
    </xf>
    <xf numFmtId="0" fontId="53" fillId="2" borderId="1" xfId="0" applyNumberFormat="1" applyFont="1" applyFill="1" applyBorder="1" applyAlignment="1">
      <alignment horizontal="left" vertical="top" wrapText="1"/>
    </xf>
    <xf numFmtId="0" fontId="52" fillId="2" borderId="1" xfId="0" applyNumberFormat="1" applyFont="1" applyFill="1" applyBorder="1" applyAlignment="1">
      <alignment horizontal="center" vertical="center" wrapText="1"/>
    </xf>
    <xf numFmtId="44" fontId="58" fillId="2" borderId="1" xfId="6262" applyFont="1" applyFill="1" applyBorder="1" applyAlignment="1">
      <alignment horizontal="center" vertical="center" wrapText="1"/>
    </xf>
    <xf numFmtId="44" fontId="59" fillId="2" borderId="1" xfId="6262" applyFont="1" applyFill="1" applyBorder="1" applyAlignment="1">
      <alignment horizontal="center" vertical="center" wrapText="1"/>
    </xf>
    <xf numFmtId="44" fontId="51" fillId="2" borderId="0" xfId="6262" applyFont="1" applyFill="1" applyAlignment="1">
      <alignment horizontal="left" vertical="center"/>
    </xf>
    <xf numFmtId="0" fontId="52" fillId="2" borderId="1" xfId="0" applyFont="1" applyFill="1" applyBorder="1" applyAlignment="1">
      <alignment horizontal="center" vertical="center" wrapText="1"/>
    </xf>
    <xf numFmtId="0" fontId="52" fillId="2" borderId="1" xfId="0" quotePrefix="1" applyNumberFormat="1" applyFont="1" applyFill="1" applyBorder="1" applyAlignment="1">
      <alignment horizontal="center" vertical="center" wrapText="1"/>
    </xf>
    <xf numFmtId="0" fontId="51" fillId="2" borderId="1" xfId="0" applyFont="1" applyFill="1" applyBorder="1" applyAlignment="1">
      <alignment horizontal="center" vertical="center" wrapText="1"/>
    </xf>
    <xf numFmtId="0" fontId="52" fillId="2" borderId="1" xfId="5327" applyFont="1" applyFill="1" applyBorder="1" applyAlignment="1">
      <alignment horizontal="center" vertical="center" wrapText="1"/>
    </xf>
    <xf numFmtId="43" fontId="52" fillId="2" borderId="1" xfId="6265" applyFont="1" applyFill="1" applyBorder="1" applyAlignment="1">
      <alignment horizontal="center" vertical="center" wrapText="1"/>
    </xf>
    <xf numFmtId="0" fontId="51" fillId="2" borderId="0" xfId="0" applyFont="1" applyFill="1" applyBorder="1"/>
    <xf numFmtId="0" fontId="0" fillId="2" borderId="0" xfId="0" applyFill="1" applyBorder="1"/>
    <xf numFmtId="44" fontId="0" fillId="2" borderId="0" xfId="6262" applyFont="1" applyFill="1" applyBorder="1"/>
    <xf numFmtId="0" fontId="55" fillId="40" borderId="1" xfId="0" quotePrefix="1" applyFont="1" applyFill="1" applyBorder="1" applyAlignment="1">
      <alignment horizontal="center" vertical="center"/>
    </xf>
    <xf numFmtId="0" fontId="21" fillId="40" borderId="1" xfId="9" applyFill="1" applyBorder="1" applyAlignment="1">
      <alignment horizontal="justify" vertical="center" wrapText="1"/>
    </xf>
    <xf numFmtId="0" fontId="55" fillId="40" borderId="1" xfId="7" applyFont="1" applyFill="1" applyBorder="1" applyAlignment="1">
      <alignment horizontal="center" vertical="center" wrapText="1"/>
    </xf>
    <xf numFmtId="0" fontId="52" fillId="40" borderId="0" xfId="0" applyFont="1" applyFill="1" applyBorder="1"/>
    <xf numFmtId="0" fontId="52" fillId="40" borderId="0" xfId="0" applyFont="1" applyFill="1" applyBorder="1" applyAlignment="1">
      <alignment vertical="center"/>
    </xf>
    <xf numFmtId="44" fontId="52" fillId="40" borderId="1" xfId="6262" applyFont="1" applyFill="1" applyBorder="1" applyAlignment="1">
      <alignment horizontal="center" vertical="center" wrapText="1"/>
    </xf>
    <xf numFmtId="169" fontId="54" fillId="40" borderId="1" xfId="0" applyNumberFormat="1" applyFont="1" applyFill="1" applyBorder="1" applyAlignment="1">
      <alignment horizontal="center" vertical="center" wrapText="1"/>
    </xf>
    <xf numFmtId="44" fontId="54" fillId="40" borderId="1" xfId="0" applyNumberFormat="1" applyFont="1" applyFill="1" applyBorder="1" applyAlignment="1">
      <alignment horizontal="center" vertical="center" wrapText="1"/>
    </xf>
    <xf numFmtId="44" fontId="51" fillId="40" borderId="0" xfId="6262" applyFont="1" applyFill="1" applyAlignment="1">
      <alignment horizontal="center"/>
    </xf>
    <xf numFmtId="0" fontId="52" fillId="40" borderId="1" xfId="0" applyFont="1" applyFill="1" applyBorder="1" applyAlignment="1">
      <alignment horizontal="center" vertical="center" wrapText="1"/>
    </xf>
    <xf numFmtId="0" fontId="52" fillId="40" borderId="1" xfId="0" quotePrefix="1" applyNumberFormat="1" applyFont="1" applyFill="1" applyBorder="1" applyAlignment="1">
      <alignment horizontal="center" vertical="center" wrapText="1"/>
    </xf>
    <xf numFmtId="0" fontId="52" fillId="40" borderId="1" xfId="0" quotePrefix="1" applyFont="1" applyFill="1" applyBorder="1" applyAlignment="1">
      <alignment horizontal="center" vertical="center" wrapText="1"/>
    </xf>
    <xf numFmtId="0" fontId="51" fillId="40" borderId="1" xfId="0" applyFont="1" applyFill="1" applyBorder="1" applyAlignment="1">
      <alignment horizontal="center" vertical="center" wrapText="1"/>
    </xf>
    <xf numFmtId="0" fontId="52" fillId="40" borderId="1" xfId="5327" applyFont="1" applyFill="1" applyBorder="1" applyAlignment="1">
      <alignment horizontal="center" vertical="center" wrapText="1"/>
    </xf>
    <xf numFmtId="0" fontId="52" fillId="40" borderId="1" xfId="0" applyNumberFormat="1" applyFont="1" applyFill="1" applyBorder="1" applyAlignment="1">
      <alignment horizontal="center" vertical="center" wrapText="1"/>
    </xf>
    <xf numFmtId="43" fontId="52" fillId="40" borderId="1" xfId="6265" applyFont="1" applyFill="1" applyBorder="1" applyAlignment="1">
      <alignment horizontal="center" vertical="center" wrapText="1"/>
    </xf>
    <xf numFmtId="0" fontId="51" fillId="40" borderId="0" xfId="0" applyFont="1" applyFill="1" applyBorder="1"/>
    <xf numFmtId="44" fontId="55" fillId="2" borderId="1" xfId="6262" applyFont="1" applyFill="1" applyBorder="1" applyAlignment="1">
      <alignment horizontal="center" vertical="center"/>
    </xf>
    <xf numFmtId="0" fontId="55" fillId="40" borderId="1" xfId="5366" applyFont="1" applyFill="1" applyBorder="1" applyAlignment="1">
      <alignment horizontal="center" vertical="center"/>
    </xf>
    <xf numFmtId="0" fontId="18" fillId="2" borderId="1" xfId="7" applyFill="1" applyBorder="1" applyAlignment="1">
      <alignment horizontal="center" vertical="center" wrapText="1"/>
    </xf>
    <xf numFmtId="0" fontId="18" fillId="2" borderId="0" xfId="7" applyFill="1" applyBorder="1" applyAlignment="1">
      <alignment horizontal="center" vertical="center" wrapText="1"/>
    </xf>
    <xf numFmtId="0" fontId="18" fillId="2" borderId="0" xfId="7" applyFill="1" applyBorder="1" applyAlignment="1">
      <alignment horizontal="center" vertical="center"/>
    </xf>
    <xf numFmtId="0" fontId="39" fillId="2" borderId="1" xfId="7" applyFont="1" applyFill="1" applyBorder="1" applyAlignment="1">
      <alignment horizontal="center" vertical="center" wrapText="1"/>
    </xf>
    <xf numFmtId="0" fontId="39" fillId="2" borderId="11" xfId="7" applyFont="1" applyFill="1" applyBorder="1" applyAlignment="1">
      <alignment horizontal="center" vertical="center" wrapText="1"/>
    </xf>
    <xf numFmtId="0" fontId="21" fillId="2" borderId="1" xfId="9" applyFill="1" applyBorder="1" applyAlignment="1">
      <alignment horizontal="justify" vertical="center" wrapText="1"/>
    </xf>
    <xf numFmtId="0" fontId="55" fillId="2" borderId="1" xfId="7" applyFont="1" applyFill="1" applyBorder="1" applyAlignment="1">
      <alignment horizontal="center" vertical="center" wrapText="1"/>
    </xf>
    <xf numFmtId="0" fontId="55" fillId="2" borderId="1" xfId="5366" applyFont="1" applyFill="1" applyBorder="1" applyAlignment="1">
      <alignment horizontal="center" vertical="center"/>
    </xf>
    <xf numFmtId="170" fontId="55" fillId="2" borderId="1" xfId="5366" applyNumberFormat="1" applyFont="1" applyFill="1" applyBorder="1" applyAlignment="1">
      <alignment horizontal="center" vertical="center"/>
    </xf>
    <xf numFmtId="0" fontId="55" fillId="2" borderId="1" xfId="0" applyFont="1" applyFill="1" applyBorder="1" applyAlignment="1">
      <alignment horizontal="center"/>
    </xf>
    <xf numFmtId="0" fontId="18" fillId="2" borderId="0" xfId="7" quotePrefix="1" applyFill="1" applyAlignment="1">
      <alignment horizontal="justify" vertical="center" wrapText="1"/>
    </xf>
    <xf numFmtId="0" fontId="18" fillId="2" borderId="11" xfId="7" applyFill="1" applyBorder="1" applyAlignment="1">
      <alignment horizontal="justify" vertical="center" wrapText="1"/>
    </xf>
    <xf numFmtId="0" fontId="18" fillId="2" borderId="1" xfId="7" quotePrefix="1" applyFill="1" applyBorder="1" applyAlignment="1">
      <alignment horizontal="justify" vertical="center" wrapText="1"/>
    </xf>
    <xf numFmtId="0" fontId="18" fillId="2" borderId="1" xfId="7" applyFill="1" applyBorder="1" applyAlignment="1">
      <alignment horizontal="justify" vertical="center" wrapText="1"/>
    </xf>
    <xf numFmtId="0" fontId="50" fillId="2" borderId="1" xfId="0" applyNumberFormat="1" applyFont="1" applyFill="1" applyBorder="1" applyAlignment="1">
      <alignment horizontal="center" vertical="center" wrapText="1"/>
    </xf>
    <xf numFmtId="0" fontId="50" fillId="2" borderId="1" xfId="2" applyFont="1" applyFill="1" applyBorder="1" applyAlignment="1">
      <alignment horizontal="center" vertical="center" wrapText="1"/>
    </xf>
    <xf numFmtId="167" fontId="50" fillId="2" borderId="1" xfId="0" applyNumberFormat="1" applyFont="1" applyFill="1" applyBorder="1" applyAlignment="1">
      <alignment horizontal="center" vertical="center" wrapText="1"/>
    </xf>
    <xf numFmtId="0" fontId="56" fillId="2" borderId="1" xfId="0" applyNumberFormat="1" applyFont="1" applyFill="1" applyBorder="1" applyAlignment="1">
      <alignment horizontal="center" vertical="center" wrapText="1"/>
    </xf>
    <xf numFmtId="0" fontId="56" fillId="2" borderId="0" xfId="0" applyFont="1" applyFill="1" applyBorder="1" applyAlignment="1">
      <alignment horizontal="center" vertical="center" wrapText="1"/>
    </xf>
    <xf numFmtId="0" fontId="56" fillId="2" borderId="0" xfId="2" applyFont="1" applyFill="1" applyBorder="1" applyAlignment="1">
      <alignment horizontal="center" vertical="center" wrapText="1"/>
    </xf>
    <xf numFmtId="0" fontId="51" fillId="2" borderId="0" xfId="0" applyFont="1" applyFill="1" applyBorder="1" applyAlignment="1">
      <alignment horizontal="center"/>
    </xf>
    <xf numFmtId="0" fontId="57" fillId="2" borderId="1" xfId="0" quotePrefix="1" applyFont="1" applyFill="1" applyBorder="1" applyAlignment="1">
      <alignment horizontal="center" vertical="center" wrapText="1"/>
    </xf>
    <xf numFmtId="169" fontId="54" fillId="2" borderId="0" xfId="0" applyNumberFormat="1" applyFont="1" applyFill="1" applyBorder="1" applyAlignment="1">
      <alignment horizontal="center" vertical="center" wrapText="1"/>
    </xf>
    <xf numFmtId="0" fontId="0" fillId="0" borderId="0" xfId="0" applyAlignment="1">
      <alignment wrapText="1"/>
    </xf>
    <xf numFmtId="0" fontId="40" fillId="2" borderId="1" xfId="7" applyFont="1" applyFill="1" applyBorder="1" applyAlignment="1">
      <alignment horizontal="center" vertical="center" wrapText="1"/>
    </xf>
    <xf numFmtId="0" fontId="40" fillId="2"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Comma" xfId="6265" builtinId="3"/>
    <cellStyle name="Currency" xfId="6262" builtinId="4"/>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2" xfId="8" xr:uid="{00000000-0005-0000-0000-0000F4130000}"/>
    <cellStyle name="Hyperlink" xfId="9" builtinId="8"/>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jorge_rosa@sicredi.com.br" TargetMode="External"/><Relationship Id="rId13" Type="http://schemas.openxmlformats.org/officeDocument/2006/relationships/hyperlink" Target="mailto:jorge_rosa@sicredi.com.br" TargetMode="External"/><Relationship Id="rId3" Type="http://schemas.openxmlformats.org/officeDocument/2006/relationships/hyperlink" Target="mailto:jorge_rosa@sicredi.com.br" TargetMode="External"/><Relationship Id="rId7" Type="http://schemas.openxmlformats.org/officeDocument/2006/relationships/hyperlink" Target="mailto:jorge_rosa@sicredi.com.br" TargetMode="External"/><Relationship Id="rId12" Type="http://schemas.openxmlformats.org/officeDocument/2006/relationships/hyperlink" Target="mailto:jorge_rosa@sicredi.com.br" TargetMode="External"/><Relationship Id="rId2" Type="http://schemas.openxmlformats.org/officeDocument/2006/relationships/hyperlink" Target="mailto:jorge_rosa@sicredi.com.br" TargetMode="External"/><Relationship Id="rId1" Type="http://schemas.openxmlformats.org/officeDocument/2006/relationships/hyperlink" Target="mailto:jorge_rosa@sicredi.com.br" TargetMode="External"/><Relationship Id="rId6" Type="http://schemas.openxmlformats.org/officeDocument/2006/relationships/hyperlink" Target="mailto:jorge_rosa@sicredi.com.br" TargetMode="External"/><Relationship Id="rId11" Type="http://schemas.openxmlformats.org/officeDocument/2006/relationships/hyperlink" Target="mailto:jorge_rosa@sicredi.com.br" TargetMode="External"/><Relationship Id="rId5" Type="http://schemas.openxmlformats.org/officeDocument/2006/relationships/hyperlink" Target="mailto:jorge_rosa@sicredi.com.br" TargetMode="External"/><Relationship Id="rId10" Type="http://schemas.openxmlformats.org/officeDocument/2006/relationships/hyperlink" Target="mailto:jorge_rosa@sicredi.com.br" TargetMode="External"/><Relationship Id="rId4" Type="http://schemas.openxmlformats.org/officeDocument/2006/relationships/hyperlink" Target="mailto:jorge_rosa@sicredi.com.br" TargetMode="External"/><Relationship Id="rId9" Type="http://schemas.openxmlformats.org/officeDocument/2006/relationships/hyperlink" Target="mailto:jorge_rosa@sicredi.com.br"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D0BAA-EBB9-4FFD-B0B5-374C4A9F80A9}">
  <sheetPr codeName="Sheet23"/>
  <dimension ref="A1:F3"/>
  <sheetViews>
    <sheetView workbookViewId="0"/>
  </sheetViews>
  <sheetFormatPr defaultRowHeight="15" x14ac:dyDescent="0.25"/>
  <sheetData>
    <row r="1" spans="1:6" ht="150" x14ac:dyDescent="0.25">
      <c r="A1" t="s">
        <v>12146</v>
      </c>
      <c r="B1" s="90" t="s">
        <v>12155</v>
      </c>
      <c r="C1" t="s">
        <v>12149</v>
      </c>
      <c r="D1" t="s">
        <v>12150</v>
      </c>
      <c r="E1" t="s">
        <v>12151</v>
      </c>
      <c r="F1" t="s">
        <v>12152</v>
      </c>
    </row>
    <row r="2" spans="1:6" x14ac:dyDescent="0.25">
      <c r="A2" t="s">
        <v>12147</v>
      </c>
      <c r="B2" t="s">
        <v>12148</v>
      </c>
      <c r="C2" t="s">
        <v>12153</v>
      </c>
    </row>
    <row r="3" spans="1:6" x14ac:dyDescent="0.25">
      <c r="A3" t="s">
        <v>12154</v>
      </c>
    </row>
  </sheetData>
  <pageMargins left="0.7" right="0.7" top="0.75" bottom="0.75" header="0.3" footer="0.3"/>
  <pageSetup paperSize="9"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XFD1"/>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tabSelected="1" zoomScale="69" zoomScaleNormal="69" workbookViewId="0">
      <selection activeCell="E24" sqref="E24"/>
    </sheetView>
  </sheetViews>
  <sheetFormatPr defaultColWidth="20.7109375" defaultRowHeight="20.100000000000001" customHeight="1" x14ac:dyDescent="0.25"/>
  <cols>
    <col min="1" max="1" width="20.7109375" style="80"/>
    <col min="2" max="2" width="67.140625" style="80" customWidth="1"/>
    <col min="3" max="3" width="20.7109375" style="78"/>
    <col min="4" max="4" width="42.5703125" style="9" customWidth="1"/>
    <col min="5" max="24" width="20.7109375" style="9"/>
    <col min="25" max="26" width="20.7109375" style="11"/>
    <col min="27" max="16384" width="20.7109375" style="9"/>
  </cols>
  <sheetData>
    <row r="1" spans="1:26" s="68" customFormat="1" ht="20.100000000000001" customHeight="1" x14ac:dyDescent="0.25">
      <c r="A1" s="91" t="s">
        <v>36</v>
      </c>
      <c r="B1" s="91"/>
      <c r="C1" s="92"/>
      <c r="D1" s="67"/>
      <c r="Y1" s="69" t="s">
        <v>7754</v>
      </c>
      <c r="Z1" s="69" t="s">
        <v>7754</v>
      </c>
    </row>
    <row r="2" spans="1:26" s="68" customFormat="1" ht="20.100000000000001" customHeight="1" x14ac:dyDescent="0.25">
      <c r="A2" s="70" t="s">
        <v>17</v>
      </c>
      <c r="B2" s="70"/>
      <c r="C2" s="71" t="s">
        <v>35</v>
      </c>
      <c r="D2" s="67" t="s">
        <v>7759</v>
      </c>
      <c r="Y2" s="69" t="s">
        <v>7755</v>
      </c>
      <c r="Z2" s="69" t="s">
        <v>7755</v>
      </c>
    </row>
    <row r="3" spans="1:26" ht="20.100000000000001" customHeight="1" x14ac:dyDescent="0.25">
      <c r="A3" s="17" t="s">
        <v>302</v>
      </c>
      <c r="B3" s="72" t="s">
        <v>12145</v>
      </c>
      <c r="C3" s="73"/>
      <c r="D3" s="76" t="s">
        <v>7750</v>
      </c>
    </row>
    <row r="4" spans="1:26" ht="20.100000000000001" customHeight="1" x14ac:dyDescent="0.25">
      <c r="A4" s="15" t="s">
        <v>248</v>
      </c>
      <c r="B4" s="72" t="s">
        <v>12145</v>
      </c>
      <c r="C4" s="73"/>
      <c r="D4" s="19" t="s">
        <v>7651</v>
      </c>
      <c r="Y4" s="11" t="s">
        <v>7756</v>
      </c>
      <c r="Z4" s="11" t="s">
        <v>7756</v>
      </c>
    </row>
    <row r="5" spans="1:26" ht="20.100000000000001" customHeight="1" x14ac:dyDescent="0.25">
      <c r="A5" s="15" t="s">
        <v>7684</v>
      </c>
      <c r="B5" s="72" t="s">
        <v>12145</v>
      </c>
      <c r="C5" s="73"/>
      <c r="D5" s="74" t="s">
        <v>7685</v>
      </c>
    </row>
    <row r="6" spans="1:26" ht="20.100000000000001" customHeight="1" x14ac:dyDescent="0.25">
      <c r="A6" s="48" t="s">
        <v>308</v>
      </c>
      <c r="B6" s="49" t="s">
        <v>12145</v>
      </c>
      <c r="C6" s="50" t="s">
        <v>39</v>
      </c>
      <c r="D6" s="66" t="s">
        <v>166</v>
      </c>
    </row>
    <row r="7" spans="1:26" ht="20.100000000000001" customHeight="1" x14ac:dyDescent="0.25">
      <c r="A7" s="15" t="s">
        <v>239</v>
      </c>
      <c r="B7" s="72" t="s">
        <v>12145</v>
      </c>
      <c r="C7" s="73"/>
      <c r="D7" s="19" t="s">
        <v>7652</v>
      </c>
      <c r="Y7" s="11" t="s">
        <v>7757</v>
      </c>
      <c r="Z7" s="11" t="s">
        <v>7757</v>
      </c>
    </row>
    <row r="8" spans="1:26" ht="20.100000000000001" customHeight="1" x14ac:dyDescent="0.25">
      <c r="A8" s="15" t="s">
        <v>249</v>
      </c>
      <c r="B8" s="72" t="s">
        <v>12145</v>
      </c>
      <c r="C8" s="73"/>
      <c r="D8" s="19" t="s">
        <v>7653</v>
      </c>
      <c r="Y8" s="11" t="s">
        <v>7758</v>
      </c>
    </row>
    <row r="9" spans="1:26" ht="20.100000000000001" customHeight="1" x14ac:dyDescent="0.25">
      <c r="A9" s="15" t="s">
        <v>309</v>
      </c>
      <c r="B9" s="72" t="s">
        <v>12145</v>
      </c>
      <c r="C9" s="73"/>
      <c r="D9" s="19" t="s">
        <v>7654</v>
      </c>
      <c r="Y9" s="11" t="s">
        <v>7753</v>
      </c>
      <c r="Z9" s="11" t="s">
        <v>12056</v>
      </c>
    </row>
    <row r="10" spans="1:26" ht="20.100000000000001" customHeight="1" x14ac:dyDescent="0.25">
      <c r="A10" s="15" t="s">
        <v>297</v>
      </c>
      <c r="B10" s="72" t="s">
        <v>12145</v>
      </c>
      <c r="C10" s="73"/>
      <c r="D10" s="74" t="s">
        <v>7686</v>
      </c>
    </row>
    <row r="11" spans="1:26" ht="20.100000000000001" customHeight="1" x14ac:dyDescent="0.25">
      <c r="A11" s="15" t="s">
        <v>287</v>
      </c>
      <c r="B11" s="72" t="s">
        <v>12145</v>
      </c>
      <c r="C11" s="73"/>
      <c r="D11" s="19" t="s">
        <v>7655</v>
      </c>
      <c r="Y11" s="11" t="s">
        <v>7752</v>
      </c>
      <c r="Z11" s="11" t="s">
        <v>12054</v>
      </c>
    </row>
    <row r="12" spans="1:26" ht="20.100000000000001" customHeight="1" x14ac:dyDescent="0.25">
      <c r="A12" s="15" t="s">
        <v>262</v>
      </c>
      <c r="B12" s="72" t="s">
        <v>12145</v>
      </c>
      <c r="C12" s="73"/>
      <c r="D12" s="19" t="s">
        <v>7656</v>
      </c>
      <c r="Y12" s="11" t="s">
        <v>7751</v>
      </c>
      <c r="Z12" s="11" t="s">
        <v>12055</v>
      </c>
    </row>
    <row r="13" spans="1:26" ht="20.100000000000001" customHeight="1" x14ac:dyDescent="0.25">
      <c r="A13" s="15" t="s">
        <v>306</v>
      </c>
      <c r="B13" s="72" t="s">
        <v>12145</v>
      </c>
      <c r="C13" s="73"/>
      <c r="D13" s="19" t="s">
        <v>7657</v>
      </c>
    </row>
    <row r="14" spans="1:26" ht="20.100000000000001" customHeight="1" x14ac:dyDescent="0.25">
      <c r="A14" s="15" t="s">
        <v>300</v>
      </c>
      <c r="B14" s="72" t="s">
        <v>12145</v>
      </c>
      <c r="C14" s="73"/>
      <c r="D14" s="75" t="s">
        <v>7689</v>
      </c>
    </row>
    <row r="15" spans="1:26" ht="20.100000000000001" customHeight="1" x14ac:dyDescent="0.25">
      <c r="A15" s="15" t="s">
        <v>271</v>
      </c>
      <c r="B15" s="72" t="s">
        <v>12145</v>
      </c>
      <c r="C15" s="73"/>
      <c r="D15" s="19" t="s">
        <v>7658</v>
      </c>
    </row>
    <row r="16" spans="1:26" ht="20.100000000000001" customHeight="1" x14ac:dyDescent="0.25">
      <c r="A16" s="15" t="s">
        <v>286</v>
      </c>
      <c r="B16" s="72" t="s">
        <v>12145</v>
      </c>
      <c r="C16" s="73"/>
      <c r="D16" s="19" t="s">
        <v>7659</v>
      </c>
    </row>
    <row r="17" spans="1:4" ht="20.100000000000001" customHeight="1" x14ac:dyDescent="0.25">
      <c r="A17" s="15" t="s">
        <v>7687</v>
      </c>
      <c r="B17" s="72" t="s">
        <v>12145</v>
      </c>
      <c r="C17" s="73"/>
      <c r="D17" s="74" t="s">
        <v>7688</v>
      </c>
    </row>
    <row r="18" spans="1:4" ht="20.100000000000001" customHeight="1" x14ac:dyDescent="0.25">
      <c r="A18" s="15" t="s">
        <v>310</v>
      </c>
      <c r="B18" s="72" t="s">
        <v>12145</v>
      </c>
      <c r="C18" s="73"/>
      <c r="D18" s="75" t="s">
        <v>179</v>
      </c>
    </row>
    <row r="19" spans="1:4" ht="20.100000000000001" customHeight="1" x14ac:dyDescent="0.25">
      <c r="A19" s="15" t="s">
        <v>263</v>
      </c>
      <c r="B19" s="72" t="s">
        <v>12145</v>
      </c>
      <c r="C19" s="73"/>
      <c r="D19" s="19" t="s">
        <v>7661</v>
      </c>
    </row>
    <row r="20" spans="1:4" ht="20.100000000000001" customHeight="1" x14ac:dyDescent="0.25">
      <c r="A20" s="15" t="s">
        <v>256</v>
      </c>
      <c r="B20" s="72" t="s">
        <v>12145</v>
      </c>
      <c r="C20" s="73"/>
      <c r="D20" s="19" t="s">
        <v>7660</v>
      </c>
    </row>
    <row r="21" spans="1:4" ht="20.100000000000001" customHeight="1" x14ac:dyDescent="0.25">
      <c r="A21" s="15" t="s">
        <v>311</v>
      </c>
      <c r="B21" s="72" t="s">
        <v>12145</v>
      </c>
      <c r="C21" s="73"/>
      <c r="D21" s="19" t="s">
        <v>7662</v>
      </c>
    </row>
    <row r="22" spans="1:4" ht="20.100000000000001" customHeight="1" x14ac:dyDescent="0.25">
      <c r="A22" s="15" t="s">
        <v>285</v>
      </c>
      <c r="B22" s="72" t="s">
        <v>12145</v>
      </c>
      <c r="C22" s="73"/>
      <c r="D22" s="19" t="s">
        <v>7663</v>
      </c>
    </row>
    <row r="23" spans="1:4" ht="20.100000000000001" customHeight="1" x14ac:dyDescent="0.25">
      <c r="A23" s="15" t="s">
        <v>255</v>
      </c>
      <c r="B23" s="72" t="s">
        <v>12145</v>
      </c>
      <c r="C23" s="73"/>
      <c r="D23" s="19" t="s">
        <v>7664</v>
      </c>
    </row>
    <row r="24" spans="1:4" ht="20.100000000000001" customHeight="1" x14ac:dyDescent="0.25">
      <c r="A24" s="15" t="s">
        <v>296</v>
      </c>
      <c r="B24" s="72" t="s">
        <v>12145</v>
      </c>
      <c r="C24" s="73"/>
      <c r="D24" s="19" t="s">
        <v>7665</v>
      </c>
    </row>
    <row r="25" spans="1:4" ht="20.100000000000001" customHeight="1" x14ac:dyDescent="0.25">
      <c r="A25" s="15" t="s">
        <v>240</v>
      </c>
      <c r="B25" s="72" t="s">
        <v>12145</v>
      </c>
      <c r="C25" s="73"/>
      <c r="D25" s="19" t="s">
        <v>7666</v>
      </c>
    </row>
    <row r="26" spans="1:4" ht="20.100000000000001" customHeight="1" x14ac:dyDescent="0.25">
      <c r="A26" s="15" t="s">
        <v>281</v>
      </c>
      <c r="B26" s="72" t="s">
        <v>12145</v>
      </c>
      <c r="C26" s="73"/>
      <c r="D26" s="19" t="s">
        <v>7667</v>
      </c>
    </row>
    <row r="27" spans="1:4" ht="20.100000000000001" customHeight="1" x14ac:dyDescent="0.25">
      <c r="A27" s="15" t="s">
        <v>312</v>
      </c>
      <c r="B27" s="72" t="s">
        <v>12145</v>
      </c>
      <c r="C27" s="73"/>
      <c r="D27" s="19" t="s">
        <v>7668</v>
      </c>
    </row>
    <row r="28" spans="1:4" ht="20.100000000000001" customHeight="1" x14ac:dyDescent="0.25">
      <c r="A28" s="15" t="s">
        <v>258</v>
      </c>
      <c r="B28" s="72" t="s">
        <v>12145</v>
      </c>
      <c r="C28" s="73"/>
      <c r="D28" s="19" t="s">
        <v>7669</v>
      </c>
    </row>
    <row r="29" spans="1:4" ht="20.100000000000001" customHeight="1" x14ac:dyDescent="0.25">
      <c r="A29" s="15" t="s">
        <v>276</v>
      </c>
      <c r="B29" s="72" t="s">
        <v>12145</v>
      </c>
      <c r="C29" s="73"/>
      <c r="D29" s="19" t="s">
        <v>7670</v>
      </c>
    </row>
    <row r="30" spans="1:4" ht="20.100000000000001" customHeight="1" x14ac:dyDescent="0.25">
      <c r="A30" s="15" t="s">
        <v>279</v>
      </c>
      <c r="B30" s="72" t="s">
        <v>12145</v>
      </c>
      <c r="C30" s="73"/>
      <c r="D30" s="19" t="s">
        <v>7671</v>
      </c>
    </row>
    <row r="31" spans="1:4" ht="20.100000000000001" customHeight="1" x14ac:dyDescent="0.25">
      <c r="A31" s="15" t="s">
        <v>19</v>
      </c>
      <c r="B31" s="72" t="s">
        <v>12145</v>
      </c>
      <c r="C31" s="73"/>
      <c r="D31" s="19" t="s">
        <v>7691</v>
      </c>
    </row>
    <row r="32" spans="1:4" ht="20.100000000000001" customHeight="1" x14ac:dyDescent="0.25">
      <c r="A32" s="15" t="s">
        <v>20</v>
      </c>
      <c r="B32" s="72" t="s">
        <v>12145</v>
      </c>
      <c r="C32" s="73"/>
      <c r="D32" s="19" t="s">
        <v>7692</v>
      </c>
    </row>
    <row r="33" spans="1:4" ht="20.100000000000001" customHeight="1" x14ac:dyDescent="0.25">
      <c r="A33" s="15" t="s">
        <v>21</v>
      </c>
      <c r="B33" s="72" t="s">
        <v>12145</v>
      </c>
      <c r="C33" s="73"/>
      <c r="D33" s="19" t="s">
        <v>7690</v>
      </c>
    </row>
    <row r="34" spans="1:4" ht="20.100000000000001" customHeight="1" x14ac:dyDescent="0.25">
      <c r="A34" s="15" t="s">
        <v>295</v>
      </c>
      <c r="B34" s="72" t="s">
        <v>12145</v>
      </c>
      <c r="C34" s="73"/>
      <c r="D34" s="19" t="s">
        <v>7672</v>
      </c>
    </row>
    <row r="35" spans="1:4" ht="20.100000000000001" customHeight="1" x14ac:dyDescent="0.25">
      <c r="A35" s="15" t="s">
        <v>22</v>
      </c>
      <c r="B35" s="72" t="s">
        <v>12145</v>
      </c>
      <c r="C35" s="73"/>
      <c r="D35" s="19" t="s">
        <v>7726</v>
      </c>
    </row>
    <row r="36" spans="1:4" ht="20.100000000000001" customHeight="1" x14ac:dyDescent="0.25">
      <c r="A36" s="15" t="s">
        <v>23</v>
      </c>
      <c r="B36" s="72" t="s">
        <v>12145</v>
      </c>
      <c r="C36" s="73"/>
      <c r="D36" s="19" t="s">
        <v>7720</v>
      </c>
    </row>
    <row r="37" spans="1:4" ht="20.100000000000001" customHeight="1" x14ac:dyDescent="0.25">
      <c r="A37" s="15" t="s">
        <v>24</v>
      </c>
      <c r="B37" s="72" t="s">
        <v>12145</v>
      </c>
      <c r="C37" s="73"/>
      <c r="D37" s="19" t="s">
        <v>7727</v>
      </c>
    </row>
    <row r="38" spans="1:4" ht="20.100000000000001" customHeight="1" x14ac:dyDescent="0.25">
      <c r="A38" s="15" t="s">
        <v>25</v>
      </c>
      <c r="B38" s="72" t="s">
        <v>12145</v>
      </c>
      <c r="C38" s="73"/>
      <c r="D38" s="19" t="s">
        <v>7721</v>
      </c>
    </row>
    <row r="39" spans="1:4" ht="20.100000000000001" customHeight="1" x14ac:dyDescent="0.25">
      <c r="A39" s="15" t="s">
        <v>26</v>
      </c>
      <c r="B39" s="72" t="s">
        <v>12145</v>
      </c>
      <c r="C39" s="73"/>
      <c r="D39" s="19" t="s">
        <v>7722</v>
      </c>
    </row>
    <row r="40" spans="1:4" ht="20.100000000000001" customHeight="1" x14ac:dyDescent="0.25">
      <c r="A40" s="15" t="s">
        <v>27</v>
      </c>
      <c r="B40" s="72" t="s">
        <v>12145</v>
      </c>
      <c r="C40" s="73"/>
      <c r="D40" s="19" t="s">
        <v>7723</v>
      </c>
    </row>
    <row r="41" spans="1:4" ht="20.100000000000001" customHeight="1" x14ac:dyDescent="0.25">
      <c r="A41" s="15" t="s">
        <v>28</v>
      </c>
      <c r="B41" s="72" t="s">
        <v>12145</v>
      </c>
      <c r="C41" s="73"/>
      <c r="D41" s="19" t="s">
        <v>7719</v>
      </c>
    </row>
    <row r="42" spans="1:4" ht="20.100000000000001" customHeight="1" x14ac:dyDescent="0.25">
      <c r="A42" s="15" t="s">
        <v>29</v>
      </c>
      <c r="B42" s="72" t="s">
        <v>12145</v>
      </c>
      <c r="C42" s="73"/>
      <c r="D42" s="19" t="s">
        <v>7724</v>
      </c>
    </row>
    <row r="43" spans="1:4" ht="20.100000000000001" customHeight="1" x14ac:dyDescent="0.25">
      <c r="A43" s="15" t="s">
        <v>30</v>
      </c>
      <c r="B43" s="72" t="s">
        <v>12145</v>
      </c>
      <c r="C43" s="73"/>
      <c r="D43" s="19" t="s">
        <v>7725</v>
      </c>
    </row>
    <row r="44" spans="1:4" ht="20.100000000000001" customHeight="1" x14ac:dyDescent="0.25">
      <c r="A44" s="15" t="s">
        <v>245</v>
      </c>
      <c r="B44" s="72" t="s">
        <v>12145</v>
      </c>
      <c r="C44" s="73"/>
      <c r="D44" s="19" t="s">
        <v>7673</v>
      </c>
    </row>
    <row r="45" spans="1:4" ht="20.100000000000001" customHeight="1" x14ac:dyDescent="0.25">
      <c r="A45" s="15" t="s">
        <v>294</v>
      </c>
      <c r="B45" s="72" t="s">
        <v>12145</v>
      </c>
      <c r="C45" s="73"/>
      <c r="D45" s="19" t="s">
        <v>7674</v>
      </c>
    </row>
    <row r="46" spans="1:4" ht="20.100000000000001" customHeight="1" x14ac:dyDescent="0.25">
      <c r="A46" s="15" t="s">
        <v>293</v>
      </c>
      <c r="B46" s="72" t="s">
        <v>12145</v>
      </c>
      <c r="C46" s="73"/>
      <c r="D46" s="19" t="s">
        <v>7675</v>
      </c>
    </row>
    <row r="47" spans="1:4" ht="20.100000000000001" customHeight="1" x14ac:dyDescent="0.25">
      <c r="A47" s="15" t="s">
        <v>274</v>
      </c>
      <c r="B47" s="72" t="s">
        <v>12145</v>
      </c>
      <c r="C47" s="73"/>
      <c r="D47" s="19" t="s">
        <v>7676</v>
      </c>
    </row>
    <row r="48" spans="1:4" ht="20.100000000000001" customHeight="1" x14ac:dyDescent="0.25">
      <c r="A48" s="15" t="s">
        <v>250</v>
      </c>
      <c r="B48" s="72" t="s">
        <v>12145</v>
      </c>
      <c r="C48" s="73"/>
      <c r="D48" s="19" t="s">
        <v>7677</v>
      </c>
    </row>
    <row r="49" spans="1:4" ht="20.100000000000001" customHeight="1" x14ac:dyDescent="0.25">
      <c r="A49" s="16" t="s">
        <v>31</v>
      </c>
      <c r="B49" s="72" t="s">
        <v>12145</v>
      </c>
      <c r="C49" s="73"/>
      <c r="D49" s="19" t="s">
        <v>7736</v>
      </c>
    </row>
    <row r="50" spans="1:4" ht="20.100000000000001" customHeight="1" x14ac:dyDescent="0.25">
      <c r="A50" s="16" t="s">
        <v>32</v>
      </c>
      <c r="B50" s="72" t="s">
        <v>12145</v>
      </c>
      <c r="C50" s="73"/>
      <c r="D50" s="76" t="s">
        <v>7737</v>
      </c>
    </row>
    <row r="51" spans="1:4" ht="20.100000000000001" customHeight="1" x14ac:dyDescent="0.25">
      <c r="A51" s="15" t="s">
        <v>33</v>
      </c>
      <c r="B51" s="72" t="s">
        <v>12145</v>
      </c>
      <c r="C51" s="73"/>
      <c r="D51" s="19" t="s">
        <v>7745</v>
      </c>
    </row>
    <row r="52" spans="1:4" ht="20.100000000000001" customHeight="1" x14ac:dyDescent="0.25">
      <c r="A52" s="15" t="s">
        <v>34</v>
      </c>
      <c r="B52" s="72" t="s">
        <v>12145</v>
      </c>
      <c r="C52" s="73"/>
      <c r="D52" s="19" t="s">
        <v>7746</v>
      </c>
    </row>
    <row r="53" spans="1:4" ht="20.100000000000001" customHeight="1" x14ac:dyDescent="0.25">
      <c r="A53" s="15" t="s">
        <v>264</v>
      </c>
      <c r="B53" s="72" t="s">
        <v>12145</v>
      </c>
      <c r="C53" s="73"/>
      <c r="D53" s="19" t="s">
        <v>7747</v>
      </c>
    </row>
    <row r="54" spans="1:4" ht="20.100000000000001" customHeight="1" x14ac:dyDescent="0.25">
      <c r="A54" s="15" t="s">
        <v>288</v>
      </c>
      <c r="B54" s="72" t="s">
        <v>12145</v>
      </c>
      <c r="C54" s="73"/>
      <c r="D54" s="19" t="s">
        <v>7678</v>
      </c>
    </row>
    <row r="55" spans="1:4" ht="20.100000000000001" customHeight="1" x14ac:dyDescent="0.25">
      <c r="A55" s="15" t="s">
        <v>289</v>
      </c>
      <c r="B55" s="72" t="s">
        <v>12145</v>
      </c>
      <c r="C55" s="73"/>
      <c r="D55" s="19" t="s">
        <v>7679</v>
      </c>
    </row>
    <row r="56" spans="1:4" ht="20.100000000000001" customHeight="1" x14ac:dyDescent="0.25">
      <c r="A56" s="15" t="s">
        <v>313</v>
      </c>
      <c r="B56" s="72" t="s">
        <v>12145</v>
      </c>
      <c r="C56" s="73"/>
      <c r="D56" s="19" t="s">
        <v>7680</v>
      </c>
    </row>
    <row r="57" spans="1:4" ht="20.100000000000001" customHeight="1" x14ac:dyDescent="0.25">
      <c r="A57" s="15" t="s">
        <v>266</v>
      </c>
      <c r="B57" s="72" t="s">
        <v>12145</v>
      </c>
      <c r="C57" s="73"/>
      <c r="D57" s="19" t="s">
        <v>7728</v>
      </c>
    </row>
    <row r="58" spans="1:4" ht="20.100000000000001" customHeight="1" x14ac:dyDescent="0.25">
      <c r="A58" s="15" t="s">
        <v>314</v>
      </c>
      <c r="B58" s="72" t="s">
        <v>12145</v>
      </c>
      <c r="C58" s="73"/>
      <c r="D58" s="19" t="s">
        <v>7681</v>
      </c>
    </row>
    <row r="59" spans="1:4" ht="20.100000000000001" customHeight="1" x14ac:dyDescent="0.25">
      <c r="A59" s="15" t="s">
        <v>315</v>
      </c>
      <c r="B59" s="72" t="s">
        <v>12145</v>
      </c>
      <c r="C59" s="73"/>
      <c r="D59" s="19" t="s">
        <v>7682</v>
      </c>
    </row>
    <row r="60" spans="1:4" ht="20.100000000000001" customHeight="1" x14ac:dyDescent="0.25">
      <c r="A60" s="15" t="s">
        <v>278</v>
      </c>
      <c r="B60" s="72" t="s">
        <v>12145</v>
      </c>
      <c r="C60" s="73"/>
      <c r="D60" s="19" t="s">
        <v>7683</v>
      </c>
    </row>
    <row r="61" spans="1:4" ht="20.100000000000001" customHeight="1" x14ac:dyDescent="0.25">
      <c r="A61" s="17" t="s">
        <v>301</v>
      </c>
      <c r="B61" s="72" t="s">
        <v>12145</v>
      </c>
      <c r="C61" s="73"/>
      <c r="D61" s="76" t="s">
        <v>7749</v>
      </c>
    </row>
    <row r="62" spans="1:4" ht="20.100000000000001" customHeight="1" x14ac:dyDescent="0.25">
      <c r="A62" s="15" t="s">
        <v>251</v>
      </c>
      <c r="B62" s="72" t="s">
        <v>12145</v>
      </c>
      <c r="C62" s="73"/>
      <c r="D62" s="19" t="s">
        <v>7693</v>
      </c>
    </row>
    <row r="63" spans="1:4" ht="20.100000000000001" customHeight="1" x14ac:dyDescent="0.25">
      <c r="A63" s="15" t="s">
        <v>282</v>
      </c>
      <c r="B63" s="72" t="s">
        <v>12145</v>
      </c>
      <c r="C63" s="73"/>
      <c r="D63" s="19" t="s">
        <v>7694</v>
      </c>
    </row>
    <row r="64" spans="1:4" ht="20.100000000000001" customHeight="1" x14ac:dyDescent="0.25">
      <c r="A64" s="15" t="s">
        <v>259</v>
      </c>
      <c r="B64" s="72" t="s">
        <v>12145</v>
      </c>
      <c r="C64" s="73"/>
      <c r="D64" s="19" t="s">
        <v>7695</v>
      </c>
    </row>
    <row r="65" spans="1:4" ht="20.100000000000001" customHeight="1" x14ac:dyDescent="0.25">
      <c r="A65" s="15" t="s">
        <v>260</v>
      </c>
      <c r="B65" s="72" t="s">
        <v>12145</v>
      </c>
      <c r="C65" s="73"/>
      <c r="D65" s="19" t="s">
        <v>7696</v>
      </c>
    </row>
    <row r="66" spans="1:4" ht="20.100000000000001" customHeight="1" x14ac:dyDescent="0.25">
      <c r="A66" s="15" t="s">
        <v>246</v>
      </c>
      <c r="B66" s="72" t="s">
        <v>12145</v>
      </c>
      <c r="C66" s="73"/>
      <c r="D66" s="19" t="s">
        <v>7697</v>
      </c>
    </row>
    <row r="67" spans="1:4" ht="20.100000000000001" customHeight="1" x14ac:dyDescent="0.25">
      <c r="A67" s="15" t="s">
        <v>244</v>
      </c>
      <c r="B67" s="72" t="s">
        <v>12145</v>
      </c>
      <c r="C67" s="73"/>
      <c r="D67" s="19" t="s">
        <v>7698</v>
      </c>
    </row>
    <row r="68" spans="1:4" ht="20.100000000000001" customHeight="1" x14ac:dyDescent="0.25">
      <c r="A68" s="15" t="s">
        <v>267</v>
      </c>
      <c r="B68" s="72" t="s">
        <v>12145</v>
      </c>
      <c r="C68" s="73"/>
      <c r="D68" s="19" t="s">
        <v>7699</v>
      </c>
    </row>
    <row r="69" spans="1:4" ht="20.100000000000001" customHeight="1" x14ac:dyDescent="0.25">
      <c r="A69" s="15" t="s">
        <v>7700</v>
      </c>
      <c r="B69" s="72" t="s">
        <v>12145</v>
      </c>
      <c r="C69" s="73"/>
      <c r="D69" s="19" t="s">
        <v>7701</v>
      </c>
    </row>
    <row r="70" spans="1:4" ht="20.100000000000001" customHeight="1" x14ac:dyDescent="0.25">
      <c r="A70" s="15" t="s">
        <v>292</v>
      </c>
      <c r="B70" s="72" t="s">
        <v>12145</v>
      </c>
      <c r="C70" s="73"/>
      <c r="D70" s="19" t="s">
        <v>7702</v>
      </c>
    </row>
    <row r="71" spans="1:4" ht="20.100000000000001" customHeight="1" x14ac:dyDescent="0.25">
      <c r="A71" s="15" t="s">
        <v>265</v>
      </c>
      <c r="B71" s="72" t="s">
        <v>12145</v>
      </c>
      <c r="C71" s="73"/>
      <c r="D71" s="19" t="s">
        <v>7703</v>
      </c>
    </row>
    <row r="72" spans="1:4" ht="20.100000000000001" customHeight="1" x14ac:dyDescent="0.25">
      <c r="A72" s="15" t="s">
        <v>242</v>
      </c>
      <c r="B72" s="72" t="s">
        <v>12145</v>
      </c>
      <c r="C72" s="73"/>
      <c r="D72" s="19" t="s">
        <v>7704</v>
      </c>
    </row>
    <row r="73" spans="1:4" ht="20.100000000000001" customHeight="1" x14ac:dyDescent="0.25">
      <c r="A73" s="15" t="s">
        <v>290</v>
      </c>
      <c r="B73" s="72" t="s">
        <v>12145</v>
      </c>
      <c r="C73" s="73"/>
      <c r="D73" s="19" t="s">
        <v>7705</v>
      </c>
    </row>
    <row r="74" spans="1:4" ht="20.100000000000001" customHeight="1" x14ac:dyDescent="0.25">
      <c r="A74" s="15" t="s">
        <v>268</v>
      </c>
      <c r="B74" s="72" t="s">
        <v>12145</v>
      </c>
      <c r="C74" s="73"/>
      <c r="D74" s="19" t="s">
        <v>7706</v>
      </c>
    </row>
    <row r="75" spans="1:4" ht="20.100000000000001" customHeight="1" x14ac:dyDescent="0.25">
      <c r="A75" s="15" t="s">
        <v>253</v>
      </c>
      <c r="B75" s="72" t="s">
        <v>12145</v>
      </c>
      <c r="C75" s="73"/>
      <c r="D75" s="19" t="s">
        <v>7707</v>
      </c>
    </row>
    <row r="76" spans="1:4" ht="20.100000000000001" customHeight="1" x14ac:dyDescent="0.25">
      <c r="A76" s="15" t="s">
        <v>261</v>
      </c>
      <c r="B76" s="72" t="s">
        <v>12145</v>
      </c>
      <c r="C76" s="73"/>
      <c r="D76" s="19" t="s">
        <v>7708</v>
      </c>
    </row>
    <row r="77" spans="1:4" ht="20.100000000000001" customHeight="1" x14ac:dyDescent="0.25">
      <c r="A77" s="15" t="s">
        <v>304</v>
      </c>
      <c r="B77" s="72" t="s">
        <v>12145</v>
      </c>
      <c r="C77" s="73"/>
      <c r="D77" s="19" t="s">
        <v>7709</v>
      </c>
    </row>
    <row r="78" spans="1:4" ht="20.100000000000001" customHeight="1" x14ac:dyDescent="0.25">
      <c r="A78" s="15" t="s">
        <v>283</v>
      </c>
      <c r="B78" s="72" t="s">
        <v>12145</v>
      </c>
      <c r="C78" s="73"/>
      <c r="D78" s="19" t="s">
        <v>7710</v>
      </c>
    </row>
    <row r="79" spans="1:4" ht="20.100000000000001" customHeight="1" x14ac:dyDescent="0.25">
      <c r="A79" s="15" t="s">
        <v>243</v>
      </c>
      <c r="B79" s="72" t="s">
        <v>12145</v>
      </c>
      <c r="C79" s="73"/>
      <c r="D79" s="19" t="s">
        <v>7711</v>
      </c>
    </row>
    <row r="80" spans="1:4" ht="20.100000000000001" customHeight="1" x14ac:dyDescent="0.25">
      <c r="A80" s="15" t="s">
        <v>291</v>
      </c>
      <c r="B80" s="72" t="s">
        <v>12145</v>
      </c>
      <c r="C80" s="73"/>
      <c r="D80" s="19" t="s">
        <v>7712</v>
      </c>
    </row>
    <row r="81" spans="1:4" ht="20.100000000000001" customHeight="1" x14ac:dyDescent="0.25">
      <c r="A81" s="15" t="s">
        <v>305</v>
      </c>
      <c r="B81" s="72" t="s">
        <v>12145</v>
      </c>
      <c r="C81" s="73"/>
      <c r="D81" s="19" t="s">
        <v>7715</v>
      </c>
    </row>
    <row r="82" spans="1:4" ht="20.100000000000001" customHeight="1" x14ac:dyDescent="0.25">
      <c r="A82" s="15" t="s">
        <v>303</v>
      </c>
      <c r="B82" s="72" t="s">
        <v>12145</v>
      </c>
      <c r="C82" s="73"/>
      <c r="D82" s="19" t="s">
        <v>7713</v>
      </c>
    </row>
    <row r="83" spans="1:4" ht="20.100000000000001" customHeight="1" x14ac:dyDescent="0.25">
      <c r="A83" s="15" t="s">
        <v>7716</v>
      </c>
      <c r="B83" s="72" t="s">
        <v>12145</v>
      </c>
      <c r="C83" s="73"/>
      <c r="D83" s="19" t="s">
        <v>7717</v>
      </c>
    </row>
    <row r="84" spans="1:4" ht="20.100000000000001" customHeight="1" x14ac:dyDescent="0.25">
      <c r="A84" s="15" t="s">
        <v>307</v>
      </c>
      <c r="B84" s="72" t="s">
        <v>12145</v>
      </c>
      <c r="C84" s="73"/>
      <c r="D84" s="19" t="s">
        <v>7718</v>
      </c>
    </row>
    <row r="85" spans="1:4" ht="20.100000000000001" customHeight="1" x14ac:dyDescent="0.25">
      <c r="A85" s="15" t="s">
        <v>280</v>
      </c>
      <c r="B85" s="72" t="s">
        <v>12145</v>
      </c>
      <c r="C85" s="73"/>
      <c r="D85" s="19" t="s">
        <v>7714</v>
      </c>
    </row>
    <row r="86" spans="1:4" ht="20.100000000000001" customHeight="1" x14ac:dyDescent="0.25">
      <c r="A86" s="15" t="s">
        <v>317</v>
      </c>
      <c r="B86" s="72" t="s">
        <v>12145</v>
      </c>
      <c r="C86" s="73"/>
      <c r="D86" s="76" t="s">
        <v>7748</v>
      </c>
    </row>
    <row r="87" spans="1:4" ht="20.100000000000001" customHeight="1" x14ac:dyDescent="0.25">
      <c r="A87" s="15" t="s">
        <v>270</v>
      </c>
      <c r="B87" s="72" t="s">
        <v>12145</v>
      </c>
      <c r="C87" s="73"/>
      <c r="D87" s="19" t="s">
        <v>7729</v>
      </c>
    </row>
    <row r="88" spans="1:4" ht="20.100000000000001" customHeight="1" x14ac:dyDescent="0.25">
      <c r="A88" s="15" t="s">
        <v>241</v>
      </c>
      <c r="B88" s="72" t="s">
        <v>12145</v>
      </c>
      <c r="C88" s="73"/>
      <c r="D88" s="19" t="s">
        <v>7730</v>
      </c>
    </row>
    <row r="89" spans="1:4" ht="20.100000000000001" customHeight="1" x14ac:dyDescent="0.25">
      <c r="A89" s="15" t="s">
        <v>277</v>
      </c>
      <c r="B89" s="72" t="s">
        <v>12145</v>
      </c>
      <c r="C89" s="73"/>
      <c r="D89" s="19" t="s">
        <v>7731</v>
      </c>
    </row>
    <row r="90" spans="1:4" ht="20.100000000000001" customHeight="1" x14ac:dyDescent="0.25">
      <c r="A90" s="15" t="s">
        <v>272</v>
      </c>
      <c r="B90" s="72" t="s">
        <v>12145</v>
      </c>
      <c r="C90" s="73"/>
      <c r="D90" s="19" t="s">
        <v>7732</v>
      </c>
    </row>
    <row r="91" spans="1:4" ht="20.100000000000001" customHeight="1" x14ac:dyDescent="0.25">
      <c r="A91" s="15" t="s">
        <v>254</v>
      </c>
      <c r="B91" s="72" t="s">
        <v>12145</v>
      </c>
      <c r="C91" s="73"/>
      <c r="D91" s="19" t="s">
        <v>7733</v>
      </c>
    </row>
    <row r="92" spans="1:4" ht="20.100000000000001" customHeight="1" x14ac:dyDescent="0.25">
      <c r="A92" s="16" t="s">
        <v>247</v>
      </c>
      <c r="B92" s="72" t="s">
        <v>12145</v>
      </c>
      <c r="C92" s="73"/>
      <c r="D92" s="19" t="s">
        <v>7738</v>
      </c>
    </row>
    <row r="93" spans="1:4" ht="20.100000000000001" customHeight="1" x14ac:dyDescent="0.25">
      <c r="A93" s="16" t="s">
        <v>252</v>
      </c>
      <c r="B93" s="72" t="s">
        <v>12145</v>
      </c>
      <c r="C93" s="73"/>
      <c r="D93" s="19" t="s">
        <v>7739</v>
      </c>
    </row>
    <row r="94" spans="1:4" ht="20.100000000000001" customHeight="1" x14ac:dyDescent="0.25">
      <c r="A94" s="15" t="s">
        <v>284</v>
      </c>
      <c r="B94" s="72" t="s">
        <v>12145</v>
      </c>
      <c r="C94" s="73"/>
      <c r="D94" s="19" t="s">
        <v>7734</v>
      </c>
    </row>
    <row r="95" spans="1:4" ht="20.100000000000001" customHeight="1" x14ac:dyDescent="0.25">
      <c r="A95" s="15" t="s">
        <v>273</v>
      </c>
      <c r="B95" s="72" t="s">
        <v>12145</v>
      </c>
      <c r="C95" s="73"/>
      <c r="D95" s="19" t="s">
        <v>7735</v>
      </c>
    </row>
    <row r="96" spans="1:4" ht="20.100000000000001" customHeight="1" x14ac:dyDescent="0.25">
      <c r="A96" s="17" t="s">
        <v>298</v>
      </c>
      <c r="B96" s="72" t="s">
        <v>12145</v>
      </c>
      <c r="C96" s="73"/>
      <c r="D96" s="76" t="s">
        <v>7748</v>
      </c>
    </row>
    <row r="97" spans="1:4" ht="20.100000000000001" customHeight="1" x14ac:dyDescent="0.25">
      <c r="A97" s="15" t="s">
        <v>299</v>
      </c>
      <c r="B97" s="72" t="s">
        <v>12145</v>
      </c>
      <c r="C97" s="73"/>
      <c r="D97" s="19" t="s">
        <v>7740</v>
      </c>
    </row>
    <row r="98" spans="1:4" ht="20.100000000000001" customHeight="1" x14ac:dyDescent="0.25">
      <c r="A98" s="15" t="s">
        <v>316</v>
      </c>
      <c r="B98" s="72" t="s">
        <v>12145</v>
      </c>
      <c r="C98" s="73"/>
      <c r="D98" s="12" t="s">
        <v>7741</v>
      </c>
    </row>
    <row r="99" spans="1:4" ht="20.100000000000001" customHeight="1" x14ac:dyDescent="0.25">
      <c r="A99" s="15" t="s">
        <v>257</v>
      </c>
      <c r="B99" s="72" t="s">
        <v>12145</v>
      </c>
      <c r="C99" s="73"/>
      <c r="D99" s="19" t="s">
        <v>7742</v>
      </c>
    </row>
    <row r="100" spans="1:4" ht="20.100000000000001" customHeight="1" x14ac:dyDescent="0.25">
      <c r="A100" s="15" t="s">
        <v>275</v>
      </c>
      <c r="B100" s="72" t="s">
        <v>12145</v>
      </c>
      <c r="C100" s="73"/>
      <c r="D100" s="19" t="s">
        <v>7743</v>
      </c>
    </row>
    <row r="101" spans="1:4" ht="20.100000000000001" customHeight="1" x14ac:dyDescent="0.25">
      <c r="A101" s="15" t="s">
        <v>269</v>
      </c>
      <c r="B101" s="72" t="s">
        <v>12145</v>
      </c>
      <c r="C101" s="73"/>
      <c r="D101" s="19" t="s">
        <v>7744</v>
      </c>
    </row>
    <row r="102" spans="1:4" ht="20.100000000000001" customHeight="1" x14ac:dyDescent="0.25">
      <c r="A102" s="77"/>
      <c r="B102" s="72"/>
    </row>
    <row r="103" spans="1:4" ht="20.100000000000001" customHeight="1" x14ac:dyDescent="0.25">
      <c r="A103" s="77"/>
      <c r="B103" s="72"/>
    </row>
    <row r="104" spans="1:4" ht="20.100000000000001" customHeight="1" x14ac:dyDescent="0.25">
      <c r="A104" s="77"/>
      <c r="B104" s="72"/>
    </row>
    <row r="105" spans="1:4" ht="20.100000000000001" customHeight="1" x14ac:dyDescent="0.25">
      <c r="A105" s="79"/>
      <c r="B105" s="72"/>
    </row>
    <row r="106" spans="1:4" ht="20.100000000000001" customHeight="1" x14ac:dyDescent="0.25">
      <c r="A106" s="77"/>
      <c r="B106" s="72"/>
    </row>
    <row r="107" spans="1:4" ht="20.100000000000001" customHeight="1" x14ac:dyDescent="0.25">
      <c r="A107" s="77"/>
      <c r="B107" s="72"/>
    </row>
    <row r="108" spans="1:4" ht="20.100000000000001" customHeight="1" x14ac:dyDescent="0.25">
      <c r="A108" s="79"/>
      <c r="B108" s="72"/>
    </row>
    <row r="109" spans="1:4" ht="20.100000000000001" customHeight="1" x14ac:dyDescent="0.25">
      <c r="A109" s="77"/>
      <c r="B109" s="72"/>
    </row>
    <row r="110" spans="1:4" ht="20.100000000000001" customHeight="1" x14ac:dyDescent="0.25">
      <c r="A110" s="77"/>
      <c r="B110" s="72"/>
    </row>
    <row r="111" spans="1:4" ht="20.100000000000001" customHeight="1" x14ac:dyDescent="0.25">
      <c r="A111" s="77"/>
      <c r="B111" s="72"/>
    </row>
    <row r="112" spans="1:4" ht="20.100000000000001" customHeight="1" x14ac:dyDescent="0.25">
      <c r="A112" s="77"/>
      <c r="B112" s="72"/>
    </row>
    <row r="113" spans="1:2" ht="20.100000000000001" customHeight="1" x14ac:dyDescent="0.25">
      <c r="A113" s="79"/>
      <c r="B113" s="72"/>
    </row>
    <row r="114" spans="1:2" ht="20.100000000000001" customHeight="1" x14ac:dyDescent="0.25">
      <c r="A114" s="77"/>
      <c r="B114" s="72"/>
    </row>
    <row r="115" spans="1:2" ht="20.100000000000001" customHeight="1" x14ac:dyDescent="0.25">
      <c r="A115" s="77"/>
      <c r="B115" s="72"/>
    </row>
    <row r="116" spans="1:2" ht="20.100000000000001" customHeight="1" x14ac:dyDescent="0.25">
      <c r="A116" s="79"/>
      <c r="B116" s="72"/>
    </row>
    <row r="117" spans="1:2" ht="20.100000000000001" customHeight="1" x14ac:dyDescent="0.25">
      <c r="A117" s="77"/>
      <c r="B117" s="72"/>
    </row>
    <row r="118" spans="1:2" ht="20.100000000000001" customHeight="1" x14ac:dyDescent="0.25">
      <c r="A118" s="79"/>
      <c r="B118" s="72"/>
    </row>
    <row r="119" spans="1:2" ht="20.100000000000001" customHeight="1" x14ac:dyDescent="0.25">
      <c r="A119" s="77"/>
      <c r="B119" s="72"/>
    </row>
    <row r="120" spans="1:2" ht="20.100000000000001" customHeight="1" x14ac:dyDescent="0.25">
      <c r="A120" s="77"/>
      <c r="B120" s="72"/>
    </row>
  </sheetData>
  <autoFilter ref="A2:Z101" xr:uid="{00000000-0009-0000-0000-000004000000}">
    <sortState ref="A3:Z101">
      <sortCondition ref="A2:A101"/>
    </sortState>
  </autoFilter>
  <mergeCells count="1">
    <mergeCell ref="A1:C1"/>
  </mergeCells>
  <conditionalFormatting sqref="D75 D5:D40 A5:A40 D86:D89 A86:A89">
    <cfRule type="expression" dxfId="62" priority="41">
      <formula>$C5="x"</formula>
    </cfRule>
  </conditionalFormatting>
  <conditionalFormatting sqref="A56">
    <cfRule type="expression" dxfId="61" priority="3">
      <formula>$C56="x"</formula>
    </cfRule>
  </conditionalFormatting>
  <conditionalFormatting sqref="A98">
    <cfRule type="expression" dxfId="60" priority="60">
      <formula>$C98="x"</formula>
    </cfRule>
  </conditionalFormatting>
  <conditionalFormatting sqref="D77">
    <cfRule type="expression" dxfId="59" priority="42">
      <formula>$C77="x"</formula>
    </cfRule>
  </conditionalFormatting>
  <conditionalFormatting sqref="D46:D49 D93:D96 D57:D68">
    <cfRule type="expression" dxfId="58" priority="58">
      <formula>$C46="x"</formula>
    </cfRule>
  </conditionalFormatting>
  <conditionalFormatting sqref="D3">
    <cfRule type="expression" dxfId="57" priority="57">
      <formula>$C3="x"</formula>
    </cfRule>
  </conditionalFormatting>
  <conditionalFormatting sqref="D71">
    <cfRule type="expression" dxfId="56" priority="56">
      <formula>$C71="x"</formula>
    </cfRule>
  </conditionalFormatting>
  <conditionalFormatting sqref="D4">
    <cfRule type="expression" dxfId="55" priority="55">
      <formula>$C4="x"</formula>
    </cfRule>
  </conditionalFormatting>
  <conditionalFormatting sqref="D42:D43">
    <cfRule type="expression" dxfId="54" priority="54">
      <formula>$C42="x"</formula>
    </cfRule>
  </conditionalFormatting>
  <conditionalFormatting sqref="D69">
    <cfRule type="expression" dxfId="53" priority="53">
      <formula>$C69="x"</formula>
    </cfRule>
  </conditionalFormatting>
  <conditionalFormatting sqref="D90:D92">
    <cfRule type="expression" dxfId="52" priority="51">
      <formula>$C90="x"</formula>
    </cfRule>
  </conditionalFormatting>
  <conditionalFormatting sqref="D78">
    <cfRule type="expression" dxfId="51" priority="50">
      <formula>$C78="x"</formula>
    </cfRule>
  </conditionalFormatting>
  <conditionalFormatting sqref="D97">
    <cfRule type="expression" dxfId="50" priority="49">
      <formula>$C97="x"</formula>
    </cfRule>
  </conditionalFormatting>
  <conditionalFormatting sqref="D44">
    <cfRule type="expression" dxfId="49" priority="48">
      <formula>$C44="x"</formula>
    </cfRule>
  </conditionalFormatting>
  <conditionalFormatting sqref="D50:D55">
    <cfRule type="expression" dxfId="48" priority="47">
      <formula>$C50="x"</formula>
    </cfRule>
  </conditionalFormatting>
  <conditionalFormatting sqref="D70">
    <cfRule type="expression" dxfId="47" priority="46">
      <formula>$C70="x"</formula>
    </cfRule>
  </conditionalFormatting>
  <conditionalFormatting sqref="D41">
    <cfRule type="expression" dxfId="46" priority="45">
      <formula>$C41="x"</formula>
    </cfRule>
  </conditionalFormatting>
  <conditionalFormatting sqref="D72:D74">
    <cfRule type="expression" dxfId="45" priority="44">
      <formula>$C72="x"</formula>
    </cfRule>
  </conditionalFormatting>
  <conditionalFormatting sqref="D76">
    <cfRule type="expression" dxfId="44" priority="43">
      <formula>$C76="x"</formula>
    </cfRule>
  </conditionalFormatting>
  <conditionalFormatting sqref="A93:A96 A46:A49 A57:A68">
    <cfRule type="expression" dxfId="43" priority="22">
      <formula>$C46="x"</formula>
    </cfRule>
  </conditionalFormatting>
  <conditionalFormatting sqref="A3">
    <cfRule type="expression" dxfId="42" priority="21">
      <formula>$C3="x"</formula>
    </cfRule>
  </conditionalFormatting>
  <conditionalFormatting sqref="A71">
    <cfRule type="expression" dxfId="41" priority="20">
      <formula>$C71="x"</formula>
    </cfRule>
  </conditionalFormatting>
  <conditionalFormatting sqref="A4">
    <cfRule type="expression" dxfId="40" priority="19">
      <formula>$C4="x"</formula>
    </cfRule>
  </conditionalFormatting>
  <conditionalFormatting sqref="A42:A43">
    <cfRule type="expression" dxfId="39" priority="18">
      <formula>$C42="x"</formula>
    </cfRule>
  </conditionalFormatting>
  <conditionalFormatting sqref="A69">
    <cfRule type="expression" dxfId="38" priority="17">
      <formula>$C69="x"</formula>
    </cfRule>
  </conditionalFormatting>
  <conditionalFormatting sqref="A79:A85">
    <cfRule type="expression" dxfId="37" priority="16">
      <formula>$C79="x"</formula>
    </cfRule>
  </conditionalFormatting>
  <conditionalFormatting sqref="A90:A92">
    <cfRule type="expression" dxfId="36" priority="15">
      <formula>$C90="x"</formula>
    </cfRule>
  </conditionalFormatting>
  <conditionalFormatting sqref="A78">
    <cfRule type="expression" dxfId="35" priority="14">
      <formula>$C78="x"</formula>
    </cfRule>
  </conditionalFormatting>
  <conditionalFormatting sqref="A97">
    <cfRule type="expression" dxfId="34" priority="13">
      <formula>$C97="x"</formula>
    </cfRule>
  </conditionalFormatting>
  <conditionalFormatting sqref="A44">
    <cfRule type="expression" dxfId="33" priority="12">
      <formula>$C44="x"</formula>
    </cfRule>
  </conditionalFormatting>
  <conditionalFormatting sqref="A50:A55">
    <cfRule type="expression" dxfId="32" priority="11">
      <formula>$C50="x"</formula>
    </cfRule>
  </conditionalFormatting>
  <conditionalFormatting sqref="A70">
    <cfRule type="expression" dxfId="31" priority="10">
      <formula>$C70="x"</formula>
    </cfRule>
  </conditionalFormatting>
  <conditionalFormatting sqref="A41">
    <cfRule type="expression" dxfId="30" priority="9">
      <formula>$C41="x"</formula>
    </cfRule>
  </conditionalFormatting>
  <conditionalFormatting sqref="A72:A74">
    <cfRule type="expression" dxfId="29" priority="8">
      <formula>$C72="x"</formula>
    </cfRule>
  </conditionalFormatting>
  <conditionalFormatting sqref="A76">
    <cfRule type="expression" dxfId="28" priority="7">
      <formula>$C76="x"</formula>
    </cfRule>
  </conditionalFormatting>
  <conditionalFormatting sqref="A77">
    <cfRule type="expression" dxfId="27" priority="6">
      <formula>$C77="x"</formula>
    </cfRule>
  </conditionalFormatting>
  <conditionalFormatting sqref="A75">
    <cfRule type="expression" dxfId="26" priority="5">
      <formula>$C75="x"</formula>
    </cfRule>
  </conditionalFormatting>
  <conditionalFormatting sqref="A45">
    <cfRule type="expression" dxfId="25" priority="4">
      <formula>$C45="x"</formula>
    </cfRule>
  </conditionalFormatting>
  <conditionalFormatting sqref="D79:D85">
    <cfRule type="expression" dxfId="24" priority="52">
      <formula>$C79="x"</formula>
    </cfRule>
  </conditionalFormatting>
  <conditionalFormatting sqref="D45">
    <cfRule type="expression" dxfId="23" priority="40">
      <formula>$C45="x"</formula>
    </cfRule>
  </conditionalFormatting>
  <conditionalFormatting sqref="D56">
    <cfRule type="expression" dxfId="22" priority="39">
      <formula>$C56="x"</formula>
    </cfRule>
  </conditionalFormatting>
  <hyperlinks>
    <hyperlink ref="B3" r:id="rId1" xr:uid="{D95DC1F9-15A5-40D5-94AB-20344FF0B549}"/>
    <hyperlink ref="B96" r:id="rId2" xr:uid="{881DB310-EA79-4C69-98D4-145A191EBC69}"/>
    <hyperlink ref="B61" r:id="rId3" xr:uid="{F70EE3A1-EDA4-4230-B7AE-3BF47377F6CA}"/>
    <hyperlink ref="B86" r:id="rId4" xr:uid="{1F1CABED-8E48-45EF-A494-E3CA5584B3DC}"/>
    <hyperlink ref="B53" r:id="rId5" xr:uid="{9F20E01A-DAC1-4FC8-AF35-5C8B9B875630}"/>
    <hyperlink ref="B51" r:id="rId6" xr:uid="{27240577-DF1B-41D3-AB3D-466D3E8A272B}"/>
    <hyperlink ref="B52" r:id="rId7" xr:uid="{E12D9E09-3BBD-4BAC-8828-6AB197DEEA79}"/>
    <hyperlink ref="B100" r:id="rId8" xr:uid="{D73B84F3-6F1E-4458-86F6-DBD9BF04F8BC}"/>
    <hyperlink ref="B99" r:id="rId9" xr:uid="{E4B87C76-74CD-4A6E-B04B-2C8A819DCB6E}"/>
    <hyperlink ref="B101" r:id="rId10" xr:uid="{04CFB642-F17F-4F64-9A3C-ADD50FA8D26D}"/>
    <hyperlink ref="B98" r:id="rId11" xr:uid="{BE8E77EB-C18A-4865-84F5-7A0D537F17F5}"/>
    <hyperlink ref="B3:B86" r:id="rId12" display="jorge_rosa@sicredi.com.br" xr:uid="{92C6EAF5-A628-4BDE-AE03-D1DE5AAC1F31}"/>
    <hyperlink ref="B82:B90" r:id="rId13" display="jorge_rosa@sicredi.com.br" xr:uid="{3E4099AD-2C2F-4416-832A-66F09476D083}"/>
  </hyperlinks>
  <pageMargins left="0.511811024" right="0.511811024" top="0.78740157499999996" bottom="0.78740157499999996" header="0.31496062000000002" footer="0.31496062000000002"/>
  <pageSetup paperSize="9" orientation="portrait" r:id="rId14"/>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49"/>
  <sheetViews>
    <sheetView showGridLines="0" zoomScale="80" zoomScaleNormal="80" workbookViewId="0">
      <pane ySplit="1" topLeftCell="A233" activePane="bottomLeft" state="frozen"/>
      <selection activeCell="M1" sqref="M1"/>
      <selection pane="bottomLeft" activeCell="K1" sqref="K1"/>
    </sheetView>
  </sheetViews>
  <sheetFormatPr defaultColWidth="20.7109375" defaultRowHeight="20.100000000000001" customHeight="1" x14ac:dyDescent="0.25"/>
  <cols>
    <col min="1" max="8" width="20.7109375" style="46" customWidth="1"/>
    <col min="9" max="9" width="20.7109375" style="47" customWidth="1"/>
    <col min="10" max="18" width="20.7109375" style="46" customWidth="1"/>
    <col min="19" max="16384" width="20.7109375" style="46"/>
  </cols>
  <sheetData>
    <row r="1" spans="1:53" s="87" customFormat="1" ht="49.5" customHeight="1" x14ac:dyDescent="0.2">
      <c r="A1" s="81" t="s">
        <v>42</v>
      </c>
      <c r="B1" s="82" t="s">
        <v>7865</v>
      </c>
      <c r="C1" s="81" t="s">
        <v>43</v>
      </c>
      <c r="D1" s="81" t="s">
        <v>44</v>
      </c>
      <c r="E1" s="81" t="s">
        <v>0</v>
      </c>
      <c r="F1" s="81" t="s">
        <v>2</v>
      </c>
      <c r="G1" s="81" t="s">
        <v>1</v>
      </c>
      <c r="H1" s="81" t="s">
        <v>45</v>
      </c>
      <c r="I1" s="81" t="s">
        <v>3</v>
      </c>
      <c r="J1" s="81" t="s">
        <v>4</v>
      </c>
      <c r="K1" s="81" t="s">
        <v>46</v>
      </c>
      <c r="L1" s="81" t="s">
        <v>47</v>
      </c>
      <c r="M1" s="81" t="s">
        <v>48</v>
      </c>
      <c r="N1" s="81" t="s">
        <v>49</v>
      </c>
      <c r="O1" s="81" t="s">
        <v>50</v>
      </c>
      <c r="P1" s="83" t="s">
        <v>51</v>
      </c>
      <c r="Q1" s="81" t="s">
        <v>52</v>
      </c>
      <c r="R1" s="81" t="s">
        <v>53</v>
      </c>
      <c r="S1" s="81" t="s">
        <v>54</v>
      </c>
      <c r="T1" s="84" t="s">
        <v>12076</v>
      </c>
      <c r="U1" s="84" t="s">
        <v>12077</v>
      </c>
      <c r="V1" s="85"/>
      <c r="W1" s="85"/>
      <c r="X1" s="85"/>
      <c r="Y1" s="85"/>
      <c r="Z1" s="85"/>
      <c r="AA1" s="85"/>
      <c r="AB1" s="85"/>
      <c r="AC1" s="86"/>
      <c r="AD1" s="86"/>
      <c r="AE1" s="86"/>
      <c r="AF1" s="86"/>
      <c r="AG1" s="86"/>
      <c r="AH1" s="86"/>
      <c r="AI1" s="85"/>
      <c r="AJ1" s="85"/>
      <c r="AK1" s="85"/>
      <c r="AL1" s="85"/>
      <c r="AM1" s="85"/>
      <c r="AN1" s="85"/>
      <c r="AO1" s="85"/>
      <c r="AP1" s="85"/>
      <c r="AQ1" s="85"/>
      <c r="AR1" s="86"/>
      <c r="AS1" s="86"/>
      <c r="AT1" s="86"/>
      <c r="AU1" s="86"/>
      <c r="AV1" s="86"/>
      <c r="AW1" s="86"/>
      <c r="AX1" s="86"/>
      <c r="AY1" s="86"/>
      <c r="AZ1" s="86"/>
      <c r="BA1" s="86"/>
    </row>
    <row r="2" spans="1:53" s="21" customFormat="1" ht="20.100000000000001" customHeight="1" x14ac:dyDescent="0.2">
      <c r="A2" s="27" t="s">
        <v>146</v>
      </c>
      <c r="B2" s="28" t="s">
        <v>302</v>
      </c>
      <c r="C2" s="27" t="s">
        <v>1893</v>
      </c>
      <c r="D2" s="27" t="s">
        <v>2004</v>
      </c>
      <c r="E2" s="27" t="s">
        <v>11130</v>
      </c>
      <c r="F2" s="27" t="s">
        <v>6528</v>
      </c>
      <c r="G2" s="27" t="s">
        <v>7011</v>
      </c>
      <c r="H2" s="27" t="s">
        <v>7012</v>
      </c>
      <c r="I2" s="29">
        <v>0</v>
      </c>
      <c r="J2" s="27" t="s">
        <v>6722</v>
      </c>
      <c r="K2" s="27" t="s">
        <v>11454</v>
      </c>
      <c r="L2" s="27" t="s">
        <v>6579</v>
      </c>
      <c r="M2" s="30" t="s">
        <v>6531</v>
      </c>
      <c r="N2" s="27" t="s">
        <v>11620</v>
      </c>
      <c r="O2" s="23">
        <v>0</v>
      </c>
      <c r="P2" s="23">
        <v>0</v>
      </c>
      <c r="Q2" s="23">
        <v>0</v>
      </c>
      <c r="R2" s="24">
        <v>0</v>
      </c>
      <c r="S2" s="25">
        <v>0</v>
      </c>
      <c r="T2" s="32"/>
      <c r="U2" s="22" t="s">
        <v>12087</v>
      </c>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row>
    <row r="3" spans="1:53" s="21" customFormat="1" ht="20.100000000000001" customHeight="1" x14ac:dyDescent="0.2">
      <c r="A3" s="27" t="s">
        <v>146</v>
      </c>
      <c r="B3" s="28" t="s">
        <v>302</v>
      </c>
      <c r="C3" s="27" t="s">
        <v>574</v>
      </c>
      <c r="D3" s="27" t="s">
        <v>2072</v>
      </c>
      <c r="E3" s="27" t="s">
        <v>7</v>
      </c>
      <c r="F3" s="27" t="s">
        <v>6507</v>
      </c>
      <c r="G3" s="27" t="s">
        <v>7132</v>
      </c>
      <c r="H3" s="27" t="s">
        <v>7133</v>
      </c>
      <c r="I3" s="29">
        <v>67000</v>
      </c>
      <c r="J3" s="27" t="s">
        <v>6510</v>
      </c>
      <c r="K3" s="27" t="s">
        <v>11826</v>
      </c>
      <c r="L3" s="27" t="s">
        <v>6585</v>
      </c>
      <c r="M3" s="30">
        <v>42394</v>
      </c>
      <c r="N3" s="27" t="s">
        <v>11100</v>
      </c>
      <c r="O3" s="23">
        <v>0</v>
      </c>
      <c r="P3" s="23">
        <v>73621.36</v>
      </c>
      <c r="Q3" s="23">
        <v>0</v>
      </c>
      <c r="R3" s="24">
        <v>0</v>
      </c>
      <c r="S3" s="25">
        <v>0</v>
      </c>
      <c r="T3" s="34" t="s">
        <v>12065</v>
      </c>
      <c r="U3" s="22" t="s">
        <v>12087</v>
      </c>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row>
    <row r="4" spans="1:53" s="21" customFormat="1" ht="20.100000000000001" customHeight="1" x14ac:dyDescent="0.2">
      <c r="A4" s="27" t="s">
        <v>146</v>
      </c>
      <c r="B4" s="28" t="s">
        <v>302</v>
      </c>
      <c r="C4" s="27" t="s">
        <v>574</v>
      </c>
      <c r="D4" s="27" t="s">
        <v>2089</v>
      </c>
      <c r="E4" s="27" t="s">
        <v>7</v>
      </c>
      <c r="F4" s="27" t="s">
        <v>6507</v>
      </c>
      <c r="G4" s="27" t="s">
        <v>11850</v>
      </c>
      <c r="H4" s="27" t="s">
        <v>6669</v>
      </c>
      <c r="I4" s="29">
        <v>67000</v>
      </c>
      <c r="J4" s="27" t="s">
        <v>6630</v>
      </c>
      <c r="K4" s="27" t="s">
        <v>11851</v>
      </c>
      <c r="L4" s="27" t="s">
        <v>6680</v>
      </c>
      <c r="M4" s="30" t="s">
        <v>6531</v>
      </c>
      <c r="N4" s="27" t="s">
        <v>11852</v>
      </c>
      <c r="O4" s="23">
        <v>66829.2</v>
      </c>
      <c r="P4" s="23">
        <v>0</v>
      </c>
      <c r="Q4" s="23">
        <v>0</v>
      </c>
      <c r="R4" s="24">
        <v>17919.259999999998</v>
      </c>
      <c r="S4" s="25">
        <v>0</v>
      </c>
      <c r="T4" s="32"/>
      <c r="U4" s="22" t="s">
        <v>12087</v>
      </c>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row>
    <row r="5" spans="1:53" s="21" customFormat="1" ht="20.100000000000001" customHeight="1" x14ac:dyDescent="0.2">
      <c r="A5" s="27" t="s">
        <v>146</v>
      </c>
      <c r="B5" s="28" t="s">
        <v>302</v>
      </c>
      <c r="C5" s="27" t="s">
        <v>2202</v>
      </c>
      <c r="D5" s="27" t="s">
        <v>2203</v>
      </c>
      <c r="E5" s="27" t="s">
        <v>7</v>
      </c>
      <c r="F5" s="27" t="s">
        <v>6507</v>
      </c>
      <c r="G5" s="27" t="s">
        <v>12017</v>
      </c>
      <c r="H5" s="27" t="s">
        <v>7355</v>
      </c>
      <c r="I5" s="29">
        <v>25000</v>
      </c>
      <c r="J5" s="27" t="s">
        <v>6510</v>
      </c>
      <c r="K5" s="27" t="s">
        <v>12018</v>
      </c>
      <c r="L5" s="27" t="s">
        <v>6673</v>
      </c>
      <c r="M5" s="30" t="s">
        <v>6531</v>
      </c>
      <c r="N5" s="27" t="s">
        <v>7356</v>
      </c>
      <c r="O5" s="33">
        <v>112102.44</v>
      </c>
      <c r="P5" s="33">
        <v>107378.54</v>
      </c>
      <c r="Q5" s="33">
        <v>0</v>
      </c>
      <c r="R5" s="29">
        <v>19794.63</v>
      </c>
      <c r="S5" s="29">
        <v>0</v>
      </c>
      <c r="T5" s="32"/>
      <c r="U5" s="22" t="s">
        <v>12087</v>
      </c>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row>
    <row r="6" spans="1:53" s="21" customFormat="1" ht="20.100000000000001" customHeight="1" x14ac:dyDescent="0.2">
      <c r="A6" s="27" t="s">
        <v>146</v>
      </c>
      <c r="B6" s="28" t="s">
        <v>302</v>
      </c>
      <c r="C6" s="27" t="s">
        <v>574</v>
      </c>
      <c r="D6" s="27" t="s">
        <v>2207</v>
      </c>
      <c r="E6" s="27" t="s">
        <v>7</v>
      </c>
      <c r="F6" s="27" t="s">
        <v>6507</v>
      </c>
      <c r="G6" s="27" t="s">
        <v>7363</v>
      </c>
      <c r="H6" s="27" t="s">
        <v>7364</v>
      </c>
      <c r="I6" s="29">
        <v>100000</v>
      </c>
      <c r="J6" s="27" t="s">
        <v>6510</v>
      </c>
      <c r="K6" s="27" t="s">
        <v>12023</v>
      </c>
      <c r="L6" s="27" t="s">
        <v>6673</v>
      </c>
      <c r="M6" s="30" t="s">
        <v>6531</v>
      </c>
      <c r="N6" s="27" t="s">
        <v>7365</v>
      </c>
      <c r="O6" s="33">
        <v>27204.04</v>
      </c>
      <c r="P6" s="33">
        <v>0</v>
      </c>
      <c r="Q6" s="33">
        <v>0</v>
      </c>
      <c r="R6" s="29">
        <v>22457.48</v>
      </c>
      <c r="S6" s="29">
        <v>0</v>
      </c>
      <c r="T6" s="32"/>
      <c r="U6" s="22" t="s">
        <v>12087</v>
      </c>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row>
    <row r="7" spans="1:53" s="21" customFormat="1" ht="20.100000000000001" customHeight="1" x14ac:dyDescent="0.2">
      <c r="A7" s="27" t="s">
        <v>146</v>
      </c>
      <c r="B7" s="28" t="s">
        <v>302</v>
      </c>
      <c r="C7" s="27" t="s">
        <v>574</v>
      </c>
      <c r="D7" s="27" t="s">
        <v>2212</v>
      </c>
      <c r="E7" s="27" t="s">
        <v>7</v>
      </c>
      <c r="F7" s="27" t="s">
        <v>6507</v>
      </c>
      <c r="G7" s="27" t="s">
        <v>7374</v>
      </c>
      <c r="H7" s="27" t="s">
        <v>7375</v>
      </c>
      <c r="I7" s="29">
        <v>30000</v>
      </c>
      <c r="J7" s="27" t="s">
        <v>6510</v>
      </c>
      <c r="K7" s="27" t="s">
        <v>12029</v>
      </c>
      <c r="L7" s="27" t="s">
        <v>7144</v>
      </c>
      <c r="M7" s="30" t="s">
        <v>6531</v>
      </c>
      <c r="N7" s="27" t="s">
        <v>7376</v>
      </c>
      <c r="O7" s="33">
        <v>130797.46</v>
      </c>
      <c r="P7" s="33">
        <v>0</v>
      </c>
      <c r="Q7" s="33">
        <v>0</v>
      </c>
      <c r="R7" s="29">
        <v>19486.419999999998</v>
      </c>
      <c r="S7" s="29">
        <v>0</v>
      </c>
      <c r="T7" s="32"/>
      <c r="U7" s="22" t="s">
        <v>12087</v>
      </c>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row>
    <row r="8" spans="1:53" s="21" customFormat="1" ht="20.100000000000001" customHeight="1" x14ac:dyDescent="0.2">
      <c r="A8" s="27" t="s">
        <v>146</v>
      </c>
      <c r="B8" s="28" t="s">
        <v>302</v>
      </c>
      <c r="C8" s="27" t="s">
        <v>806</v>
      </c>
      <c r="D8" s="27" t="s">
        <v>2216</v>
      </c>
      <c r="E8" s="27" t="s">
        <v>7</v>
      </c>
      <c r="F8" s="27" t="s">
        <v>6507</v>
      </c>
      <c r="G8" s="27" t="s">
        <v>12031</v>
      </c>
      <c r="H8" s="27" t="s">
        <v>7380</v>
      </c>
      <c r="I8" s="29">
        <v>100000</v>
      </c>
      <c r="J8" s="27" t="s">
        <v>6510</v>
      </c>
      <c r="K8" s="27" t="s">
        <v>12032</v>
      </c>
      <c r="L8" s="27" t="s">
        <v>7051</v>
      </c>
      <c r="M8" s="30" t="s">
        <v>6531</v>
      </c>
      <c r="N8" s="27" t="s">
        <v>7381</v>
      </c>
      <c r="O8" s="33">
        <v>321374.83</v>
      </c>
      <c r="P8" s="33">
        <v>0</v>
      </c>
      <c r="Q8" s="33">
        <v>0</v>
      </c>
      <c r="R8" s="29">
        <v>338775.75</v>
      </c>
      <c r="S8" s="29">
        <v>0</v>
      </c>
      <c r="T8" s="32"/>
      <c r="U8" s="22" t="s">
        <v>12087</v>
      </c>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row>
    <row r="9" spans="1:53" s="21" customFormat="1" ht="20.100000000000001" customHeight="1" x14ac:dyDescent="0.2">
      <c r="A9" s="27" t="s">
        <v>146</v>
      </c>
      <c r="B9" s="28" t="s">
        <v>302</v>
      </c>
      <c r="C9" s="27" t="s">
        <v>2214</v>
      </c>
      <c r="D9" s="27" t="s">
        <v>2215</v>
      </c>
      <c r="E9" s="27" t="s">
        <v>7</v>
      </c>
      <c r="F9" s="27" t="s">
        <v>6507</v>
      </c>
      <c r="G9" s="27" t="s">
        <v>12033</v>
      </c>
      <c r="H9" s="27" t="s">
        <v>7379</v>
      </c>
      <c r="I9" s="29">
        <v>160000</v>
      </c>
      <c r="J9" s="27" t="s">
        <v>6510</v>
      </c>
      <c r="K9" s="27" t="s">
        <v>12034</v>
      </c>
      <c r="L9" s="27" t="s">
        <v>6673</v>
      </c>
      <c r="M9" s="30" t="s">
        <v>6531</v>
      </c>
      <c r="N9" s="27" t="s">
        <v>7382</v>
      </c>
      <c r="O9" s="33">
        <v>251209.7</v>
      </c>
      <c r="P9" s="33">
        <v>0</v>
      </c>
      <c r="Q9" s="33">
        <v>0</v>
      </c>
      <c r="R9" s="29">
        <v>275168.21999999997</v>
      </c>
      <c r="S9" s="29">
        <v>0</v>
      </c>
      <c r="T9" s="32"/>
      <c r="U9" s="22" t="s">
        <v>12087</v>
      </c>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row>
    <row r="10" spans="1:53" s="21" customFormat="1" ht="20.100000000000001" customHeight="1" x14ac:dyDescent="0.2">
      <c r="A10" s="27" t="s">
        <v>146</v>
      </c>
      <c r="B10" s="28" t="s">
        <v>302</v>
      </c>
      <c r="C10" s="27" t="s">
        <v>574</v>
      </c>
      <c r="D10" s="27" t="s">
        <v>2217</v>
      </c>
      <c r="E10" s="27" t="s">
        <v>7</v>
      </c>
      <c r="F10" s="27" t="s">
        <v>6507</v>
      </c>
      <c r="G10" s="27" t="s">
        <v>7383</v>
      </c>
      <c r="H10" s="27" t="s">
        <v>7384</v>
      </c>
      <c r="I10" s="29">
        <v>17000</v>
      </c>
      <c r="J10" s="27" t="s">
        <v>6510</v>
      </c>
      <c r="K10" s="27" t="s">
        <v>12035</v>
      </c>
      <c r="L10" s="27" t="s">
        <v>7051</v>
      </c>
      <c r="M10" s="30" t="s">
        <v>6531</v>
      </c>
      <c r="N10" s="27" t="s">
        <v>7385</v>
      </c>
      <c r="O10" s="33">
        <v>360609.38</v>
      </c>
      <c r="P10" s="33">
        <v>0</v>
      </c>
      <c r="Q10" s="33">
        <v>0</v>
      </c>
      <c r="R10" s="29">
        <v>554955.41</v>
      </c>
      <c r="S10" s="29">
        <v>0</v>
      </c>
      <c r="T10" s="32"/>
      <c r="U10" s="22" t="s">
        <v>12087</v>
      </c>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row>
    <row r="11" spans="1:53" s="21" customFormat="1" ht="20.100000000000001" customHeight="1" x14ac:dyDescent="0.2">
      <c r="A11" s="27" t="s">
        <v>146</v>
      </c>
      <c r="B11" s="28" t="s">
        <v>302</v>
      </c>
      <c r="C11" s="27" t="s">
        <v>634</v>
      </c>
      <c r="D11" s="27" t="s">
        <v>12037</v>
      </c>
      <c r="E11" s="27" t="s">
        <v>7</v>
      </c>
      <c r="F11" s="27" t="s">
        <v>11740</v>
      </c>
      <c r="G11" s="27" t="s">
        <v>12038</v>
      </c>
      <c r="H11" s="27" t="s">
        <v>7355</v>
      </c>
      <c r="I11" s="29">
        <v>287096.89</v>
      </c>
      <c r="J11" s="27" t="s">
        <v>6510</v>
      </c>
      <c r="K11" s="27" t="s">
        <v>12039</v>
      </c>
      <c r="L11" s="27" t="s">
        <v>7104</v>
      </c>
      <c r="M11" s="30" t="s">
        <v>6531</v>
      </c>
      <c r="N11" s="27" t="s">
        <v>12040</v>
      </c>
      <c r="O11" s="33">
        <v>0</v>
      </c>
      <c r="P11" s="33">
        <v>0.01</v>
      </c>
      <c r="Q11" s="33">
        <v>0</v>
      </c>
      <c r="R11" s="29">
        <v>0</v>
      </c>
      <c r="S11" s="29">
        <v>0</v>
      </c>
      <c r="T11" s="32"/>
      <c r="U11" s="22" t="s">
        <v>12087</v>
      </c>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row>
    <row r="12" spans="1:53" s="21" customFormat="1" ht="20.100000000000001" customHeight="1" x14ac:dyDescent="0.2">
      <c r="A12" s="40" t="s">
        <v>234</v>
      </c>
      <c r="B12" s="41" t="s">
        <v>302</v>
      </c>
      <c r="C12" s="14">
        <v>1</v>
      </c>
      <c r="D12" s="40" t="s">
        <v>2221</v>
      </c>
      <c r="E12" s="42" t="s">
        <v>2220</v>
      </c>
      <c r="F12" s="43" t="s">
        <v>7389</v>
      </c>
      <c r="G12" s="36" t="s">
        <v>7617</v>
      </c>
      <c r="H12" s="40" t="s">
        <v>2221</v>
      </c>
      <c r="I12" s="44">
        <v>68112.09</v>
      </c>
      <c r="J12" s="40" t="s">
        <v>7400</v>
      </c>
      <c r="K12" s="40" t="s">
        <v>7401</v>
      </c>
      <c r="L12" s="40" t="s">
        <v>7402</v>
      </c>
      <c r="M12" s="42" t="s">
        <v>40</v>
      </c>
      <c r="N12" s="40" t="s">
        <v>7852</v>
      </c>
      <c r="O12" s="23">
        <v>0</v>
      </c>
      <c r="P12" s="23">
        <v>68112.09</v>
      </c>
      <c r="Q12" s="23">
        <v>0</v>
      </c>
      <c r="R12" s="24">
        <v>0</v>
      </c>
      <c r="S12" s="25">
        <v>0</v>
      </c>
      <c r="T12" s="32"/>
      <c r="U12" s="22" t="s">
        <v>12087</v>
      </c>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s="21" customFormat="1" ht="20.100000000000001" customHeight="1" x14ac:dyDescent="0.2">
      <c r="A13" s="40" t="s">
        <v>234</v>
      </c>
      <c r="B13" s="41" t="s">
        <v>302</v>
      </c>
      <c r="C13" s="14">
        <v>1</v>
      </c>
      <c r="D13" s="40" t="s">
        <v>2221</v>
      </c>
      <c r="E13" s="42" t="s">
        <v>2220</v>
      </c>
      <c r="F13" s="43" t="s">
        <v>7389</v>
      </c>
      <c r="G13" s="36" t="s">
        <v>7618</v>
      </c>
      <c r="H13" s="40" t="s">
        <v>2221</v>
      </c>
      <c r="I13" s="44">
        <v>28954.16</v>
      </c>
      <c r="J13" s="40" t="s">
        <v>7400</v>
      </c>
      <c r="K13" s="40" t="s">
        <v>7426</v>
      </c>
      <c r="L13" s="40" t="s">
        <v>7402</v>
      </c>
      <c r="M13" s="42" t="s">
        <v>40</v>
      </c>
      <c r="N13" s="40" t="s">
        <v>7852</v>
      </c>
      <c r="O13" s="23">
        <v>0</v>
      </c>
      <c r="P13" s="23">
        <v>28954.16</v>
      </c>
      <c r="Q13" s="23">
        <v>0</v>
      </c>
      <c r="R13" s="24">
        <v>0</v>
      </c>
      <c r="S13" s="25">
        <v>0</v>
      </c>
      <c r="T13" s="32"/>
      <c r="U13" s="22" t="s">
        <v>12087</v>
      </c>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s="21" customFormat="1" ht="20.100000000000001" customHeight="1" x14ac:dyDescent="0.2">
      <c r="A14" s="40" t="s">
        <v>234</v>
      </c>
      <c r="B14" s="41" t="s">
        <v>302</v>
      </c>
      <c r="C14" s="14">
        <v>1</v>
      </c>
      <c r="D14" s="40" t="s">
        <v>2221</v>
      </c>
      <c r="E14" s="42" t="s">
        <v>2220</v>
      </c>
      <c r="F14" s="43" t="s">
        <v>7389</v>
      </c>
      <c r="G14" s="36" t="s">
        <v>7619</v>
      </c>
      <c r="H14" s="40" t="s">
        <v>2221</v>
      </c>
      <c r="I14" s="44">
        <v>68112.09</v>
      </c>
      <c r="J14" s="40" t="s">
        <v>7400</v>
      </c>
      <c r="K14" s="40" t="s">
        <v>7401</v>
      </c>
      <c r="L14" s="40" t="s">
        <v>7402</v>
      </c>
      <c r="M14" s="42" t="s">
        <v>40</v>
      </c>
      <c r="N14" s="40" t="s">
        <v>7852</v>
      </c>
      <c r="O14" s="23">
        <v>0</v>
      </c>
      <c r="P14" s="23">
        <v>68112.09</v>
      </c>
      <c r="Q14" s="23">
        <v>0</v>
      </c>
      <c r="R14" s="24">
        <v>0</v>
      </c>
      <c r="S14" s="25">
        <v>0</v>
      </c>
      <c r="T14" s="32"/>
      <c r="U14" s="22" t="s">
        <v>12087</v>
      </c>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s="21" customFormat="1" ht="20.100000000000001" customHeight="1" x14ac:dyDescent="0.2">
      <c r="A15" s="40" t="s">
        <v>234</v>
      </c>
      <c r="B15" s="41" t="s">
        <v>302</v>
      </c>
      <c r="C15" s="14">
        <v>1</v>
      </c>
      <c r="D15" s="40" t="s">
        <v>2221</v>
      </c>
      <c r="E15" s="42" t="s">
        <v>2220</v>
      </c>
      <c r="F15" s="43" t="s">
        <v>7389</v>
      </c>
      <c r="G15" s="36" t="s">
        <v>7620</v>
      </c>
      <c r="H15" s="40" t="s">
        <v>2221</v>
      </c>
      <c r="I15" s="44">
        <v>60694.81</v>
      </c>
      <c r="J15" s="40" t="s">
        <v>7400</v>
      </c>
      <c r="K15" s="40" t="s">
        <v>7621</v>
      </c>
      <c r="L15" s="40" t="s">
        <v>7431</v>
      </c>
      <c r="M15" s="42" t="s">
        <v>40</v>
      </c>
      <c r="N15" s="40" t="s">
        <v>7403</v>
      </c>
      <c r="O15" s="23">
        <v>0</v>
      </c>
      <c r="P15" s="23">
        <v>0</v>
      </c>
      <c r="Q15" s="23">
        <v>60694.81</v>
      </c>
      <c r="R15" s="24">
        <v>0</v>
      </c>
      <c r="S15" s="25">
        <v>0</v>
      </c>
      <c r="T15" s="32"/>
      <c r="U15" s="22" t="s">
        <v>12087</v>
      </c>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s="21" customFormat="1" ht="20.100000000000001" customHeight="1" x14ac:dyDescent="0.2">
      <c r="A16" s="40" t="s">
        <v>234</v>
      </c>
      <c r="B16" s="41" t="s">
        <v>302</v>
      </c>
      <c r="C16" s="14">
        <v>1</v>
      </c>
      <c r="D16" s="40" t="s">
        <v>2221</v>
      </c>
      <c r="E16" s="42" t="s">
        <v>2220</v>
      </c>
      <c r="F16" s="43" t="s">
        <v>7389</v>
      </c>
      <c r="G16" s="36" t="s">
        <v>7622</v>
      </c>
      <c r="H16" s="40" t="s">
        <v>2221</v>
      </c>
      <c r="I16" s="44">
        <v>41739.14</v>
      </c>
      <c r="J16" s="40" t="s">
        <v>7400</v>
      </c>
      <c r="K16" s="40" t="s">
        <v>7401</v>
      </c>
      <c r="L16" s="40" t="s">
        <v>7402</v>
      </c>
      <c r="M16" s="42" t="s">
        <v>40</v>
      </c>
      <c r="N16" s="40" t="s">
        <v>7852</v>
      </c>
      <c r="O16" s="23">
        <v>0</v>
      </c>
      <c r="P16" s="23">
        <v>41739.14</v>
      </c>
      <c r="Q16" s="23">
        <v>0</v>
      </c>
      <c r="R16" s="24">
        <v>0</v>
      </c>
      <c r="S16" s="25">
        <v>0</v>
      </c>
      <c r="T16" s="32"/>
      <c r="U16" s="22" t="s">
        <v>12087</v>
      </c>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21" s="21" customFormat="1" ht="20.100000000000001" customHeight="1" x14ac:dyDescent="0.2">
      <c r="A17" s="12" t="s">
        <v>65</v>
      </c>
      <c r="B17" s="18" t="s">
        <v>248</v>
      </c>
      <c r="C17" s="12" t="s">
        <v>337</v>
      </c>
      <c r="D17" s="12" t="s">
        <v>719</v>
      </c>
      <c r="E17" s="19" t="s">
        <v>5</v>
      </c>
      <c r="F17" s="19" t="s">
        <v>2244</v>
      </c>
      <c r="G17" s="19" t="s">
        <v>3561</v>
      </c>
      <c r="H17" s="12" t="s">
        <v>3562</v>
      </c>
      <c r="I17" s="20">
        <v>10000</v>
      </c>
      <c r="J17" s="12" t="s">
        <v>2325</v>
      </c>
      <c r="K17" s="12" t="s">
        <v>3563</v>
      </c>
      <c r="L17" s="12" t="s">
        <v>7926</v>
      </c>
      <c r="M17" s="12"/>
      <c r="N17" s="12" t="s">
        <v>7927</v>
      </c>
      <c r="O17" s="20">
        <v>0</v>
      </c>
      <c r="P17" s="20">
        <v>3000</v>
      </c>
      <c r="Q17" s="20">
        <v>0</v>
      </c>
      <c r="R17" s="20">
        <v>0</v>
      </c>
      <c r="S17" s="20">
        <v>1920</v>
      </c>
      <c r="U17" s="22" t="str">
        <f>IFERROR(VLOOKUP(B17,[1]Planilha1!$A$1:$B$34,2,FALSE),"Liberado")</f>
        <v>Liberado</v>
      </c>
    </row>
    <row r="18" spans="1:21" s="21" customFormat="1" ht="20.100000000000001" customHeight="1" x14ac:dyDescent="0.2">
      <c r="A18" s="12" t="s">
        <v>65</v>
      </c>
      <c r="B18" s="18" t="s">
        <v>248</v>
      </c>
      <c r="C18" s="12" t="s">
        <v>337</v>
      </c>
      <c r="D18" s="12" t="s">
        <v>720</v>
      </c>
      <c r="E18" s="19" t="s">
        <v>5</v>
      </c>
      <c r="F18" s="19" t="s">
        <v>2355</v>
      </c>
      <c r="G18" s="19" t="s">
        <v>3564</v>
      </c>
      <c r="H18" s="12" t="s">
        <v>3565</v>
      </c>
      <c r="I18" s="20">
        <v>1588.9</v>
      </c>
      <c r="J18" s="12" t="s">
        <v>2325</v>
      </c>
      <c r="K18" s="12" t="s">
        <v>3566</v>
      </c>
      <c r="L18" s="12" t="s">
        <v>2677</v>
      </c>
      <c r="M18" s="12"/>
      <c r="N18" s="12" t="s">
        <v>7927</v>
      </c>
      <c r="O18" s="20">
        <v>0</v>
      </c>
      <c r="P18" s="20">
        <v>10000</v>
      </c>
      <c r="Q18" s="20">
        <v>0</v>
      </c>
      <c r="R18" s="20">
        <v>0</v>
      </c>
      <c r="S18" s="20">
        <v>1920</v>
      </c>
      <c r="U18" s="22" t="str">
        <f>IFERROR(VLOOKUP(B18,[1]Planilha1!$A$1:$B$34,2,FALSE),"Liberado")</f>
        <v>Liberado</v>
      </c>
    </row>
    <row r="19" spans="1:21" s="21" customFormat="1" ht="20.100000000000001" customHeight="1" x14ac:dyDescent="0.2">
      <c r="A19" s="12" t="s">
        <v>65</v>
      </c>
      <c r="B19" s="18" t="s">
        <v>248</v>
      </c>
      <c r="C19" s="12" t="s">
        <v>337</v>
      </c>
      <c r="D19" s="12" t="s">
        <v>721</v>
      </c>
      <c r="E19" s="19" t="s">
        <v>5</v>
      </c>
      <c r="F19" s="19" t="s">
        <v>2355</v>
      </c>
      <c r="G19" s="19" t="s">
        <v>3567</v>
      </c>
      <c r="H19" s="12" t="s">
        <v>3565</v>
      </c>
      <c r="I19" s="20">
        <v>2396.85</v>
      </c>
      <c r="J19" s="12" t="s">
        <v>2247</v>
      </c>
      <c r="K19" s="12" t="s">
        <v>3568</v>
      </c>
      <c r="L19" s="12" t="s">
        <v>2249</v>
      </c>
      <c r="M19" s="12"/>
      <c r="N19" s="12" t="s">
        <v>2394</v>
      </c>
      <c r="O19" s="20">
        <v>0</v>
      </c>
      <c r="P19" s="20">
        <v>10000</v>
      </c>
      <c r="Q19" s="20">
        <v>0</v>
      </c>
      <c r="R19" s="20">
        <v>0</v>
      </c>
      <c r="S19" s="20">
        <v>1920</v>
      </c>
      <c r="U19" s="22" t="str">
        <f>IFERROR(VLOOKUP(B19,[1]Planilha1!$A$1:$B$34,2,FALSE),"Liberado")</f>
        <v>Liberado</v>
      </c>
    </row>
    <row r="20" spans="1:21" s="21" customFormat="1" ht="20.100000000000001" customHeight="1" x14ac:dyDescent="0.2">
      <c r="A20" s="12" t="s">
        <v>65</v>
      </c>
      <c r="B20" s="18" t="s">
        <v>248</v>
      </c>
      <c r="C20" s="12" t="s">
        <v>337</v>
      </c>
      <c r="D20" s="12" t="s">
        <v>338</v>
      </c>
      <c r="E20" s="19" t="s">
        <v>5</v>
      </c>
      <c r="F20" s="19" t="s">
        <v>2308</v>
      </c>
      <c r="G20" s="19" t="s">
        <v>2309</v>
      </c>
      <c r="H20" s="12" t="s">
        <v>2310</v>
      </c>
      <c r="I20" s="20">
        <v>1039.43</v>
      </c>
      <c r="J20" s="12" t="s">
        <v>2258</v>
      </c>
      <c r="K20" s="12" t="s">
        <v>2311</v>
      </c>
      <c r="L20" s="12" t="s">
        <v>2368</v>
      </c>
      <c r="M20" s="12"/>
      <c r="N20" s="12" t="s">
        <v>2312</v>
      </c>
      <c r="O20" s="20">
        <v>0</v>
      </c>
      <c r="P20" s="20">
        <v>10000</v>
      </c>
      <c r="Q20" s="20">
        <v>0</v>
      </c>
      <c r="R20" s="20">
        <v>0</v>
      </c>
      <c r="S20" s="20">
        <v>1520</v>
      </c>
      <c r="U20" s="22" t="str">
        <f>IFERROR(VLOOKUP(B20,[1]Planilha1!$A$1:$B$34,2,FALSE),"Liberado")</f>
        <v>Liberado</v>
      </c>
    </row>
    <row r="21" spans="1:21" s="21" customFormat="1" ht="20.100000000000001" customHeight="1" x14ac:dyDescent="0.2">
      <c r="A21" s="12" t="s">
        <v>65</v>
      </c>
      <c r="B21" s="18" t="s">
        <v>248</v>
      </c>
      <c r="C21" s="12" t="s">
        <v>337</v>
      </c>
      <c r="D21" s="12" t="s">
        <v>722</v>
      </c>
      <c r="E21" s="19" t="s">
        <v>5</v>
      </c>
      <c r="F21" s="19" t="s">
        <v>2273</v>
      </c>
      <c r="G21" s="19" t="s">
        <v>3569</v>
      </c>
      <c r="H21" s="12" t="s">
        <v>7928</v>
      </c>
      <c r="I21" s="20">
        <v>33900</v>
      </c>
      <c r="J21" s="12" t="s">
        <v>2258</v>
      </c>
      <c r="K21" s="12" t="s">
        <v>3570</v>
      </c>
      <c r="L21" s="12" t="s">
        <v>2368</v>
      </c>
      <c r="M21" s="12"/>
      <c r="N21" s="12" t="s">
        <v>3571</v>
      </c>
      <c r="O21" s="20">
        <v>0</v>
      </c>
      <c r="P21" s="20">
        <v>10000</v>
      </c>
      <c r="Q21" s="20">
        <v>0</v>
      </c>
      <c r="R21" s="20">
        <v>0</v>
      </c>
      <c r="S21" s="20">
        <v>1920</v>
      </c>
      <c r="U21" s="22" t="str">
        <f>IFERROR(VLOOKUP(B21,[1]Planilha1!$A$1:$B$34,2,FALSE),"Liberado")</f>
        <v>Liberado</v>
      </c>
    </row>
    <row r="22" spans="1:21" s="21" customFormat="1" ht="20.100000000000001" customHeight="1" x14ac:dyDescent="0.2">
      <c r="A22" s="12" t="s">
        <v>65</v>
      </c>
      <c r="B22" s="18" t="s">
        <v>248</v>
      </c>
      <c r="C22" s="12" t="s">
        <v>337</v>
      </c>
      <c r="D22" s="12" t="s">
        <v>339</v>
      </c>
      <c r="E22" s="19" t="s">
        <v>5</v>
      </c>
      <c r="F22" s="19" t="s">
        <v>2273</v>
      </c>
      <c r="G22" s="19" t="s">
        <v>2313</v>
      </c>
      <c r="H22" s="12" t="s">
        <v>2314</v>
      </c>
      <c r="I22" s="20">
        <v>6199.85</v>
      </c>
      <c r="J22" s="12" t="s">
        <v>2247</v>
      </c>
      <c r="K22" s="12" t="s">
        <v>2315</v>
      </c>
      <c r="L22" s="12" t="s">
        <v>2249</v>
      </c>
      <c r="M22" s="12"/>
      <c r="N22" s="12" t="s">
        <v>2316</v>
      </c>
      <c r="O22" s="20">
        <v>0</v>
      </c>
      <c r="P22" s="20">
        <v>10000</v>
      </c>
      <c r="Q22" s="20">
        <v>0</v>
      </c>
      <c r="R22" s="20">
        <v>0</v>
      </c>
      <c r="S22" s="20">
        <v>1920</v>
      </c>
      <c r="U22" s="22" t="str">
        <f>IFERROR(VLOOKUP(B22,[1]Planilha1!$A$1:$B$34,2,FALSE),"Liberado")</f>
        <v>Liberado</v>
      </c>
    </row>
    <row r="23" spans="1:21" s="21" customFormat="1" ht="20.100000000000001" customHeight="1" x14ac:dyDescent="0.2">
      <c r="A23" s="12" t="s">
        <v>65</v>
      </c>
      <c r="B23" s="18" t="s">
        <v>248</v>
      </c>
      <c r="C23" s="12" t="s">
        <v>337</v>
      </c>
      <c r="D23" s="12" t="s">
        <v>340</v>
      </c>
      <c r="E23" s="19" t="s">
        <v>5</v>
      </c>
      <c r="F23" s="19" t="s">
        <v>2244</v>
      </c>
      <c r="G23" s="19" t="s">
        <v>2317</v>
      </c>
      <c r="H23" s="12" t="s">
        <v>2318</v>
      </c>
      <c r="I23" s="20">
        <v>2491.4499999999998</v>
      </c>
      <c r="J23" s="12" t="s">
        <v>2264</v>
      </c>
      <c r="K23" s="12" t="s">
        <v>2319</v>
      </c>
      <c r="L23" s="12" t="s">
        <v>2320</v>
      </c>
      <c r="M23" s="12"/>
      <c r="N23" s="12" t="s">
        <v>2321</v>
      </c>
      <c r="O23" s="20">
        <v>0</v>
      </c>
      <c r="P23" s="20">
        <v>4000</v>
      </c>
      <c r="Q23" s="20">
        <v>0</v>
      </c>
      <c r="R23" s="20">
        <v>0</v>
      </c>
      <c r="S23" s="20">
        <v>1320</v>
      </c>
      <c r="U23" s="22" t="str">
        <f>IFERROR(VLOOKUP(B23,[1]Planilha1!$A$1:$B$34,2,FALSE),"Liberado")</f>
        <v>Liberado</v>
      </c>
    </row>
    <row r="24" spans="1:21" s="21" customFormat="1" ht="20.100000000000001" customHeight="1" x14ac:dyDescent="0.2">
      <c r="A24" s="12" t="s">
        <v>65</v>
      </c>
      <c r="B24" s="18" t="s">
        <v>248</v>
      </c>
      <c r="C24" s="12" t="s">
        <v>337</v>
      </c>
      <c r="D24" s="12" t="s">
        <v>725</v>
      </c>
      <c r="E24" s="19" t="s">
        <v>5</v>
      </c>
      <c r="F24" s="19" t="s">
        <v>10</v>
      </c>
      <c r="G24" s="19" t="s">
        <v>3579</v>
      </c>
      <c r="H24" s="12" t="s">
        <v>3580</v>
      </c>
      <c r="I24" s="20">
        <v>1420.5</v>
      </c>
      <c r="J24" s="12" t="s">
        <v>2247</v>
      </c>
      <c r="K24" s="12" t="s">
        <v>3581</v>
      </c>
      <c r="L24" s="12" t="s">
        <v>7867</v>
      </c>
      <c r="M24" s="12"/>
      <c r="N24" s="12" t="s">
        <v>7929</v>
      </c>
      <c r="O24" s="20">
        <v>0</v>
      </c>
      <c r="P24" s="20">
        <v>0</v>
      </c>
      <c r="Q24" s="20">
        <v>0</v>
      </c>
      <c r="R24" s="20">
        <v>0</v>
      </c>
      <c r="S24" s="20">
        <v>1280</v>
      </c>
      <c r="U24" s="22" t="str">
        <f>IFERROR(VLOOKUP(B24,[1]Planilha1!$A$1:$B$34,2,FALSE),"Liberado")</f>
        <v>Liberado</v>
      </c>
    </row>
    <row r="25" spans="1:21" s="21" customFormat="1" ht="20.100000000000001" customHeight="1" x14ac:dyDescent="0.2">
      <c r="A25" s="12" t="s">
        <v>65</v>
      </c>
      <c r="B25" s="18" t="s">
        <v>248</v>
      </c>
      <c r="C25" s="12" t="s">
        <v>337</v>
      </c>
      <c r="D25" s="12" t="s">
        <v>727</v>
      </c>
      <c r="E25" s="19" t="s">
        <v>5</v>
      </c>
      <c r="F25" s="19" t="s">
        <v>2244</v>
      </c>
      <c r="G25" s="19" t="s">
        <v>3585</v>
      </c>
      <c r="H25" s="12" t="s">
        <v>3586</v>
      </c>
      <c r="I25" s="20">
        <v>6870</v>
      </c>
      <c r="J25" s="12" t="s">
        <v>2247</v>
      </c>
      <c r="K25" s="12" t="s">
        <v>3587</v>
      </c>
      <c r="L25" s="12" t="s">
        <v>7934</v>
      </c>
      <c r="M25" s="12"/>
      <c r="N25" s="12" t="s">
        <v>2323</v>
      </c>
      <c r="O25" s="20">
        <v>0</v>
      </c>
      <c r="P25" s="20">
        <v>10000</v>
      </c>
      <c r="Q25" s="20">
        <v>0</v>
      </c>
      <c r="R25" s="20">
        <v>0</v>
      </c>
      <c r="S25" s="20">
        <v>576</v>
      </c>
      <c r="U25" s="22" t="str">
        <f>IFERROR(VLOOKUP(B25,[1]Planilha1!$A$1:$B$34,2,FALSE),"Liberado")</f>
        <v>Liberado</v>
      </c>
    </row>
    <row r="26" spans="1:21" s="21" customFormat="1" ht="20.100000000000001" customHeight="1" x14ac:dyDescent="0.2">
      <c r="A26" s="12" t="s">
        <v>65</v>
      </c>
      <c r="B26" s="18" t="s">
        <v>248</v>
      </c>
      <c r="C26" s="12" t="s">
        <v>337</v>
      </c>
      <c r="D26" s="12" t="s">
        <v>728</v>
      </c>
      <c r="E26" s="19" t="s">
        <v>5</v>
      </c>
      <c r="F26" s="19" t="s">
        <v>10</v>
      </c>
      <c r="G26" s="19" t="s">
        <v>3588</v>
      </c>
      <c r="H26" s="12" t="s">
        <v>3589</v>
      </c>
      <c r="I26" s="20">
        <v>8145</v>
      </c>
      <c r="J26" s="12" t="s">
        <v>2247</v>
      </c>
      <c r="K26" s="12" t="s">
        <v>3590</v>
      </c>
      <c r="L26" s="12" t="s">
        <v>2249</v>
      </c>
      <c r="M26" s="12"/>
      <c r="N26" s="12" t="s">
        <v>2323</v>
      </c>
      <c r="O26" s="20">
        <v>0</v>
      </c>
      <c r="P26" s="20">
        <v>9000</v>
      </c>
      <c r="Q26" s="20">
        <v>0</v>
      </c>
      <c r="R26" s="20">
        <v>0</v>
      </c>
      <c r="S26" s="20">
        <v>760</v>
      </c>
      <c r="U26" s="22" t="str">
        <f>IFERROR(VLOOKUP(B26,[1]Planilha1!$A$1:$B$34,2,FALSE),"Liberado")</f>
        <v>Liberado</v>
      </c>
    </row>
    <row r="27" spans="1:21" s="21" customFormat="1" ht="20.100000000000001" customHeight="1" x14ac:dyDescent="0.2">
      <c r="A27" s="12" t="s">
        <v>65</v>
      </c>
      <c r="B27" s="18" t="s">
        <v>248</v>
      </c>
      <c r="C27" s="12" t="s">
        <v>337</v>
      </c>
      <c r="D27" s="12" t="s">
        <v>729</v>
      </c>
      <c r="E27" s="19" t="s">
        <v>5</v>
      </c>
      <c r="F27" s="19" t="s">
        <v>2928</v>
      </c>
      <c r="G27" s="19" t="s">
        <v>3591</v>
      </c>
      <c r="H27" s="12" t="s">
        <v>3592</v>
      </c>
      <c r="I27" s="20">
        <v>8225</v>
      </c>
      <c r="J27" s="12" t="s">
        <v>2247</v>
      </c>
      <c r="K27" s="12" t="s">
        <v>3593</v>
      </c>
      <c r="L27" s="12" t="s">
        <v>2249</v>
      </c>
      <c r="M27" s="12"/>
      <c r="N27" s="12" t="s">
        <v>3594</v>
      </c>
      <c r="O27" s="20">
        <v>0</v>
      </c>
      <c r="P27" s="20">
        <v>15000</v>
      </c>
      <c r="Q27" s="20">
        <v>0</v>
      </c>
      <c r="R27" s="20">
        <v>0</v>
      </c>
      <c r="S27" s="20">
        <v>600</v>
      </c>
      <c r="U27" s="22" t="str">
        <f>IFERROR(VLOOKUP(B27,[1]Planilha1!$A$1:$B$34,2,FALSE),"Liberado")</f>
        <v>Liberado</v>
      </c>
    </row>
    <row r="28" spans="1:21" s="21" customFormat="1" ht="20.100000000000001" customHeight="1" x14ac:dyDescent="0.2">
      <c r="A28" s="12" t="s">
        <v>65</v>
      </c>
      <c r="B28" s="18" t="s">
        <v>248</v>
      </c>
      <c r="C28" s="12" t="s">
        <v>337</v>
      </c>
      <c r="D28" s="12" t="s">
        <v>872</v>
      </c>
      <c r="E28" s="19" t="s">
        <v>5</v>
      </c>
      <c r="F28" s="19" t="s">
        <v>12</v>
      </c>
      <c r="G28" s="19" t="s">
        <v>7948</v>
      </c>
      <c r="H28" s="12" t="s">
        <v>3592</v>
      </c>
      <c r="I28" s="20">
        <v>53000</v>
      </c>
      <c r="J28" s="12" t="s">
        <v>2247</v>
      </c>
      <c r="K28" s="12" t="s">
        <v>7949</v>
      </c>
      <c r="L28" s="12" t="s">
        <v>2249</v>
      </c>
      <c r="M28" s="12"/>
      <c r="N28" s="12" t="s">
        <v>7950</v>
      </c>
      <c r="O28" s="20">
        <v>0</v>
      </c>
      <c r="P28" s="20">
        <v>8000</v>
      </c>
      <c r="Q28" s="20">
        <v>0</v>
      </c>
      <c r="R28" s="20">
        <v>0</v>
      </c>
      <c r="S28" s="20">
        <v>200</v>
      </c>
      <c r="U28" s="22" t="str">
        <f>IFERROR(VLOOKUP(B28,[1]Planilha1!$A$1:$B$34,2,FALSE),"Liberado")</f>
        <v>Liberado</v>
      </c>
    </row>
    <row r="29" spans="1:21" s="21" customFormat="1" ht="20.100000000000001" customHeight="1" x14ac:dyDescent="0.2">
      <c r="A29" s="12" t="s">
        <v>65</v>
      </c>
      <c r="B29" s="18" t="s">
        <v>248</v>
      </c>
      <c r="C29" s="12" t="s">
        <v>337</v>
      </c>
      <c r="D29" s="12" t="s">
        <v>7954</v>
      </c>
      <c r="E29" s="19" t="s">
        <v>5</v>
      </c>
      <c r="F29" s="19" t="s">
        <v>10</v>
      </c>
      <c r="G29" s="19" t="s">
        <v>7955</v>
      </c>
      <c r="H29" s="12" t="s">
        <v>7956</v>
      </c>
      <c r="I29" s="20">
        <v>20403.32</v>
      </c>
      <c r="J29" s="12" t="s">
        <v>2247</v>
      </c>
      <c r="K29" s="12" t="s">
        <v>7957</v>
      </c>
      <c r="L29" s="12" t="s">
        <v>2249</v>
      </c>
      <c r="M29" s="12"/>
      <c r="N29" s="12" t="s">
        <v>7958</v>
      </c>
      <c r="O29" s="20">
        <v>0</v>
      </c>
      <c r="P29" s="20">
        <v>9000</v>
      </c>
      <c r="Q29" s="20">
        <v>0</v>
      </c>
      <c r="R29" s="20">
        <v>0</v>
      </c>
      <c r="S29" s="20">
        <v>160</v>
      </c>
      <c r="U29" s="22" t="str">
        <f>IFERROR(VLOOKUP(B29,[1]Planilha1!$A$1:$B$34,2,FALSE),"Liberado")</f>
        <v>Liberado</v>
      </c>
    </row>
    <row r="30" spans="1:21" s="21" customFormat="1" ht="20.100000000000001" customHeight="1" x14ac:dyDescent="0.2">
      <c r="A30" s="12" t="s">
        <v>65</v>
      </c>
      <c r="B30" s="18" t="s">
        <v>248</v>
      </c>
      <c r="C30" s="12" t="s">
        <v>320</v>
      </c>
      <c r="D30" s="12" t="s">
        <v>511</v>
      </c>
      <c r="E30" s="19" t="s">
        <v>5</v>
      </c>
      <c r="F30" s="19" t="s">
        <v>2244</v>
      </c>
      <c r="G30" s="19" t="s">
        <v>2943</v>
      </c>
      <c r="H30" s="12" t="s">
        <v>2944</v>
      </c>
      <c r="I30" s="20">
        <v>36580</v>
      </c>
      <c r="J30" s="12" t="s">
        <v>2247</v>
      </c>
      <c r="K30" s="12" t="s">
        <v>2945</v>
      </c>
      <c r="L30" s="12" t="s">
        <v>2322</v>
      </c>
      <c r="M30" s="12"/>
      <c r="N30" s="12" t="s">
        <v>2323</v>
      </c>
      <c r="O30" s="20">
        <v>0</v>
      </c>
      <c r="P30" s="20">
        <v>10000</v>
      </c>
      <c r="Q30" s="20">
        <v>0</v>
      </c>
      <c r="R30" s="20">
        <v>0</v>
      </c>
      <c r="S30" s="20">
        <v>1480</v>
      </c>
      <c r="U30" s="22" t="str">
        <f>IFERROR(VLOOKUP(B30,[1]Planilha1!$A$1:$B$34,2,FALSE),"Liberado")</f>
        <v>Liberado</v>
      </c>
    </row>
    <row r="31" spans="1:21" s="21" customFormat="1" ht="20.100000000000001" customHeight="1" x14ac:dyDescent="0.2">
      <c r="A31" s="12" t="s">
        <v>65</v>
      </c>
      <c r="B31" s="18" t="s">
        <v>248</v>
      </c>
      <c r="C31" s="12" t="s">
        <v>534</v>
      </c>
      <c r="D31" s="12" t="s">
        <v>537</v>
      </c>
      <c r="E31" s="19" t="s">
        <v>5</v>
      </c>
      <c r="F31" s="19" t="s">
        <v>2244</v>
      </c>
      <c r="G31" s="19" t="s">
        <v>3022</v>
      </c>
      <c r="H31" s="12" t="s">
        <v>3023</v>
      </c>
      <c r="I31" s="20">
        <v>1620</v>
      </c>
      <c r="J31" s="12" t="s">
        <v>2325</v>
      </c>
      <c r="K31" s="12" t="s">
        <v>3024</v>
      </c>
      <c r="L31" s="12" t="s">
        <v>4044</v>
      </c>
      <c r="M31" s="12"/>
      <c r="N31" s="12" t="s">
        <v>7927</v>
      </c>
      <c r="O31" s="20">
        <v>0</v>
      </c>
      <c r="P31" s="20">
        <v>2000</v>
      </c>
      <c r="Q31" s="20">
        <v>0</v>
      </c>
      <c r="R31" s="20">
        <v>0</v>
      </c>
      <c r="S31" s="20">
        <v>1720</v>
      </c>
      <c r="U31" s="22" t="str">
        <f>IFERROR(VLOOKUP(B31,[1]Planilha1!$A$1:$B$34,2,FALSE),"Liberado")</f>
        <v>Liberado</v>
      </c>
    </row>
    <row r="32" spans="1:21" s="21" customFormat="1" ht="20.100000000000001" customHeight="1" x14ac:dyDescent="0.2">
      <c r="A32" s="12" t="s">
        <v>65</v>
      </c>
      <c r="B32" s="18" t="s">
        <v>248</v>
      </c>
      <c r="C32" s="12" t="s">
        <v>534</v>
      </c>
      <c r="D32" s="12" t="s">
        <v>544</v>
      </c>
      <c r="E32" s="19" t="s">
        <v>5</v>
      </c>
      <c r="F32" s="19" t="s">
        <v>2244</v>
      </c>
      <c r="G32" s="19" t="s">
        <v>3046</v>
      </c>
      <c r="H32" s="12" t="s">
        <v>3047</v>
      </c>
      <c r="I32" s="20">
        <v>23640</v>
      </c>
      <c r="J32" s="12" t="s">
        <v>2325</v>
      </c>
      <c r="K32" s="12" t="s">
        <v>3048</v>
      </c>
      <c r="L32" s="12" t="s">
        <v>3315</v>
      </c>
      <c r="M32" s="12"/>
      <c r="N32" s="12" t="s">
        <v>7927</v>
      </c>
      <c r="O32" s="20">
        <v>0</v>
      </c>
      <c r="P32" s="20">
        <v>10000</v>
      </c>
      <c r="Q32" s="20">
        <v>0</v>
      </c>
      <c r="R32" s="20">
        <v>0</v>
      </c>
      <c r="S32" s="20">
        <v>560</v>
      </c>
      <c r="U32" s="22" t="str">
        <f>IFERROR(VLOOKUP(B32,[1]Planilha1!$A$1:$B$34,2,FALSE),"Liberado")</f>
        <v>Liberado</v>
      </c>
    </row>
    <row r="33" spans="1:21" s="21" customFormat="1" ht="20.100000000000001" customHeight="1" x14ac:dyDescent="0.2">
      <c r="A33" s="12" t="s">
        <v>65</v>
      </c>
      <c r="B33" s="18" t="s">
        <v>248</v>
      </c>
      <c r="C33" s="12" t="s">
        <v>556</v>
      </c>
      <c r="D33" s="12" t="s">
        <v>557</v>
      </c>
      <c r="E33" s="19" t="s">
        <v>5</v>
      </c>
      <c r="F33" s="19" t="s">
        <v>2355</v>
      </c>
      <c r="G33" s="19" t="s">
        <v>3097</v>
      </c>
      <c r="H33" s="12" t="s">
        <v>3098</v>
      </c>
      <c r="I33" s="20">
        <v>1000</v>
      </c>
      <c r="J33" s="12" t="s">
        <v>2325</v>
      </c>
      <c r="K33" s="12" t="s">
        <v>3099</v>
      </c>
      <c r="L33" s="12" t="s">
        <v>8336</v>
      </c>
      <c r="M33" s="12"/>
      <c r="N33" s="12" t="s">
        <v>8337</v>
      </c>
      <c r="O33" s="20">
        <v>0</v>
      </c>
      <c r="P33" s="20">
        <v>0</v>
      </c>
      <c r="Q33" s="20">
        <v>0</v>
      </c>
      <c r="R33" s="20">
        <v>0</v>
      </c>
      <c r="S33" s="20">
        <v>1920</v>
      </c>
      <c r="U33" s="22" t="str">
        <f>IFERROR(VLOOKUP(B33,[1]Planilha1!$A$1:$B$34,2,FALSE),"Liberado")</f>
        <v>Liberado</v>
      </c>
    </row>
    <row r="34" spans="1:21" s="21" customFormat="1" ht="20.100000000000001" customHeight="1" x14ac:dyDescent="0.2">
      <c r="A34" s="12" t="s">
        <v>65</v>
      </c>
      <c r="B34" s="18" t="s">
        <v>248</v>
      </c>
      <c r="C34" s="12" t="s">
        <v>556</v>
      </c>
      <c r="D34" s="12" t="s">
        <v>563</v>
      </c>
      <c r="E34" s="19" t="s">
        <v>5</v>
      </c>
      <c r="F34" s="19" t="s">
        <v>2244</v>
      </c>
      <c r="G34" s="19" t="s">
        <v>3118</v>
      </c>
      <c r="H34" s="12" t="s">
        <v>3119</v>
      </c>
      <c r="I34" s="20">
        <v>20000</v>
      </c>
      <c r="J34" s="12" t="s">
        <v>2325</v>
      </c>
      <c r="K34" s="12" t="s">
        <v>3120</v>
      </c>
      <c r="L34" s="12" t="s">
        <v>7926</v>
      </c>
      <c r="M34" s="12"/>
      <c r="N34" s="12" t="s">
        <v>8340</v>
      </c>
      <c r="O34" s="20">
        <v>10000</v>
      </c>
      <c r="P34" s="20">
        <v>0</v>
      </c>
      <c r="Q34" s="20">
        <v>0</v>
      </c>
      <c r="R34" s="20">
        <v>0</v>
      </c>
      <c r="S34" s="20">
        <v>960</v>
      </c>
      <c r="U34" s="22" t="str">
        <f>IFERROR(VLOOKUP(B34,[1]Planilha1!$A$1:$B$34,2,FALSE),"Liberado")</f>
        <v>Liberado</v>
      </c>
    </row>
    <row r="35" spans="1:21" s="21" customFormat="1" ht="20.100000000000001" customHeight="1" x14ac:dyDescent="0.2">
      <c r="A35" s="12" t="s">
        <v>65</v>
      </c>
      <c r="B35" s="18" t="s">
        <v>248</v>
      </c>
      <c r="C35" s="12" t="s">
        <v>556</v>
      </c>
      <c r="D35" s="12" t="s">
        <v>567</v>
      </c>
      <c r="E35" s="19" t="s">
        <v>5</v>
      </c>
      <c r="F35" s="19" t="s">
        <v>2244</v>
      </c>
      <c r="G35" s="19" t="s">
        <v>3132</v>
      </c>
      <c r="H35" s="12" t="s">
        <v>2314</v>
      </c>
      <c r="I35" s="20">
        <v>7765</v>
      </c>
      <c r="J35" s="12" t="s">
        <v>2325</v>
      </c>
      <c r="K35" s="12" t="s">
        <v>3133</v>
      </c>
      <c r="L35" s="12" t="s">
        <v>2326</v>
      </c>
      <c r="M35" s="12"/>
      <c r="N35" s="12" t="s">
        <v>7927</v>
      </c>
      <c r="O35" s="20">
        <v>0</v>
      </c>
      <c r="P35" s="20">
        <v>10000</v>
      </c>
      <c r="Q35" s="20">
        <v>0</v>
      </c>
      <c r="R35" s="20">
        <v>0</v>
      </c>
      <c r="S35" s="20">
        <v>640</v>
      </c>
      <c r="U35" s="22" t="str">
        <f>IFERROR(VLOOKUP(B35,[1]Planilha1!$A$1:$B$34,2,FALSE),"Liberado")</f>
        <v>Liberado</v>
      </c>
    </row>
    <row r="36" spans="1:21" s="21" customFormat="1" ht="20.100000000000001" customHeight="1" x14ac:dyDescent="0.2">
      <c r="A36" s="12" t="s">
        <v>65</v>
      </c>
      <c r="B36" s="18" t="s">
        <v>248</v>
      </c>
      <c r="C36" s="12" t="s">
        <v>556</v>
      </c>
      <c r="D36" s="12" t="s">
        <v>8358</v>
      </c>
      <c r="E36" s="19" t="s">
        <v>5</v>
      </c>
      <c r="F36" s="19" t="s">
        <v>2244</v>
      </c>
      <c r="G36" s="19" t="s">
        <v>8359</v>
      </c>
      <c r="H36" s="12" t="s">
        <v>8360</v>
      </c>
      <c r="I36" s="20">
        <v>17600</v>
      </c>
      <c r="J36" s="12" t="s">
        <v>2325</v>
      </c>
      <c r="K36" s="12" t="s">
        <v>3216</v>
      </c>
      <c r="L36" s="12" t="s">
        <v>6531</v>
      </c>
      <c r="M36" s="12"/>
      <c r="N36" s="12" t="s">
        <v>3216</v>
      </c>
      <c r="O36" s="20">
        <v>0</v>
      </c>
      <c r="P36" s="20">
        <v>0</v>
      </c>
      <c r="Q36" s="20">
        <v>0</v>
      </c>
      <c r="R36" s="20">
        <v>0</v>
      </c>
      <c r="S36" s="20">
        <v>0</v>
      </c>
      <c r="U36" s="22" t="str">
        <f>IFERROR(VLOOKUP(B36,[1]Planilha1!$A$1:$B$34,2,FALSE),"Liberado")</f>
        <v>Liberado</v>
      </c>
    </row>
    <row r="37" spans="1:21" s="21" customFormat="1" ht="20.100000000000001" customHeight="1" x14ac:dyDescent="0.2">
      <c r="A37" s="12" t="s">
        <v>65</v>
      </c>
      <c r="B37" s="18" t="s">
        <v>248</v>
      </c>
      <c r="C37" s="12" t="s">
        <v>574</v>
      </c>
      <c r="D37" s="12" t="s">
        <v>601</v>
      </c>
      <c r="E37" s="19" t="s">
        <v>5</v>
      </c>
      <c r="F37" s="19" t="s">
        <v>2255</v>
      </c>
      <c r="G37" s="19" t="s">
        <v>3230</v>
      </c>
      <c r="H37" s="12" t="s">
        <v>3231</v>
      </c>
      <c r="I37" s="20">
        <v>18740</v>
      </c>
      <c r="J37" s="12" t="s">
        <v>2247</v>
      </c>
      <c r="K37" s="12" t="s">
        <v>3232</v>
      </c>
      <c r="L37" s="12" t="s">
        <v>2249</v>
      </c>
      <c r="M37" s="12"/>
      <c r="N37" s="12" t="s">
        <v>3234</v>
      </c>
      <c r="O37" s="20">
        <v>0</v>
      </c>
      <c r="P37" s="20">
        <v>8000</v>
      </c>
      <c r="Q37" s="20">
        <v>0</v>
      </c>
      <c r="R37" s="20">
        <v>0</v>
      </c>
      <c r="S37" s="20">
        <v>240</v>
      </c>
      <c r="U37" s="22" t="str">
        <f>IFERROR(VLOOKUP(B37,[1]Planilha1!$A$1:$B$34,2,FALSE),"Liberado")</f>
        <v>Liberado</v>
      </c>
    </row>
    <row r="38" spans="1:21" s="21" customFormat="1" ht="20.100000000000001" customHeight="1" x14ac:dyDescent="0.2">
      <c r="A38" s="12" t="s">
        <v>65</v>
      </c>
      <c r="B38" s="18" t="s">
        <v>248</v>
      </c>
      <c r="C38" s="12" t="s">
        <v>602</v>
      </c>
      <c r="D38" s="12" t="s">
        <v>605</v>
      </c>
      <c r="E38" s="19" t="s">
        <v>5</v>
      </c>
      <c r="F38" s="19" t="s">
        <v>2355</v>
      </c>
      <c r="G38" s="19" t="s">
        <v>3240</v>
      </c>
      <c r="H38" s="12" t="s">
        <v>3241</v>
      </c>
      <c r="I38" s="20">
        <v>25000</v>
      </c>
      <c r="J38" s="12" t="s">
        <v>2325</v>
      </c>
      <c r="K38" s="12" t="s">
        <v>3242</v>
      </c>
      <c r="L38" s="12" t="s">
        <v>2334</v>
      </c>
      <c r="M38" s="12"/>
      <c r="N38" s="12" t="s">
        <v>8076</v>
      </c>
      <c r="O38" s="20">
        <v>7000</v>
      </c>
      <c r="P38" s="20">
        <v>0</v>
      </c>
      <c r="Q38" s="20">
        <v>0</v>
      </c>
      <c r="R38" s="20">
        <v>0</v>
      </c>
      <c r="S38" s="20">
        <v>1920</v>
      </c>
      <c r="U38" s="22" t="str">
        <f>IFERROR(VLOOKUP(B38,[1]Planilha1!$A$1:$B$34,2,FALSE),"Liberado")</f>
        <v>Liberado</v>
      </c>
    </row>
    <row r="39" spans="1:21" s="21" customFormat="1" ht="20.100000000000001" customHeight="1" x14ac:dyDescent="0.2">
      <c r="A39" s="12" t="s">
        <v>65</v>
      </c>
      <c r="B39" s="18" t="s">
        <v>248</v>
      </c>
      <c r="C39" s="12" t="s">
        <v>602</v>
      </c>
      <c r="D39" s="12" t="s">
        <v>608</v>
      </c>
      <c r="E39" s="19" t="s">
        <v>5</v>
      </c>
      <c r="F39" s="19" t="s">
        <v>2324</v>
      </c>
      <c r="G39" s="19" t="s">
        <v>3252</v>
      </c>
      <c r="H39" s="12" t="s">
        <v>3253</v>
      </c>
      <c r="I39" s="20">
        <v>1000</v>
      </c>
      <c r="J39" s="12" t="s">
        <v>2325</v>
      </c>
      <c r="K39" s="12" t="s">
        <v>3254</v>
      </c>
      <c r="L39" s="12" t="s">
        <v>3987</v>
      </c>
      <c r="M39" s="12"/>
      <c r="N39" s="12" t="s">
        <v>7927</v>
      </c>
      <c r="O39" s="20">
        <v>0</v>
      </c>
      <c r="P39" s="20">
        <v>0</v>
      </c>
      <c r="Q39" s="20">
        <v>0</v>
      </c>
      <c r="R39" s="20">
        <v>0</v>
      </c>
      <c r="S39" s="20">
        <v>960</v>
      </c>
      <c r="U39" s="22" t="str">
        <f>IFERROR(VLOOKUP(B39,[1]Planilha1!$A$1:$B$34,2,FALSE),"Liberado")</f>
        <v>Liberado</v>
      </c>
    </row>
    <row r="40" spans="1:21" s="21" customFormat="1" ht="20.100000000000001" customHeight="1" x14ac:dyDescent="0.2">
      <c r="A40" s="12" t="s">
        <v>65</v>
      </c>
      <c r="B40" s="18" t="s">
        <v>248</v>
      </c>
      <c r="C40" s="12" t="s">
        <v>602</v>
      </c>
      <c r="D40" s="12" t="s">
        <v>610</v>
      </c>
      <c r="E40" s="19" t="s">
        <v>5</v>
      </c>
      <c r="F40" s="19" t="s">
        <v>2244</v>
      </c>
      <c r="G40" s="19" t="s">
        <v>3259</v>
      </c>
      <c r="H40" s="12" t="s">
        <v>2463</v>
      </c>
      <c r="I40" s="20">
        <v>12392</v>
      </c>
      <c r="J40" s="12" t="s">
        <v>2325</v>
      </c>
      <c r="K40" s="12" t="s">
        <v>3260</v>
      </c>
      <c r="L40" s="12" t="s">
        <v>8407</v>
      </c>
      <c r="M40" s="12"/>
      <c r="N40" s="12" t="s">
        <v>8111</v>
      </c>
      <c r="O40" s="20">
        <v>7500</v>
      </c>
      <c r="P40" s="20">
        <v>0</v>
      </c>
      <c r="Q40" s="20">
        <v>0</v>
      </c>
      <c r="R40" s="20">
        <v>0</v>
      </c>
      <c r="S40" s="20">
        <v>1720</v>
      </c>
      <c r="U40" s="22" t="str">
        <f>IFERROR(VLOOKUP(B40,[1]Planilha1!$A$1:$B$34,2,FALSE),"Liberado")</f>
        <v>Liberado</v>
      </c>
    </row>
    <row r="41" spans="1:21" s="21" customFormat="1" ht="20.100000000000001" customHeight="1" x14ac:dyDescent="0.2">
      <c r="A41" s="12" t="s">
        <v>65</v>
      </c>
      <c r="B41" s="18" t="s">
        <v>248</v>
      </c>
      <c r="C41" s="12" t="s">
        <v>602</v>
      </c>
      <c r="D41" s="12" t="s">
        <v>614</v>
      </c>
      <c r="E41" s="19" t="s">
        <v>5</v>
      </c>
      <c r="F41" s="19" t="s">
        <v>2244</v>
      </c>
      <c r="G41" s="19" t="s">
        <v>3271</v>
      </c>
      <c r="H41" s="12" t="s">
        <v>3272</v>
      </c>
      <c r="I41" s="20">
        <v>19750</v>
      </c>
      <c r="J41" s="12" t="s">
        <v>2325</v>
      </c>
      <c r="K41" s="12" t="s">
        <v>3273</v>
      </c>
      <c r="L41" s="12" t="s">
        <v>7869</v>
      </c>
      <c r="M41" s="12"/>
      <c r="N41" s="12" t="s">
        <v>7927</v>
      </c>
      <c r="O41" s="20">
        <v>0</v>
      </c>
      <c r="P41" s="20">
        <v>10000</v>
      </c>
      <c r="Q41" s="20">
        <v>0</v>
      </c>
      <c r="R41" s="20">
        <v>0</v>
      </c>
      <c r="S41" s="20">
        <v>1280</v>
      </c>
      <c r="U41" s="22" t="str">
        <f>IFERROR(VLOOKUP(B41,[1]Planilha1!$A$1:$B$34,2,FALSE),"Liberado")</f>
        <v>Liberado</v>
      </c>
    </row>
    <row r="42" spans="1:21" s="21" customFormat="1" ht="20.100000000000001" customHeight="1" x14ac:dyDescent="0.2">
      <c r="A42" s="12" t="s">
        <v>65</v>
      </c>
      <c r="B42" s="18" t="s">
        <v>248</v>
      </c>
      <c r="C42" s="12" t="s">
        <v>602</v>
      </c>
      <c r="D42" s="12" t="s">
        <v>622</v>
      </c>
      <c r="E42" s="19" t="s">
        <v>5</v>
      </c>
      <c r="F42" s="19" t="s">
        <v>2355</v>
      </c>
      <c r="G42" s="19" t="s">
        <v>3298</v>
      </c>
      <c r="H42" s="12" t="s">
        <v>3299</v>
      </c>
      <c r="I42" s="20">
        <v>7640</v>
      </c>
      <c r="J42" s="12" t="s">
        <v>2325</v>
      </c>
      <c r="K42" s="12" t="s">
        <v>3300</v>
      </c>
      <c r="L42" s="12" t="s">
        <v>3663</v>
      </c>
      <c r="M42" s="12"/>
      <c r="N42" s="12" t="s">
        <v>7927</v>
      </c>
      <c r="O42" s="20">
        <v>0</v>
      </c>
      <c r="P42" s="20">
        <v>10000</v>
      </c>
      <c r="Q42" s="20">
        <v>0</v>
      </c>
      <c r="R42" s="20">
        <v>0</v>
      </c>
      <c r="S42" s="20">
        <v>1040</v>
      </c>
      <c r="U42" s="22" t="str">
        <f>IFERROR(VLOOKUP(B42,[1]Planilha1!$A$1:$B$34,2,FALSE),"Liberado")</f>
        <v>Liberado</v>
      </c>
    </row>
    <row r="43" spans="1:21" s="21" customFormat="1" ht="20.100000000000001" customHeight="1" x14ac:dyDescent="0.2">
      <c r="A43" s="12" t="s">
        <v>65</v>
      </c>
      <c r="B43" s="18" t="s">
        <v>248</v>
      </c>
      <c r="C43" s="12" t="s">
        <v>602</v>
      </c>
      <c r="D43" s="12" t="s">
        <v>8430</v>
      </c>
      <c r="E43" s="19" t="s">
        <v>5</v>
      </c>
      <c r="F43" s="19" t="s">
        <v>2244</v>
      </c>
      <c r="G43" s="19" t="s">
        <v>8431</v>
      </c>
      <c r="H43" s="12" t="s">
        <v>8432</v>
      </c>
      <c r="I43" s="20">
        <v>20000</v>
      </c>
      <c r="J43" s="12" t="s">
        <v>2270</v>
      </c>
      <c r="K43" s="12" t="s">
        <v>8433</v>
      </c>
      <c r="L43" s="12" t="s">
        <v>3000</v>
      </c>
      <c r="M43" s="12"/>
      <c r="N43" s="12" t="s">
        <v>8434</v>
      </c>
      <c r="O43" s="20">
        <v>0</v>
      </c>
      <c r="P43" s="20">
        <v>5000</v>
      </c>
      <c r="Q43" s="20">
        <v>0</v>
      </c>
      <c r="R43" s="20">
        <v>0</v>
      </c>
      <c r="S43" s="20">
        <v>160</v>
      </c>
      <c r="U43" s="22" t="str">
        <f>IFERROR(VLOOKUP(B43,[1]Planilha1!$A$1:$B$34,2,FALSE),"Liberado")</f>
        <v>Liberado</v>
      </c>
    </row>
    <row r="44" spans="1:21" s="21" customFormat="1" ht="20.100000000000001" customHeight="1" x14ac:dyDescent="0.2">
      <c r="A44" s="12" t="s">
        <v>65</v>
      </c>
      <c r="B44" s="18" t="s">
        <v>248</v>
      </c>
      <c r="C44" s="12" t="s">
        <v>323</v>
      </c>
      <c r="D44" s="12" t="s">
        <v>658</v>
      </c>
      <c r="E44" s="19" t="s">
        <v>5</v>
      </c>
      <c r="F44" s="19" t="s">
        <v>2244</v>
      </c>
      <c r="G44" s="19" t="s">
        <v>3404</v>
      </c>
      <c r="H44" s="12" t="s">
        <v>3405</v>
      </c>
      <c r="I44" s="20">
        <v>25000</v>
      </c>
      <c r="J44" s="12" t="s">
        <v>2270</v>
      </c>
      <c r="K44" s="12" t="s">
        <v>3406</v>
      </c>
      <c r="L44" s="12" t="s">
        <v>3000</v>
      </c>
      <c r="M44" s="12"/>
      <c r="N44" s="12" t="s">
        <v>3407</v>
      </c>
      <c r="O44" s="20">
        <v>0</v>
      </c>
      <c r="P44" s="20">
        <v>7000</v>
      </c>
      <c r="Q44" s="20">
        <v>0</v>
      </c>
      <c r="R44" s="20">
        <v>0</v>
      </c>
      <c r="S44" s="20">
        <v>1575.76</v>
      </c>
      <c r="U44" s="22" t="str">
        <f>IFERROR(VLOOKUP(B44,[1]Planilha1!$A$1:$B$34,2,FALSE),"Liberado")</f>
        <v>Liberado</v>
      </c>
    </row>
    <row r="45" spans="1:21" s="21" customFormat="1" ht="20.100000000000001" customHeight="1" x14ac:dyDescent="0.2">
      <c r="A45" s="12" t="s">
        <v>65</v>
      </c>
      <c r="B45" s="18" t="s">
        <v>248</v>
      </c>
      <c r="C45" s="12" t="s">
        <v>323</v>
      </c>
      <c r="D45" s="12" t="s">
        <v>661</v>
      </c>
      <c r="E45" s="19" t="s">
        <v>5</v>
      </c>
      <c r="F45" s="19" t="s">
        <v>2244</v>
      </c>
      <c r="G45" s="19" t="s">
        <v>3415</v>
      </c>
      <c r="H45" s="12" t="s">
        <v>3416</v>
      </c>
      <c r="I45" s="20">
        <v>28960</v>
      </c>
      <c r="J45" s="12" t="s">
        <v>2258</v>
      </c>
      <c r="K45" s="12" t="s">
        <v>3417</v>
      </c>
      <c r="L45" s="12" t="s">
        <v>2368</v>
      </c>
      <c r="M45" s="12"/>
      <c r="N45" s="12" t="s">
        <v>3418</v>
      </c>
      <c r="O45" s="20">
        <v>0</v>
      </c>
      <c r="P45" s="20">
        <v>10000</v>
      </c>
      <c r="Q45" s="20">
        <v>0</v>
      </c>
      <c r="R45" s="20">
        <v>0</v>
      </c>
      <c r="S45" s="20">
        <v>960</v>
      </c>
      <c r="U45" s="22" t="str">
        <f>IFERROR(VLOOKUP(B45,[1]Planilha1!$A$1:$B$34,2,FALSE),"Liberado")</f>
        <v>Liberado</v>
      </c>
    </row>
    <row r="46" spans="1:21" s="21" customFormat="1" ht="20.100000000000001" customHeight="1" x14ac:dyDescent="0.2">
      <c r="A46" s="12" t="s">
        <v>65</v>
      </c>
      <c r="B46" s="18" t="s">
        <v>248</v>
      </c>
      <c r="C46" s="12" t="s">
        <v>674</v>
      </c>
      <c r="D46" s="12" t="s">
        <v>678</v>
      </c>
      <c r="E46" s="19" t="s">
        <v>5</v>
      </c>
      <c r="F46" s="19" t="s">
        <v>2244</v>
      </c>
      <c r="G46" s="19" t="s">
        <v>3462</v>
      </c>
      <c r="H46" s="12" t="s">
        <v>2314</v>
      </c>
      <c r="I46" s="20">
        <v>1528</v>
      </c>
      <c r="J46" s="12" t="s">
        <v>2325</v>
      </c>
      <c r="K46" s="12" t="s">
        <v>3463</v>
      </c>
      <c r="L46" s="12" t="s">
        <v>7919</v>
      </c>
      <c r="M46" s="12"/>
      <c r="N46" s="12" t="s">
        <v>7927</v>
      </c>
      <c r="O46" s="20">
        <v>0</v>
      </c>
      <c r="P46" s="20">
        <v>10000</v>
      </c>
      <c r="Q46" s="20">
        <v>0</v>
      </c>
      <c r="R46" s="20">
        <v>0</v>
      </c>
      <c r="S46" s="20">
        <v>1000</v>
      </c>
      <c r="U46" s="22" t="str">
        <f>IFERROR(VLOOKUP(B46,[1]Planilha1!$A$1:$B$34,2,FALSE),"Liberado")</f>
        <v>Liberado</v>
      </c>
    </row>
    <row r="47" spans="1:21" s="21" customFormat="1" ht="20.100000000000001" customHeight="1" x14ac:dyDescent="0.2">
      <c r="A47" s="12" t="s">
        <v>65</v>
      </c>
      <c r="B47" s="18" t="s">
        <v>248</v>
      </c>
      <c r="C47" s="12" t="s">
        <v>674</v>
      </c>
      <c r="D47" s="12" t="s">
        <v>679</v>
      </c>
      <c r="E47" s="19" t="s">
        <v>5</v>
      </c>
      <c r="F47" s="19" t="s">
        <v>2273</v>
      </c>
      <c r="G47" s="19" t="s">
        <v>3464</v>
      </c>
      <c r="H47" s="12" t="s">
        <v>2314</v>
      </c>
      <c r="I47" s="20">
        <v>17600</v>
      </c>
      <c r="J47" s="12" t="s">
        <v>2247</v>
      </c>
      <c r="K47" s="12" t="s">
        <v>3465</v>
      </c>
      <c r="L47" s="12" t="s">
        <v>2249</v>
      </c>
      <c r="M47" s="12"/>
      <c r="N47" s="12" t="s">
        <v>2963</v>
      </c>
      <c r="O47" s="20">
        <v>0</v>
      </c>
      <c r="P47" s="20">
        <v>12000</v>
      </c>
      <c r="Q47" s="20">
        <v>0</v>
      </c>
      <c r="R47" s="20">
        <v>0</v>
      </c>
      <c r="S47" s="20">
        <v>480</v>
      </c>
      <c r="U47" s="22" t="str">
        <f>IFERROR(VLOOKUP(B47,[1]Planilha1!$A$1:$B$34,2,FALSE),"Liberado")</f>
        <v>Liberado</v>
      </c>
    </row>
    <row r="48" spans="1:21" s="21" customFormat="1" ht="20.100000000000001" customHeight="1" x14ac:dyDescent="0.2">
      <c r="A48" s="12" t="s">
        <v>65</v>
      </c>
      <c r="B48" s="18" t="s">
        <v>248</v>
      </c>
      <c r="C48" s="12" t="s">
        <v>325</v>
      </c>
      <c r="D48" s="12" t="s">
        <v>682</v>
      </c>
      <c r="E48" s="19" t="s">
        <v>5</v>
      </c>
      <c r="F48" s="19" t="s">
        <v>2244</v>
      </c>
      <c r="G48" s="19" t="s">
        <v>3475</v>
      </c>
      <c r="H48" s="12" t="s">
        <v>3476</v>
      </c>
      <c r="I48" s="20">
        <v>15000</v>
      </c>
      <c r="J48" s="12" t="s">
        <v>2325</v>
      </c>
      <c r="K48" s="12" t="s">
        <v>3477</v>
      </c>
      <c r="L48" s="12" t="s">
        <v>3939</v>
      </c>
      <c r="M48" s="12" t="s">
        <v>8498</v>
      </c>
      <c r="N48" s="12" t="s">
        <v>7927</v>
      </c>
      <c r="O48" s="20">
        <v>0</v>
      </c>
      <c r="P48" s="20">
        <v>10000</v>
      </c>
      <c r="Q48" s="20">
        <v>0</v>
      </c>
      <c r="R48" s="20">
        <v>0</v>
      </c>
      <c r="S48" s="20">
        <v>1120</v>
      </c>
      <c r="U48" s="22" t="str">
        <f>IFERROR(VLOOKUP(B48,[1]Planilha1!$A$1:$B$34,2,FALSE),"Liberado")</f>
        <v>Liberado</v>
      </c>
    </row>
    <row r="49" spans="1:21" s="21" customFormat="1" ht="20.100000000000001" customHeight="1" x14ac:dyDescent="0.2">
      <c r="A49" s="12" t="s">
        <v>65</v>
      </c>
      <c r="B49" s="18" t="s">
        <v>248</v>
      </c>
      <c r="C49" s="12" t="s">
        <v>325</v>
      </c>
      <c r="D49" s="12" t="s">
        <v>683</v>
      </c>
      <c r="E49" s="19" t="s">
        <v>5</v>
      </c>
      <c r="F49" s="19" t="s">
        <v>2255</v>
      </c>
      <c r="G49" s="19" t="s">
        <v>3478</v>
      </c>
      <c r="H49" s="12" t="s">
        <v>2370</v>
      </c>
      <c r="I49" s="20">
        <v>1295.5</v>
      </c>
      <c r="J49" s="12" t="s">
        <v>2325</v>
      </c>
      <c r="K49" s="12" t="s">
        <v>3479</v>
      </c>
      <c r="L49" s="12" t="s">
        <v>7926</v>
      </c>
      <c r="M49" s="12"/>
      <c r="N49" s="12" t="s">
        <v>7927</v>
      </c>
      <c r="O49" s="20">
        <v>0</v>
      </c>
      <c r="P49" s="20">
        <v>30000</v>
      </c>
      <c r="Q49" s="20">
        <v>0</v>
      </c>
      <c r="R49" s="20">
        <v>0</v>
      </c>
      <c r="S49" s="20">
        <v>1920</v>
      </c>
      <c r="U49" s="22" t="str">
        <f>IFERROR(VLOOKUP(B49,[1]Planilha1!$A$1:$B$34,2,FALSE),"Liberado")</f>
        <v>Liberado</v>
      </c>
    </row>
    <row r="50" spans="1:21" s="21" customFormat="1" ht="20.100000000000001" customHeight="1" x14ac:dyDescent="0.2">
      <c r="A50" s="12" t="s">
        <v>65</v>
      </c>
      <c r="B50" s="18" t="s">
        <v>248</v>
      </c>
      <c r="C50" s="12" t="s">
        <v>325</v>
      </c>
      <c r="D50" s="12" t="s">
        <v>8500</v>
      </c>
      <c r="E50" s="19" t="s">
        <v>5</v>
      </c>
      <c r="F50" s="19" t="s">
        <v>2244</v>
      </c>
      <c r="G50" s="19" t="s">
        <v>8501</v>
      </c>
      <c r="H50" s="12" t="s">
        <v>8502</v>
      </c>
      <c r="I50" s="20">
        <v>15454.6</v>
      </c>
      <c r="J50" s="12" t="s">
        <v>2325</v>
      </c>
      <c r="K50" s="12" t="s">
        <v>8503</v>
      </c>
      <c r="L50" s="12" t="s">
        <v>3514</v>
      </c>
      <c r="M50" s="12"/>
      <c r="N50" s="12" t="s">
        <v>7927</v>
      </c>
      <c r="O50" s="20">
        <v>0</v>
      </c>
      <c r="P50" s="20">
        <v>10000</v>
      </c>
      <c r="Q50" s="20">
        <v>0</v>
      </c>
      <c r="R50" s="20">
        <v>0</v>
      </c>
      <c r="S50" s="20">
        <v>192</v>
      </c>
      <c r="U50" s="22" t="str">
        <f>IFERROR(VLOOKUP(B50,[1]Planilha1!$A$1:$B$34,2,FALSE),"Liberado")</f>
        <v>Liberado</v>
      </c>
    </row>
    <row r="51" spans="1:21" s="21" customFormat="1" ht="20.100000000000001" customHeight="1" x14ac:dyDescent="0.2">
      <c r="A51" s="12" t="s">
        <v>65</v>
      </c>
      <c r="B51" s="18" t="s">
        <v>248</v>
      </c>
      <c r="C51" s="12" t="s">
        <v>689</v>
      </c>
      <c r="D51" s="12" t="s">
        <v>695</v>
      </c>
      <c r="E51" s="19" t="s">
        <v>5</v>
      </c>
      <c r="F51" s="19" t="s">
        <v>2273</v>
      </c>
      <c r="G51" s="19" t="s">
        <v>3508</v>
      </c>
      <c r="H51" s="12" t="s">
        <v>3509</v>
      </c>
      <c r="I51" s="20">
        <v>9500</v>
      </c>
      <c r="J51" s="12" t="s">
        <v>2325</v>
      </c>
      <c r="K51" s="12" t="s">
        <v>3510</v>
      </c>
      <c r="L51" s="12" t="s">
        <v>2713</v>
      </c>
      <c r="M51" s="12"/>
      <c r="N51" s="12" t="s">
        <v>8510</v>
      </c>
      <c r="O51" s="20">
        <v>12000</v>
      </c>
      <c r="P51" s="20">
        <v>0</v>
      </c>
      <c r="Q51" s="20">
        <v>0</v>
      </c>
      <c r="R51" s="20">
        <v>0</v>
      </c>
      <c r="S51" s="20">
        <v>384</v>
      </c>
      <c r="U51" s="22" t="str">
        <f>IFERROR(VLOOKUP(B51,[1]Planilha1!$A$1:$B$34,2,FALSE),"Liberado")</f>
        <v>Liberado</v>
      </c>
    </row>
    <row r="52" spans="1:21" s="21" customFormat="1" ht="20.100000000000001" customHeight="1" x14ac:dyDescent="0.2">
      <c r="A52" s="12" t="s">
        <v>65</v>
      </c>
      <c r="B52" s="18" t="s">
        <v>248</v>
      </c>
      <c r="C52" s="12" t="s">
        <v>696</v>
      </c>
      <c r="D52" s="12" t="s">
        <v>700</v>
      </c>
      <c r="E52" s="19" t="s">
        <v>5</v>
      </c>
      <c r="F52" s="19" t="s">
        <v>2324</v>
      </c>
      <c r="G52" s="19" t="s">
        <v>3520</v>
      </c>
      <c r="H52" s="12" t="s">
        <v>3521</v>
      </c>
      <c r="I52" s="20">
        <v>19177.21</v>
      </c>
      <c r="J52" s="12" t="s">
        <v>2247</v>
      </c>
      <c r="K52" s="12" t="s">
        <v>3522</v>
      </c>
      <c r="L52" s="12" t="s">
        <v>2249</v>
      </c>
      <c r="M52" s="12"/>
      <c r="N52" s="12" t="s">
        <v>3523</v>
      </c>
      <c r="O52" s="20">
        <v>0</v>
      </c>
      <c r="P52" s="20">
        <v>10000</v>
      </c>
      <c r="Q52" s="20">
        <v>0</v>
      </c>
      <c r="R52" s="20">
        <v>0</v>
      </c>
      <c r="S52" s="20">
        <v>560</v>
      </c>
      <c r="U52" s="22" t="str">
        <f>IFERROR(VLOOKUP(B52,[1]Planilha1!$A$1:$B$34,2,FALSE),"Liberado")</f>
        <v>Liberado</v>
      </c>
    </row>
    <row r="53" spans="1:21" s="21" customFormat="1" ht="20.100000000000001" customHeight="1" x14ac:dyDescent="0.2">
      <c r="A53" s="12" t="s">
        <v>65</v>
      </c>
      <c r="B53" s="18" t="s">
        <v>248</v>
      </c>
      <c r="C53" s="12" t="s">
        <v>696</v>
      </c>
      <c r="D53" s="12" t="s">
        <v>8520</v>
      </c>
      <c r="E53" s="19" t="s">
        <v>5</v>
      </c>
      <c r="F53" s="19" t="s">
        <v>2355</v>
      </c>
      <c r="G53" s="19" t="s">
        <v>8521</v>
      </c>
      <c r="H53" s="12" t="s">
        <v>2370</v>
      </c>
      <c r="I53" s="20">
        <v>9885.9</v>
      </c>
      <c r="J53" s="12" t="s">
        <v>2247</v>
      </c>
      <c r="K53" s="12" t="s">
        <v>8522</v>
      </c>
      <c r="L53" s="12" t="s">
        <v>4062</v>
      </c>
      <c r="M53" s="12"/>
      <c r="N53" s="12" t="s">
        <v>8523</v>
      </c>
      <c r="O53" s="20">
        <v>0</v>
      </c>
      <c r="P53" s="20">
        <v>8000</v>
      </c>
      <c r="Q53" s="20">
        <v>0</v>
      </c>
      <c r="R53" s="20">
        <v>0</v>
      </c>
      <c r="S53" s="20">
        <v>80</v>
      </c>
      <c r="U53" s="22" t="str">
        <f>IFERROR(VLOOKUP(B53,[1]Planilha1!$A$1:$B$34,2,FALSE),"Liberado")</f>
        <v>Liberado</v>
      </c>
    </row>
    <row r="54" spans="1:21" s="21" customFormat="1" ht="20.100000000000001" customHeight="1" x14ac:dyDescent="0.2">
      <c r="A54" s="12" t="s">
        <v>65</v>
      </c>
      <c r="B54" s="18" t="s">
        <v>248</v>
      </c>
      <c r="C54" s="12" t="s">
        <v>696</v>
      </c>
      <c r="D54" s="12" t="s">
        <v>8524</v>
      </c>
      <c r="E54" s="19" t="s">
        <v>5</v>
      </c>
      <c r="F54" s="19" t="s">
        <v>2324</v>
      </c>
      <c r="G54" s="19" t="s">
        <v>7765</v>
      </c>
      <c r="H54" s="12" t="s">
        <v>2798</v>
      </c>
      <c r="I54" s="20">
        <v>27252.52</v>
      </c>
      <c r="J54" s="12" t="s">
        <v>2325</v>
      </c>
      <c r="K54" s="12" t="s">
        <v>8525</v>
      </c>
      <c r="L54" s="12" t="s">
        <v>2840</v>
      </c>
      <c r="M54" s="12"/>
      <c r="N54" s="12" t="s">
        <v>7927</v>
      </c>
      <c r="O54" s="20">
        <v>0</v>
      </c>
      <c r="P54" s="20">
        <v>10000</v>
      </c>
      <c r="Q54" s="20">
        <v>0</v>
      </c>
      <c r="R54" s="20">
        <v>0</v>
      </c>
      <c r="S54" s="20">
        <v>280</v>
      </c>
      <c r="U54" s="22" t="str">
        <f>IFERROR(VLOOKUP(B54,[1]Planilha1!$A$1:$B$34,2,FALSE),"Liberado")</f>
        <v>Liberado</v>
      </c>
    </row>
    <row r="55" spans="1:21" s="21" customFormat="1" ht="20.100000000000001" customHeight="1" x14ac:dyDescent="0.2">
      <c r="A55" s="12" t="s">
        <v>65</v>
      </c>
      <c r="B55" s="18" t="s">
        <v>248</v>
      </c>
      <c r="C55" s="12" t="s">
        <v>701</v>
      </c>
      <c r="D55" s="12" t="s">
        <v>702</v>
      </c>
      <c r="E55" s="19" t="s">
        <v>5</v>
      </c>
      <c r="F55" s="19" t="s">
        <v>2244</v>
      </c>
      <c r="G55" s="19" t="s">
        <v>3526</v>
      </c>
      <c r="H55" s="12" t="s">
        <v>3366</v>
      </c>
      <c r="I55" s="20">
        <v>21800</v>
      </c>
      <c r="J55" s="12" t="s">
        <v>2325</v>
      </c>
      <c r="K55" s="12" t="s">
        <v>3527</v>
      </c>
      <c r="L55" s="12" t="s">
        <v>2260</v>
      </c>
      <c r="M55" s="12"/>
      <c r="N55" s="12" t="s">
        <v>8111</v>
      </c>
      <c r="O55" s="20">
        <v>9000</v>
      </c>
      <c r="P55" s="20">
        <v>0</v>
      </c>
      <c r="Q55" s="20">
        <v>0</v>
      </c>
      <c r="R55" s="20">
        <v>0</v>
      </c>
      <c r="S55" s="20">
        <v>1920</v>
      </c>
      <c r="U55" s="22" t="str">
        <f>IFERROR(VLOOKUP(B55,[1]Planilha1!$A$1:$B$34,2,FALSE),"Liberado")</f>
        <v>Liberado</v>
      </c>
    </row>
    <row r="56" spans="1:21" s="21" customFormat="1" ht="20.100000000000001" customHeight="1" x14ac:dyDescent="0.2">
      <c r="A56" s="12" t="s">
        <v>65</v>
      </c>
      <c r="B56" s="18" t="s">
        <v>248</v>
      </c>
      <c r="C56" s="12" t="s">
        <v>707</v>
      </c>
      <c r="D56" s="12" t="s">
        <v>708</v>
      </c>
      <c r="E56" s="19" t="s">
        <v>5</v>
      </c>
      <c r="F56" s="19" t="s">
        <v>2244</v>
      </c>
      <c r="G56" s="19" t="s">
        <v>3540</v>
      </c>
      <c r="H56" s="12" t="s">
        <v>3541</v>
      </c>
      <c r="I56" s="20">
        <v>1000</v>
      </c>
      <c r="J56" s="12" t="s">
        <v>2325</v>
      </c>
      <c r="K56" s="12" t="s">
        <v>3542</v>
      </c>
      <c r="L56" s="12" t="s">
        <v>2260</v>
      </c>
      <c r="M56" s="12"/>
      <c r="N56" s="12" t="s">
        <v>7927</v>
      </c>
      <c r="O56" s="20">
        <v>0</v>
      </c>
      <c r="P56" s="20">
        <v>10000</v>
      </c>
      <c r="Q56" s="20">
        <v>0</v>
      </c>
      <c r="R56" s="20">
        <v>0</v>
      </c>
      <c r="S56" s="20">
        <v>1120</v>
      </c>
      <c r="U56" s="22" t="str">
        <f>IFERROR(VLOOKUP(B56,[1]Planilha1!$A$1:$B$34,2,FALSE),"Liberado")</f>
        <v>Liberado</v>
      </c>
    </row>
    <row r="57" spans="1:21" s="21" customFormat="1" ht="20.100000000000001" customHeight="1" x14ac:dyDescent="0.2">
      <c r="A57" s="12" t="s">
        <v>65</v>
      </c>
      <c r="B57" s="18" t="s">
        <v>248</v>
      </c>
      <c r="C57" s="12" t="s">
        <v>707</v>
      </c>
      <c r="D57" s="12" t="s">
        <v>8530</v>
      </c>
      <c r="E57" s="19" t="s">
        <v>5</v>
      </c>
      <c r="F57" s="19" t="s">
        <v>2244</v>
      </c>
      <c r="G57" s="19" t="s">
        <v>8531</v>
      </c>
      <c r="H57" s="12" t="s">
        <v>3589</v>
      </c>
      <c r="I57" s="20">
        <v>9370</v>
      </c>
      <c r="J57" s="12" t="s">
        <v>2325</v>
      </c>
      <c r="K57" s="12" t="s">
        <v>8532</v>
      </c>
      <c r="L57" s="12" t="s">
        <v>8533</v>
      </c>
      <c r="M57" s="12"/>
      <c r="N57" s="12" t="s">
        <v>7927</v>
      </c>
      <c r="O57" s="20">
        <v>0</v>
      </c>
      <c r="P57" s="20">
        <v>10000</v>
      </c>
      <c r="Q57" s="20">
        <v>0</v>
      </c>
      <c r="R57" s="20">
        <v>0</v>
      </c>
      <c r="S57" s="20">
        <v>120</v>
      </c>
      <c r="U57" s="22" t="str">
        <f>IFERROR(VLOOKUP(B57,[1]Planilha1!$A$1:$B$34,2,FALSE),"Liberado")</f>
        <v>Liberado</v>
      </c>
    </row>
    <row r="58" spans="1:21" s="21" customFormat="1" ht="20.100000000000001" customHeight="1" x14ac:dyDescent="0.2">
      <c r="A58" s="12" t="s">
        <v>65</v>
      </c>
      <c r="B58" s="18" t="s">
        <v>248</v>
      </c>
      <c r="C58" s="12" t="s">
        <v>732</v>
      </c>
      <c r="D58" s="12" t="s">
        <v>734</v>
      </c>
      <c r="E58" s="19" t="s">
        <v>5</v>
      </c>
      <c r="F58" s="19" t="s">
        <v>2244</v>
      </c>
      <c r="G58" s="19" t="s">
        <v>3606</v>
      </c>
      <c r="H58" s="12" t="s">
        <v>3607</v>
      </c>
      <c r="I58" s="20">
        <v>1290.5</v>
      </c>
      <c r="J58" s="12" t="s">
        <v>2325</v>
      </c>
      <c r="K58" s="12" t="s">
        <v>3608</v>
      </c>
      <c r="L58" s="12" t="s">
        <v>2713</v>
      </c>
      <c r="M58" s="12"/>
      <c r="N58" s="12" t="s">
        <v>8337</v>
      </c>
      <c r="O58" s="20">
        <v>10000</v>
      </c>
      <c r="P58" s="20">
        <v>0</v>
      </c>
      <c r="Q58" s="20">
        <v>0</v>
      </c>
      <c r="R58" s="20">
        <v>0</v>
      </c>
      <c r="S58" s="20">
        <v>1920</v>
      </c>
      <c r="U58" s="22" t="str">
        <f>IFERROR(VLOOKUP(B58,[1]Planilha1!$A$1:$B$34,2,FALSE),"Liberado")</f>
        <v>Liberado</v>
      </c>
    </row>
    <row r="59" spans="1:21" s="21" customFormat="1" ht="20.100000000000001" customHeight="1" x14ac:dyDescent="0.2">
      <c r="A59" s="12" t="s">
        <v>65</v>
      </c>
      <c r="B59" s="18" t="s">
        <v>248</v>
      </c>
      <c r="C59" s="12" t="s">
        <v>732</v>
      </c>
      <c r="D59" s="12" t="s">
        <v>8554</v>
      </c>
      <c r="E59" s="19" t="s">
        <v>5</v>
      </c>
      <c r="F59" s="19" t="s">
        <v>7910</v>
      </c>
      <c r="G59" s="19" t="s">
        <v>8555</v>
      </c>
      <c r="H59" s="12" t="s">
        <v>8556</v>
      </c>
      <c r="I59" s="20">
        <v>2491.4499999999998</v>
      </c>
      <c r="J59" s="12" t="s">
        <v>2264</v>
      </c>
      <c r="K59" s="12" t="s">
        <v>4857</v>
      </c>
      <c r="L59" s="12" t="s">
        <v>2249</v>
      </c>
      <c r="M59" s="12"/>
      <c r="N59" s="12" t="s">
        <v>2438</v>
      </c>
      <c r="O59" s="20">
        <v>0</v>
      </c>
      <c r="P59" s="20">
        <v>5000</v>
      </c>
      <c r="Q59" s="20">
        <v>0</v>
      </c>
      <c r="R59" s="20">
        <v>0</v>
      </c>
      <c r="S59" s="20">
        <v>520</v>
      </c>
      <c r="U59" s="22" t="str">
        <f>IFERROR(VLOOKUP(B59,[1]Planilha1!$A$1:$B$34,2,FALSE),"Liberado")</f>
        <v>Liberado</v>
      </c>
    </row>
    <row r="60" spans="1:21" s="21" customFormat="1" ht="20.100000000000001" customHeight="1" x14ac:dyDescent="0.2">
      <c r="A60" s="12" t="s">
        <v>65</v>
      </c>
      <c r="B60" s="18" t="s">
        <v>248</v>
      </c>
      <c r="C60" s="12" t="s">
        <v>736</v>
      </c>
      <c r="D60" s="12" t="s">
        <v>8561</v>
      </c>
      <c r="E60" s="19" t="s">
        <v>5</v>
      </c>
      <c r="F60" s="19" t="s">
        <v>2273</v>
      </c>
      <c r="G60" s="19" t="s">
        <v>8562</v>
      </c>
      <c r="H60" s="12" t="s">
        <v>8563</v>
      </c>
      <c r="I60" s="20">
        <v>10043.65</v>
      </c>
      <c r="J60" s="12" t="s">
        <v>2247</v>
      </c>
      <c r="K60" s="12" t="s">
        <v>8564</v>
      </c>
      <c r="L60" s="12" t="s">
        <v>2677</v>
      </c>
      <c r="M60" s="12"/>
      <c r="N60" s="12" t="s">
        <v>2475</v>
      </c>
      <c r="O60" s="20">
        <v>0</v>
      </c>
      <c r="P60" s="20">
        <v>10000</v>
      </c>
      <c r="Q60" s="20">
        <v>0</v>
      </c>
      <c r="R60" s="20">
        <v>0</v>
      </c>
      <c r="S60" s="20">
        <v>192</v>
      </c>
      <c r="U60" s="22" t="str">
        <f>IFERROR(VLOOKUP(B60,[1]Planilha1!$A$1:$B$34,2,FALSE),"Liberado")</f>
        <v>Liberado</v>
      </c>
    </row>
    <row r="61" spans="1:21" s="21" customFormat="1" ht="20.100000000000001" customHeight="1" x14ac:dyDescent="0.2">
      <c r="A61" s="12" t="s">
        <v>65</v>
      </c>
      <c r="B61" s="18" t="s">
        <v>248</v>
      </c>
      <c r="C61" s="12" t="s">
        <v>746</v>
      </c>
      <c r="D61" s="12" t="s">
        <v>747</v>
      </c>
      <c r="E61" s="19" t="s">
        <v>5</v>
      </c>
      <c r="F61" s="19" t="s">
        <v>2244</v>
      </c>
      <c r="G61" s="19" t="s">
        <v>3633</v>
      </c>
      <c r="H61" s="12" t="s">
        <v>3299</v>
      </c>
      <c r="I61" s="20">
        <v>51630.51</v>
      </c>
      <c r="J61" s="12" t="s">
        <v>2247</v>
      </c>
      <c r="K61" s="12" t="s">
        <v>3634</v>
      </c>
      <c r="L61" s="12" t="s">
        <v>2249</v>
      </c>
      <c r="M61" s="12"/>
      <c r="N61" s="12" t="s">
        <v>3635</v>
      </c>
      <c r="O61" s="20">
        <v>0</v>
      </c>
      <c r="P61" s="20">
        <v>10000</v>
      </c>
      <c r="Q61" s="20">
        <v>0</v>
      </c>
      <c r="R61" s="20">
        <v>0</v>
      </c>
      <c r="S61" s="20">
        <v>1440</v>
      </c>
      <c r="U61" s="22" t="str">
        <f>IFERROR(VLOOKUP(B61,[1]Planilha1!$A$1:$B$34,2,FALSE),"Liberado")</f>
        <v>Liberado</v>
      </c>
    </row>
    <row r="62" spans="1:21" s="21" customFormat="1" ht="20.100000000000001" customHeight="1" x14ac:dyDescent="0.2">
      <c r="A62" s="12" t="s">
        <v>65</v>
      </c>
      <c r="B62" s="18" t="s">
        <v>248</v>
      </c>
      <c r="C62" s="12" t="s">
        <v>746</v>
      </c>
      <c r="D62" s="12" t="s">
        <v>748</v>
      </c>
      <c r="E62" s="19" t="s">
        <v>5</v>
      </c>
      <c r="F62" s="19" t="s">
        <v>2244</v>
      </c>
      <c r="G62" s="19" t="s">
        <v>3636</v>
      </c>
      <c r="H62" s="12" t="s">
        <v>2370</v>
      </c>
      <c r="I62" s="20">
        <v>2670.92</v>
      </c>
      <c r="J62" s="12" t="s">
        <v>2247</v>
      </c>
      <c r="K62" s="12" t="s">
        <v>3637</v>
      </c>
      <c r="L62" s="12" t="s">
        <v>2249</v>
      </c>
      <c r="M62" s="12"/>
      <c r="N62" s="12" t="s">
        <v>3638</v>
      </c>
      <c r="O62" s="20">
        <v>0</v>
      </c>
      <c r="P62" s="20">
        <v>12000</v>
      </c>
      <c r="Q62" s="20">
        <v>0</v>
      </c>
      <c r="R62" s="20">
        <v>0</v>
      </c>
      <c r="S62" s="20">
        <v>1320</v>
      </c>
      <c r="U62" s="22" t="str">
        <f>IFERROR(VLOOKUP(B62,[1]Planilha1!$A$1:$B$34,2,FALSE),"Liberado")</f>
        <v>Liberado</v>
      </c>
    </row>
    <row r="63" spans="1:21" s="21" customFormat="1" ht="20.100000000000001" customHeight="1" x14ac:dyDescent="0.2">
      <c r="A63" s="12" t="s">
        <v>65</v>
      </c>
      <c r="B63" s="18" t="s">
        <v>248</v>
      </c>
      <c r="C63" s="12" t="s">
        <v>746</v>
      </c>
      <c r="D63" s="12" t="s">
        <v>749</v>
      </c>
      <c r="E63" s="19" t="s">
        <v>5</v>
      </c>
      <c r="F63" s="19" t="s">
        <v>6</v>
      </c>
      <c r="G63" s="19" t="s">
        <v>3639</v>
      </c>
      <c r="H63" s="12" t="s">
        <v>2802</v>
      </c>
      <c r="I63" s="20">
        <v>5230.43</v>
      </c>
      <c r="J63" s="12" t="s">
        <v>2325</v>
      </c>
      <c r="K63" s="12" t="s">
        <v>3640</v>
      </c>
      <c r="L63" s="12" t="s">
        <v>7978</v>
      </c>
      <c r="M63" s="12"/>
      <c r="N63" s="12" t="s">
        <v>7927</v>
      </c>
      <c r="O63" s="20">
        <v>0</v>
      </c>
      <c r="P63" s="20">
        <v>10000</v>
      </c>
      <c r="Q63" s="20">
        <v>0</v>
      </c>
      <c r="R63" s="20">
        <v>0</v>
      </c>
      <c r="S63" s="20">
        <v>600</v>
      </c>
      <c r="U63" s="22" t="str">
        <f>IFERROR(VLOOKUP(B63,[1]Planilha1!$A$1:$B$34,2,FALSE),"Liberado")</f>
        <v>Liberado</v>
      </c>
    </row>
    <row r="64" spans="1:21" s="21" customFormat="1" ht="20.100000000000001" customHeight="1" x14ac:dyDescent="0.2">
      <c r="A64" s="12" t="s">
        <v>65</v>
      </c>
      <c r="B64" s="18" t="s">
        <v>248</v>
      </c>
      <c r="C64" s="12" t="s">
        <v>754</v>
      </c>
      <c r="D64" s="12" t="s">
        <v>8576</v>
      </c>
      <c r="E64" s="19" t="s">
        <v>5</v>
      </c>
      <c r="F64" s="19" t="s">
        <v>8078</v>
      </c>
      <c r="G64" s="19" t="s">
        <v>8577</v>
      </c>
      <c r="H64" s="12" t="s">
        <v>8578</v>
      </c>
      <c r="I64" s="20">
        <v>0</v>
      </c>
      <c r="J64" s="12" t="s">
        <v>2325</v>
      </c>
      <c r="K64" s="12" t="s">
        <v>8579</v>
      </c>
      <c r="L64" s="12" t="s">
        <v>7875</v>
      </c>
      <c r="M64" s="12"/>
      <c r="N64" s="12" t="s">
        <v>8580</v>
      </c>
      <c r="O64" s="20">
        <v>0</v>
      </c>
      <c r="P64" s="20">
        <v>0</v>
      </c>
      <c r="Q64" s="20">
        <v>0</v>
      </c>
      <c r="R64" s="20">
        <v>0</v>
      </c>
      <c r="S64" s="20">
        <v>60</v>
      </c>
      <c r="U64" s="22" t="str">
        <f>IFERROR(VLOOKUP(B64,[1]Planilha1!$A$1:$B$34,2,FALSE),"Liberado")</f>
        <v>Liberado</v>
      </c>
    </row>
    <row r="65" spans="1:21" s="21" customFormat="1" ht="20.100000000000001" customHeight="1" x14ac:dyDescent="0.2">
      <c r="A65" s="12" t="s">
        <v>65</v>
      </c>
      <c r="B65" s="18" t="s">
        <v>248</v>
      </c>
      <c r="C65" s="88" t="s">
        <v>337</v>
      </c>
      <c r="D65" s="12" t="s">
        <v>831</v>
      </c>
      <c r="E65" s="19" t="s">
        <v>5</v>
      </c>
      <c r="F65" s="19" t="s">
        <v>3827</v>
      </c>
      <c r="G65" s="19" t="s">
        <v>3828</v>
      </c>
      <c r="H65" s="12" t="s">
        <v>3829</v>
      </c>
      <c r="I65" s="20">
        <v>24027.5</v>
      </c>
      <c r="J65" s="12" t="s">
        <v>2258</v>
      </c>
      <c r="K65" s="12" t="s">
        <v>3830</v>
      </c>
      <c r="L65" s="12" t="s">
        <v>2260</v>
      </c>
      <c r="M65" s="12"/>
      <c r="N65" s="12" t="s">
        <v>3831</v>
      </c>
      <c r="O65" s="20">
        <v>0</v>
      </c>
      <c r="P65" s="20">
        <v>0</v>
      </c>
      <c r="Q65" s="20">
        <v>0</v>
      </c>
      <c r="R65" s="20">
        <v>0</v>
      </c>
      <c r="S65" s="20">
        <v>1040</v>
      </c>
      <c r="U65" s="22" t="str">
        <f>IFERROR(VLOOKUP(B65,[1]Planilha1!$A$1:$B$34,2,FALSE),"Liberado")</f>
        <v>Liberado</v>
      </c>
    </row>
    <row r="66" spans="1:21" s="21" customFormat="1" ht="20.100000000000001" customHeight="1" x14ac:dyDescent="0.2">
      <c r="A66" s="12" t="s">
        <v>65</v>
      </c>
      <c r="B66" s="18" t="s">
        <v>248</v>
      </c>
      <c r="C66" s="88" t="s">
        <v>337</v>
      </c>
      <c r="D66" s="12" t="s">
        <v>832</v>
      </c>
      <c r="E66" s="19" t="s">
        <v>5</v>
      </c>
      <c r="F66" s="19" t="s">
        <v>2324</v>
      </c>
      <c r="G66" s="19" t="s">
        <v>3832</v>
      </c>
      <c r="H66" s="12" t="s">
        <v>2910</v>
      </c>
      <c r="I66" s="20">
        <v>30000</v>
      </c>
      <c r="J66" s="12" t="s">
        <v>2247</v>
      </c>
      <c r="K66" s="12" t="s">
        <v>3833</v>
      </c>
      <c r="L66" s="12" t="s">
        <v>8621</v>
      </c>
      <c r="M66" s="12"/>
      <c r="N66" s="12" t="s">
        <v>3834</v>
      </c>
      <c r="O66" s="20">
        <v>0</v>
      </c>
      <c r="P66" s="20">
        <v>4000</v>
      </c>
      <c r="Q66" s="20">
        <v>0</v>
      </c>
      <c r="R66" s="20">
        <v>0</v>
      </c>
      <c r="S66" s="20">
        <v>880</v>
      </c>
      <c r="U66" s="22" t="str">
        <f>IFERROR(VLOOKUP(B66,[1]Planilha1!$A$1:$B$34,2,FALSE),"Liberado")</f>
        <v>Liberado</v>
      </c>
    </row>
    <row r="67" spans="1:21" s="21" customFormat="1" ht="20.100000000000001" customHeight="1" x14ac:dyDescent="0.2">
      <c r="A67" s="12" t="s">
        <v>65</v>
      </c>
      <c r="B67" s="18" t="s">
        <v>248</v>
      </c>
      <c r="C67" s="88" t="s">
        <v>337</v>
      </c>
      <c r="D67" s="12" t="s">
        <v>832</v>
      </c>
      <c r="E67" s="19" t="s">
        <v>5</v>
      </c>
      <c r="F67" s="19" t="s">
        <v>2324</v>
      </c>
      <c r="G67" s="19" t="s">
        <v>3835</v>
      </c>
      <c r="H67" s="12" t="s">
        <v>2910</v>
      </c>
      <c r="I67" s="20">
        <v>30000</v>
      </c>
      <c r="J67" s="12" t="s">
        <v>2247</v>
      </c>
      <c r="K67" s="12" t="s">
        <v>3836</v>
      </c>
      <c r="L67" s="12" t="s">
        <v>2249</v>
      </c>
      <c r="M67" s="12"/>
      <c r="N67" s="12" t="s">
        <v>3837</v>
      </c>
      <c r="O67" s="20">
        <v>0</v>
      </c>
      <c r="P67" s="20">
        <v>10000</v>
      </c>
      <c r="Q67" s="20">
        <v>0</v>
      </c>
      <c r="R67" s="20">
        <v>0</v>
      </c>
      <c r="S67" s="20">
        <v>880</v>
      </c>
      <c r="U67" s="22" t="str">
        <f>IFERROR(VLOOKUP(B67,[1]Planilha1!$A$1:$B$34,2,FALSE),"Liberado")</f>
        <v>Liberado</v>
      </c>
    </row>
    <row r="68" spans="1:21" s="21" customFormat="1" ht="20.100000000000001" customHeight="1" x14ac:dyDescent="0.2">
      <c r="A68" s="12" t="s">
        <v>65</v>
      </c>
      <c r="B68" s="18" t="s">
        <v>248</v>
      </c>
      <c r="C68" s="88" t="s">
        <v>337</v>
      </c>
      <c r="D68" s="12" t="s">
        <v>832</v>
      </c>
      <c r="E68" s="19" t="s">
        <v>5</v>
      </c>
      <c r="F68" s="19" t="s">
        <v>2244</v>
      </c>
      <c r="G68" s="19" t="s">
        <v>3838</v>
      </c>
      <c r="H68" s="12" t="s">
        <v>2910</v>
      </c>
      <c r="I68" s="20">
        <v>30000</v>
      </c>
      <c r="J68" s="12" t="s">
        <v>2247</v>
      </c>
      <c r="K68" s="12" t="s">
        <v>3839</v>
      </c>
      <c r="L68" s="12" t="s">
        <v>2249</v>
      </c>
      <c r="M68" s="12"/>
      <c r="N68" s="12" t="s">
        <v>2323</v>
      </c>
      <c r="O68" s="20">
        <v>0</v>
      </c>
      <c r="P68" s="20">
        <v>10000</v>
      </c>
      <c r="Q68" s="20">
        <v>0</v>
      </c>
      <c r="R68" s="20">
        <v>0</v>
      </c>
      <c r="S68" s="20">
        <v>880</v>
      </c>
      <c r="U68" s="22" t="str">
        <f>IFERROR(VLOOKUP(B68,[1]Planilha1!$A$1:$B$34,2,FALSE),"Liberado")</f>
        <v>Liberado</v>
      </c>
    </row>
    <row r="69" spans="1:21" s="21" customFormat="1" ht="20.100000000000001" customHeight="1" x14ac:dyDescent="0.2">
      <c r="A69" s="12" t="s">
        <v>65</v>
      </c>
      <c r="B69" s="18" t="s">
        <v>248</v>
      </c>
      <c r="C69" s="88" t="s">
        <v>337</v>
      </c>
      <c r="D69" s="12" t="s">
        <v>832</v>
      </c>
      <c r="E69" s="19" t="s">
        <v>5</v>
      </c>
      <c r="F69" s="19" t="s">
        <v>2244</v>
      </c>
      <c r="G69" s="19" t="s">
        <v>3840</v>
      </c>
      <c r="H69" s="12" t="s">
        <v>2910</v>
      </c>
      <c r="I69" s="20">
        <v>30000</v>
      </c>
      <c r="J69" s="12" t="s">
        <v>2247</v>
      </c>
      <c r="K69" s="12" t="s">
        <v>3841</v>
      </c>
      <c r="L69" s="12" t="s">
        <v>2249</v>
      </c>
      <c r="M69" s="12"/>
      <c r="N69" s="12" t="s">
        <v>3842</v>
      </c>
      <c r="O69" s="20">
        <v>0</v>
      </c>
      <c r="P69" s="20">
        <v>10000</v>
      </c>
      <c r="Q69" s="20">
        <v>0</v>
      </c>
      <c r="R69" s="20">
        <v>0</v>
      </c>
      <c r="S69" s="20">
        <v>880</v>
      </c>
      <c r="U69" s="22" t="str">
        <f>IFERROR(VLOOKUP(B69,[1]Planilha1!$A$1:$B$34,2,FALSE),"Liberado")</f>
        <v>Liberado</v>
      </c>
    </row>
    <row r="70" spans="1:21" s="21" customFormat="1" ht="20.100000000000001" customHeight="1" x14ac:dyDescent="0.2">
      <c r="A70" s="12" t="s">
        <v>65</v>
      </c>
      <c r="B70" s="18" t="s">
        <v>248</v>
      </c>
      <c r="C70" s="12" t="s">
        <v>337</v>
      </c>
      <c r="D70" s="12" t="s">
        <v>884</v>
      </c>
      <c r="E70" s="19" t="s">
        <v>5</v>
      </c>
      <c r="F70" s="19" t="s">
        <v>2244</v>
      </c>
      <c r="G70" s="19" t="s">
        <v>3988</v>
      </c>
      <c r="H70" s="12" t="s">
        <v>3868</v>
      </c>
      <c r="I70" s="20">
        <v>1317</v>
      </c>
      <c r="J70" s="12" t="s">
        <v>2325</v>
      </c>
      <c r="K70" s="12" t="s">
        <v>3989</v>
      </c>
      <c r="L70" s="12" t="s">
        <v>2840</v>
      </c>
      <c r="M70" s="12"/>
      <c r="N70" s="12" t="s">
        <v>8111</v>
      </c>
      <c r="O70" s="20">
        <v>8000</v>
      </c>
      <c r="P70" s="20">
        <v>0</v>
      </c>
      <c r="Q70" s="20">
        <v>0</v>
      </c>
      <c r="R70" s="20">
        <v>0</v>
      </c>
      <c r="S70" s="20">
        <v>1800</v>
      </c>
      <c r="U70" s="22" t="str">
        <f>IFERROR(VLOOKUP(B70,[1]Planilha1!$A$1:$B$34,2,FALSE),"Liberado")</f>
        <v>Liberado</v>
      </c>
    </row>
    <row r="71" spans="1:21" s="21" customFormat="1" ht="20.100000000000001" customHeight="1" x14ac:dyDescent="0.2">
      <c r="A71" s="12" t="s">
        <v>65</v>
      </c>
      <c r="B71" s="18" t="s">
        <v>248</v>
      </c>
      <c r="C71" s="12" t="s">
        <v>337</v>
      </c>
      <c r="D71" s="12" t="s">
        <v>843</v>
      </c>
      <c r="E71" s="19" t="s">
        <v>5</v>
      </c>
      <c r="F71" s="19" t="s">
        <v>2244</v>
      </c>
      <c r="G71" s="19" t="s">
        <v>3869</v>
      </c>
      <c r="H71" s="12" t="s">
        <v>3870</v>
      </c>
      <c r="I71" s="20">
        <v>20763.2</v>
      </c>
      <c r="J71" s="12" t="s">
        <v>2325</v>
      </c>
      <c r="K71" s="12" t="s">
        <v>3871</v>
      </c>
      <c r="L71" s="12" t="s">
        <v>2260</v>
      </c>
      <c r="M71" s="12"/>
      <c r="N71" s="12" t="s">
        <v>7927</v>
      </c>
      <c r="O71" s="20">
        <v>0</v>
      </c>
      <c r="P71" s="20">
        <v>10000</v>
      </c>
      <c r="Q71" s="20">
        <v>0</v>
      </c>
      <c r="R71" s="20">
        <v>0</v>
      </c>
      <c r="S71" s="20">
        <v>1200</v>
      </c>
      <c r="U71" s="22" t="str">
        <f>IFERROR(VLOOKUP(B71,[1]Planilha1!$A$1:$B$34,2,FALSE),"Liberado")</f>
        <v>Liberado</v>
      </c>
    </row>
    <row r="72" spans="1:21" s="21" customFormat="1" ht="20.100000000000001" customHeight="1" x14ac:dyDescent="0.2">
      <c r="A72" s="12" t="s">
        <v>65</v>
      </c>
      <c r="B72" s="18" t="s">
        <v>248</v>
      </c>
      <c r="C72" s="12" t="s">
        <v>337</v>
      </c>
      <c r="D72" s="12" t="s">
        <v>885</v>
      </c>
      <c r="E72" s="19" t="s">
        <v>5</v>
      </c>
      <c r="F72" s="19" t="s">
        <v>10</v>
      </c>
      <c r="G72" s="19" t="s">
        <v>3990</v>
      </c>
      <c r="H72" s="12" t="s">
        <v>2314</v>
      </c>
      <c r="I72" s="20">
        <v>12756</v>
      </c>
      <c r="J72" s="12" t="s">
        <v>2325</v>
      </c>
      <c r="K72" s="12" t="s">
        <v>3991</v>
      </c>
      <c r="L72" s="12" t="s">
        <v>2260</v>
      </c>
      <c r="M72" s="12"/>
      <c r="N72" s="12" t="s">
        <v>7927</v>
      </c>
      <c r="O72" s="20">
        <v>0</v>
      </c>
      <c r="P72" s="20">
        <v>10000</v>
      </c>
      <c r="Q72" s="20">
        <v>0</v>
      </c>
      <c r="R72" s="20">
        <v>0</v>
      </c>
      <c r="S72" s="20">
        <v>960</v>
      </c>
      <c r="U72" s="22" t="str">
        <f>IFERROR(VLOOKUP(B72,[1]Planilha1!$A$1:$B$34,2,FALSE),"Liberado")</f>
        <v>Liberado</v>
      </c>
    </row>
    <row r="73" spans="1:21" s="21" customFormat="1" ht="20.100000000000001" customHeight="1" x14ac:dyDescent="0.2">
      <c r="A73" s="12" t="s">
        <v>65</v>
      </c>
      <c r="B73" s="18" t="s">
        <v>248</v>
      </c>
      <c r="C73" s="12" t="s">
        <v>337</v>
      </c>
      <c r="D73" s="12" t="s">
        <v>886</v>
      </c>
      <c r="E73" s="19" t="s">
        <v>5</v>
      </c>
      <c r="F73" s="19" t="s">
        <v>2324</v>
      </c>
      <c r="G73" s="19" t="s">
        <v>3992</v>
      </c>
      <c r="H73" s="12" t="s">
        <v>3868</v>
      </c>
      <c r="I73" s="20">
        <v>8225</v>
      </c>
      <c r="J73" s="12" t="s">
        <v>2325</v>
      </c>
      <c r="K73" s="12" t="s">
        <v>3993</v>
      </c>
      <c r="L73" s="12" t="s">
        <v>3058</v>
      </c>
      <c r="M73" s="12"/>
      <c r="N73" s="12" t="s">
        <v>7927</v>
      </c>
      <c r="O73" s="20">
        <v>0</v>
      </c>
      <c r="P73" s="20">
        <v>10000</v>
      </c>
      <c r="Q73" s="20">
        <v>0</v>
      </c>
      <c r="R73" s="20">
        <v>0</v>
      </c>
      <c r="S73" s="20">
        <v>720</v>
      </c>
      <c r="U73" s="22" t="str">
        <f>IFERROR(VLOOKUP(B73,[1]Planilha1!$A$1:$B$34,2,FALSE),"Liberado")</f>
        <v>Liberado</v>
      </c>
    </row>
    <row r="74" spans="1:21" s="21" customFormat="1" ht="20.100000000000001" customHeight="1" x14ac:dyDescent="0.2">
      <c r="A74" s="12" t="s">
        <v>65</v>
      </c>
      <c r="B74" s="18" t="s">
        <v>248</v>
      </c>
      <c r="C74" s="12" t="s">
        <v>337</v>
      </c>
      <c r="D74" s="12" t="s">
        <v>8643</v>
      </c>
      <c r="E74" s="19" t="s">
        <v>5</v>
      </c>
      <c r="F74" s="19" t="s">
        <v>2273</v>
      </c>
      <c r="G74" s="19" t="s">
        <v>8644</v>
      </c>
      <c r="H74" s="12" t="s">
        <v>3868</v>
      </c>
      <c r="I74" s="20">
        <v>9370</v>
      </c>
      <c r="J74" s="12" t="s">
        <v>2247</v>
      </c>
      <c r="K74" s="12" t="s">
        <v>8645</v>
      </c>
      <c r="L74" s="12" t="s">
        <v>3974</v>
      </c>
      <c r="M74" s="12"/>
      <c r="N74" s="12" t="s">
        <v>8646</v>
      </c>
      <c r="O74" s="20">
        <v>0</v>
      </c>
      <c r="P74" s="20">
        <v>8000</v>
      </c>
      <c r="Q74" s="20">
        <v>0</v>
      </c>
      <c r="R74" s="20">
        <v>0</v>
      </c>
      <c r="S74" s="20">
        <v>120</v>
      </c>
      <c r="U74" s="22" t="str">
        <f>IFERROR(VLOOKUP(B74,[1]Planilha1!$A$1:$B$34,2,FALSE),"Liberado")</f>
        <v>Liberado</v>
      </c>
    </row>
    <row r="75" spans="1:21" s="21" customFormat="1" ht="20.100000000000001" customHeight="1" x14ac:dyDescent="0.2">
      <c r="A75" s="12" t="s">
        <v>65</v>
      </c>
      <c r="B75" s="18" t="s">
        <v>248</v>
      </c>
      <c r="C75" s="12" t="s">
        <v>337</v>
      </c>
      <c r="D75" s="12" t="s">
        <v>844</v>
      </c>
      <c r="E75" s="19" t="s">
        <v>5</v>
      </c>
      <c r="F75" s="19" t="s">
        <v>2273</v>
      </c>
      <c r="G75" s="19" t="s">
        <v>3872</v>
      </c>
      <c r="H75" s="12" t="s">
        <v>3592</v>
      </c>
      <c r="I75" s="20">
        <v>10000</v>
      </c>
      <c r="J75" s="12" t="s">
        <v>2247</v>
      </c>
      <c r="K75" s="12" t="s">
        <v>3873</v>
      </c>
      <c r="L75" s="12" t="s">
        <v>8533</v>
      </c>
      <c r="M75" s="12"/>
      <c r="N75" s="12" t="s">
        <v>3874</v>
      </c>
      <c r="O75" s="20">
        <v>0</v>
      </c>
      <c r="P75" s="20">
        <v>10000</v>
      </c>
      <c r="Q75" s="20">
        <v>0</v>
      </c>
      <c r="R75" s="20">
        <v>0</v>
      </c>
      <c r="S75" s="20">
        <v>240</v>
      </c>
      <c r="U75" s="22" t="str">
        <f>IFERROR(VLOOKUP(B75,[1]Planilha1!$A$1:$B$34,2,FALSE),"Liberado")</f>
        <v>Liberado</v>
      </c>
    </row>
    <row r="76" spans="1:21" s="21" customFormat="1" ht="20.100000000000001" customHeight="1" x14ac:dyDescent="0.2">
      <c r="A76" s="12" t="s">
        <v>65</v>
      </c>
      <c r="B76" s="18" t="s">
        <v>248</v>
      </c>
      <c r="C76" s="12" t="s">
        <v>381</v>
      </c>
      <c r="D76" s="12" t="s">
        <v>846</v>
      </c>
      <c r="E76" s="19" t="s">
        <v>5</v>
      </c>
      <c r="F76" s="19" t="s">
        <v>2434</v>
      </c>
      <c r="G76" s="19" t="s">
        <v>3879</v>
      </c>
      <c r="H76" s="12" t="s">
        <v>3880</v>
      </c>
      <c r="I76" s="20">
        <v>8145</v>
      </c>
      <c r="J76" s="12" t="s">
        <v>2247</v>
      </c>
      <c r="K76" s="12" t="s">
        <v>3881</v>
      </c>
      <c r="L76" s="12" t="s">
        <v>5290</v>
      </c>
      <c r="M76" s="12"/>
      <c r="N76" s="12" t="s">
        <v>3882</v>
      </c>
      <c r="O76" s="20">
        <v>0</v>
      </c>
      <c r="P76" s="20">
        <v>8000</v>
      </c>
      <c r="Q76" s="20">
        <v>0</v>
      </c>
      <c r="R76" s="20">
        <v>0</v>
      </c>
      <c r="S76" s="20">
        <v>760</v>
      </c>
      <c r="U76" s="22" t="str">
        <f>IFERROR(VLOOKUP(B76,[1]Planilha1!$A$1:$B$34,2,FALSE),"Liberado")</f>
        <v>Liberado</v>
      </c>
    </row>
    <row r="77" spans="1:21" s="21" customFormat="1" ht="20.100000000000001" customHeight="1" x14ac:dyDescent="0.2">
      <c r="A77" s="12" t="s">
        <v>65</v>
      </c>
      <c r="B77" s="18" t="s">
        <v>248</v>
      </c>
      <c r="C77" s="12" t="s">
        <v>320</v>
      </c>
      <c r="D77" s="12" t="s">
        <v>849</v>
      </c>
      <c r="E77" s="19" t="s">
        <v>5</v>
      </c>
      <c r="F77" s="19" t="s">
        <v>2273</v>
      </c>
      <c r="G77" s="19" t="s">
        <v>3890</v>
      </c>
      <c r="H77" s="12" t="s">
        <v>3067</v>
      </c>
      <c r="I77" s="20">
        <v>1328</v>
      </c>
      <c r="J77" s="12" t="s">
        <v>2247</v>
      </c>
      <c r="K77" s="12" t="s">
        <v>3891</v>
      </c>
      <c r="L77" s="12" t="s">
        <v>2879</v>
      </c>
      <c r="M77" s="12"/>
      <c r="N77" s="12" t="s">
        <v>3892</v>
      </c>
      <c r="O77" s="20">
        <v>0</v>
      </c>
      <c r="P77" s="20">
        <v>7000</v>
      </c>
      <c r="Q77" s="20">
        <v>0</v>
      </c>
      <c r="R77" s="20">
        <v>0</v>
      </c>
      <c r="S77" s="20">
        <v>1680</v>
      </c>
      <c r="U77" s="22" t="str">
        <f>IFERROR(VLOOKUP(B77,[1]Planilha1!$A$1:$B$34,2,FALSE),"Liberado")</f>
        <v>Liberado</v>
      </c>
    </row>
    <row r="78" spans="1:21" s="21" customFormat="1" ht="20.100000000000001" customHeight="1" x14ac:dyDescent="0.2">
      <c r="A78" s="12" t="s">
        <v>65</v>
      </c>
      <c r="B78" s="18" t="s">
        <v>248</v>
      </c>
      <c r="C78" s="12" t="s">
        <v>320</v>
      </c>
      <c r="D78" s="12" t="s">
        <v>850</v>
      </c>
      <c r="E78" s="19" t="s">
        <v>5</v>
      </c>
      <c r="F78" s="19" t="s">
        <v>2273</v>
      </c>
      <c r="G78" s="19" t="s">
        <v>3893</v>
      </c>
      <c r="H78" s="12" t="s">
        <v>3067</v>
      </c>
      <c r="I78" s="20">
        <v>1388</v>
      </c>
      <c r="J78" s="12" t="s">
        <v>2247</v>
      </c>
      <c r="K78" s="12" t="s">
        <v>3894</v>
      </c>
      <c r="L78" s="12" t="s">
        <v>2249</v>
      </c>
      <c r="M78" s="12"/>
      <c r="N78" s="12" t="s">
        <v>3895</v>
      </c>
      <c r="O78" s="20">
        <v>0</v>
      </c>
      <c r="P78" s="20">
        <v>8000</v>
      </c>
      <c r="Q78" s="20">
        <v>0</v>
      </c>
      <c r="R78" s="20">
        <v>0</v>
      </c>
      <c r="S78" s="20">
        <v>1280</v>
      </c>
      <c r="U78" s="22" t="str">
        <f>IFERROR(VLOOKUP(B78,[1]Planilha1!$A$1:$B$34,2,FALSE),"Liberado")</f>
        <v>Liberado</v>
      </c>
    </row>
    <row r="79" spans="1:21" s="21" customFormat="1" ht="20.100000000000001" customHeight="1" x14ac:dyDescent="0.2">
      <c r="A79" s="12" t="s">
        <v>65</v>
      </c>
      <c r="B79" s="18" t="s">
        <v>248</v>
      </c>
      <c r="C79" s="12" t="s">
        <v>534</v>
      </c>
      <c r="D79" s="12" t="s">
        <v>851</v>
      </c>
      <c r="E79" s="19" t="s">
        <v>5</v>
      </c>
      <c r="F79" s="19" t="s">
        <v>14</v>
      </c>
      <c r="G79" s="19" t="s">
        <v>3896</v>
      </c>
      <c r="H79" s="12" t="s">
        <v>3868</v>
      </c>
      <c r="I79" s="20">
        <v>1388.7</v>
      </c>
      <c r="J79" s="12" t="s">
        <v>2247</v>
      </c>
      <c r="K79" s="12" t="s">
        <v>3897</v>
      </c>
      <c r="L79" s="12" t="s">
        <v>2249</v>
      </c>
      <c r="M79" s="12"/>
      <c r="N79" s="12" t="s">
        <v>3898</v>
      </c>
      <c r="O79" s="20">
        <v>0</v>
      </c>
      <c r="P79" s="20">
        <v>7000</v>
      </c>
      <c r="Q79" s="20">
        <v>0</v>
      </c>
      <c r="R79" s="20">
        <v>0</v>
      </c>
      <c r="S79" s="20">
        <v>1920</v>
      </c>
      <c r="U79" s="22" t="str">
        <f>IFERROR(VLOOKUP(B79,[1]Planilha1!$A$1:$B$34,2,FALSE),"Liberado")</f>
        <v>Liberado</v>
      </c>
    </row>
    <row r="80" spans="1:21" s="21" customFormat="1" ht="20.100000000000001" customHeight="1" x14ac:dyDescent="0.2">
      <c r="A80" s="12" t="s">
        <v>65</v>
      </c>
      <c r="B80" s="18" t="s">
        <v>248</v>
      </c>
      <c r="C80" s="12" t="s">
        <v>534</v>
      </c>
      <c r="D80" s="12" t="s">
        <v>852</v>
      </c>
      <c r="E80" s="19" t="s">
        <v>5</v>
      </c>
      <c r="F80" s="19" t="s">
        <v>10</v>
      </c>
      <c r="G80" s="19" t="s">
        <v>3899</v>
      </c>
      <c r="H80" s="12" t="s">
        <v>3900</v>
      </c>
      <c r="I80" s="20">
        <v>41623.86</v>
      </c>
      <c r="J80" s="12" t="s">
        <v>2325</v>
      </c>
      <c r="K80" s="12" t="s">
        <v>3901</v>
      </c>
      <c r="L80" s="12" t="s">
        <v>2334</v>
      </c>
      <c r="M80" s="12"/>
      <c r="N80" s="12" t="s">
        <v>8337</v>
      </c>
      <c r="O80" s="20">
        <v>10000</v>
      </c>
      <c r="P80" s="20">
        <v>0</v>
      </c>
      <c r="Q80" s="20">
        <v>0</v>
      </c>
      <c r="R80" s="20">
        <v>0</v>
      </c>
      <c r="S80" s="20">
        <v>1160</v>
      </c>
      <c r="U80" s="22" t="str">
        <f>IFERROR(VLOOKUP(B80,[1]Planilha1!$A$1:$B$34,2,FALSE),"Liberado")</f>
        <v>Liberado</v>
      </c>
    </row>
    <row r="81" spans="1:21" s="21" customFormat="1" ht="20.100000000000001" customHeight="1" x14ac:dyDescent="0.2">
      <c r="A81" s="12" t="s">
        <v>65</v>
      </c>
      <c r="B81" s="18" t="s">
        <v>248</v>
      </c>
      <c r="C81" s="12" t="s">
        <v>534</v>
      </c>
      <c r="D81" s="12" t="s">
        <v>8652</v>
      </c>
      <c r="E81" s="19" t="s">
        <v>5</v>
      </c>
      <c r="F81" s="19" t="s">
        <v>8</v>
      </c>
      <c r="G81" s="19" t="s">
        <v>8653</v>
      </c>
      <c r="H81" s="12" t="s">
        <v>3900</v>
      </c>
      <c r="I81" s="20">
        <v>8380</v>
      </c>
      <c r="J81" s="12" t="s">
        <v>2247</v>
      </c>
      <c r="K81" s="12" t="s">
        <v>8654</v>
      </c>
      <c r="L81" s="12" t="s">
        <v>4044</v>
      </c>
      <c r="M81" s="12"/>
      <c r="N81" s="12" t="s">
        <v>8655</v>
      </c>
      <c r="O81" s="20">
        <v>0</v>
      </c>
      <c r="P81" s="20">
        <v>5000</v>
      </c>
      <c r="Q81" s="20">
        <v>0</v>
      </c>
      <c r="R81" s="20">
        <v>0</v>
      </c>
      <c r="S81" s="20">
        <v>560</v>
      </c>
      <c r="U81" s="22" t="str">
        <f>IFERROR(VLOOKUP(B81,[1]Planilha1!$A$1:$B$34,2,FALSE),"Liberado")</f>
        <v>Liberado</v>
      </c>
    </row>
    <row r="82" spans="1:21" s="21" customFormat="1" ht="20.100000000000001" customHeight="1" x14ac:dyDescent="0.2">
      <c r="A82" s="12" t="s">
        <v>65</v>
      </c>
      <c r="B82" s="18" t="s">
        <v>248</v>
      </c>
      <c r="C82" s="12" t="s">
        <v>534</v>
      </c>
      <c r="D82" s="12" t="s">
        <v>853</v>
      </c>
      <c r="E82" s="19" t="s">
        <v>5</v>
      </c>
      <c r="F82" s="19" t="s">
        <v>2273</v>
      </c>
      <c r="G82" s="19" t="s">
        <v>3902</v>
      </c>
      <c r="H82" s="12" t="s">
        <v>3900</v>
      </c>
      <c r="I82" s="20">
        <v>8465</v>
      </c>
      <c r="J82" s="12" t="s">
        <v>2247</v>
      </c>
      <c r="K82" s="12" t="s">
        <v>3903</v>
      </c>
      <c r="L82" s="12" t="s">
        <v>8656</v>
      </c>
      <c r="M82" s="12"/>
      <c r="N82" s="12" t="s">
        <v>2323</v>
      </c>
      <c r="O82" s="20">
        <v>5640</v>
      </c>
      <c r="P82" s="20">
        <v>0</v>
      </c>
      <c r="Q82" s="20">
        <v>0</v>
      </c>
      <c r="R82" s="20">
        <v>0</v>
      </c>
      <c r="S82" s="20">
        <v>440</v>
      </c>
      <c r="U82" s="22" t="str">
        <f>IFERROR(VLOOKUP(B82,[1]Planilha1!$A$1:$B$34,2,FALSE),"Liberado")</f>
        <v>Liberado</v>
      </c>
    </row>
    <row r="83" spans="1:21" s="21" customFormat="1" ht="20.100000000000001" customHeight="1" x14ac:dyDescent="0.2">
      <c r="A83" s="12" t="s">
        <v>65</v>
      </c>
      <c r="B83" s="18" t="s">
        <v>248</v>
      </c>
      <c r="C83" s="12" t="s">
        <v>556</v>
      </c>
      <c r="D83" s="12" t="s">
        <v>854</v>
      </c>
      <c r="E83" s="19" t="s">
        <v>5</v>
      </c>
      <c r="F83" s="19" t="s">
        <v>2273</v>
      </c>
      <c r="G83" s="19" t="s">
        <v>3904</v>
      </c>
      <c r="H83" s="12" t="s">
        <v>3589</v>
      </c>
      <c r="I83" s="20">
        <v>1238</v>
      </c>
      <c r="J83" s="12" t="s">
        <v>2325</v>
      </c>
      <c r="K83" s="12" t="s">
        <v>3905</v>
      </c>
      <c r="L83" s="12" t="s">
        <v>8569</v>
      </c>
      <c r="M83" s="12"/>
      <c r="N83" s="12" t="s">
        <v>7927</v>
      </c>
      <c r="O83" s="20">
        <v>0</v>
      </c>
      <c r="P83" s="20">
        <v>10000</v>
      </c>
      <c r="Q83" s="20">
        <v>0</v>
      </c>
      <c r="R83" s="20">
        <v>0</v>
      </c>
      <c r="S83" s="20">
        <v>400</v>
      </c>
      <c r="U83" s="22" t="str">
        <f>IFERROR(VLOOKUP(B83,[1]Planilha1!$A$1:$B$34,2,FALSE),"Liberado")</f>
        <v>Liberado</v>
      </c>
    </row>
    <row r="84" spans="1:21" s="21" customFormat="1" ht="20.100000000000001" customHeight="1" x14ac:dyDescent="0.2">
      <c r="A84" s="12" t="s">
        <v>65</v>
      </c>
      <c r="B84" s="18" t="s">
        <v>248</v>
      </c>
      <c r="C84" s="12" t="s">
        <v>556</v>
      </c>
      <c r="D84" s="12" t="s">
        <v>855</v>
      </c>
      <c r="E84" s="19" t="s">
        <v>5</v>
      </c>
      <c r="F84" s="19" t="s">
        <v>2273</v>
      </c>
      <c r="G84" s="19" t="s">
        <v>3906</v>
      </c>
      <c r="H84" s="12" t="s">
        <v>3580</v>
      </c>
      <c r="I84" s="20">
        <v>1268</v>
      </c>
      <c r="J84" s="12" t="s">
        <v>2247</v>
      </c>
      <c r="K84" s="12" t="s">
        <v>3907</v>
      </c>
      <c r="L84" s="12" t="s">
        <v>2249</v>
      </c>
      <c r="M84" s="12"/>
      <c r="N84" s="12" t="s">
        <v>3885</v>
      </c>
      <c r="O84" s="20">
        <v>0</v>
      </c>
      <c r="P84" s="20">
        <v>10000</v>
      </c>
      <c r="Q84" s="20">
        <v>0</v>
      </c>
      <c r="R84" s="20">
        <v>0</v>
      </c>
      <c r="S84" s="20">
        <v>1920</v>
      </c>
      <c r="U84" s="22" t="str">
        <f>IFERROR(VLOOKUP(B84,[1]Planilha1!$A$1:$B$34,2,FALSE),"Liberado")</f>
        <v>Liberado</v>
      </c>
    </row>
    <row r="85" spans="1:21" s="21" customFormat="1" ht="20.100000000000001" customHeight="1" x14ac:dyDescent="0.2">
      <c r="A85" s="12" t="s">
        <v>65</v>
      </c>
      <c r="B85" s="18" t="s">
        <v>248</v>
      </c>
      <c r="C85" s="12" t="s">
        <v>556</v>
      </c>
      <c r="D85" s="12" t="s">
        <v>856</v>
      </c>
      <c r="E85" s="19" t="s">
        <v>5</v>
      </c>
      <c r="F85" s="19" t="s">
        <v>6</v>
      </c>
      <c r="G85" s="19" t="s">
        <v>3908</v>
      </c>
      <c r="H85" s="12" t="s">
        <v>2314</v>
      </c>
      <c r="I85" s="20">
        <v>4181.92</v>
      </c>
      <c r="J85" s="12" t="s">
        <v>2325</v>
      </c>
      <c r="K85" s="12" t="s">
        <v>3909</v>
      </c>
      <c r="L85" s="12" t="s">
        <v>2672</v>
      </c>
      <c r="M85" s="12"/>
      <c r="N85" s="12" t="s">
        <v>7927</v>
      </c>
      <c r="O85" s="20">
        <v>0</v>
      </c>
      <c r="P85" s="20">
        <v>10000</v>
      </c>
      <c r="Q85" s="20">
        <v>0</v>
      </c>
      <c r="R85" s="20">
        <v>0</v>
      </c>
      <c r="S85" s="20">
        <v>1600</v>
      </c>
      <c r="U85" s="22" t="str">
        <f>IFERROR(VLOOKUP(B85,[1]Planilha1!$A$1:$B$34,2,FALSE),"Liberado")</f>
        <v>Liberado</v>
      </c>
    </row>
    <row r="86" spans="1:21" s="21" customFormat="1" ht="20.100000000000001" customHeight="1" x14ac:dyDescent="0.2">
      <c r="A86" s="12" t="s">
        <v>65</v>
      </c>
      <c r="B86" s="18" t="s">
        <v>248</v>
      </c>
      <c r="C86" s="12" t="s">
        <v>556</v>
      </c>
      <c r="D86" s="12" t="s">
        <v>857</v>
      </c>
      <c r="E86" s="19" t="s">
        <v>5</v>
      </c>
      <c r="F86" s="19" t="s">
        <v>2324</v>
      </c>
      <c r="G86" s="19" t="s">
        <v>3910</v>
      </c>
      <c r="H86" s="12" t="s">
        <v>3911</v>
      </c>
      <c r="I86" s="20">
        <v>20000</v>
      </c>
      <c r="J86" s="12" t="s">
        <v>2325</v>
      </c>
      <c r="K86" s="12" t="s">
        <v>3912</v>
      </c>
      <c r="L86" s="12" t="s">
        <v>2326</v>
      </c>
      <c r="M86" s="12"/>
      <c r="N86" s="12" t="s">
        <v>7927</v>
      </c>
      <c r="O86" s="20">
        <v>0</v>
      </c>
      <c r="P86" s="20">
        <v>10000</v>
      </c>
      <c r="Q86" s="20">
        <v>0</v>
      </c>
      <c r="R86" s="20">
        <v>0</v>
      </c>
      <c r="S86" s="20">
        <v>880</v>
      </c>
      <c r="U86" s="22" t="str">
        <f>IFERROR(VLOOKUP(B86,[1]Planilha1!$A$1:$B$34,2,FALSE),"Liberado")</f>
        <v>Liberado</v>
      </c>
    </row>
    <row r="87" spans="1:21" s="21" customFormat="1" ht="20.100000000000001" customHeight="1" x14ac:dyDescent="0.2">
      <c r="A87" s="12" t="s">
        <v>65</v>
      </c>
      <c r="B87" s="18" t="s">
        <v>248</v>
      </c>
      <c r="C87" s="12" t="s">
        <v>556</v>
      </c>
      <c r="D87" s="12" t="s">
        <v>858</v>
      </c>
      <c r="E87" s="19" t="s">
        <v>5</v>
      </c>
      <c r="F87" s="19" t="s">
        <v>2673</v>
      </c>
      <c r="G87" s="19" t="s">
        <v>3913</v>
      </c>
      <c r="H87" s="12" t="s">
        <v>3868</v>
      </c>
      <c r="I87" s="20">
        <v>134640.34</v>
      </c>
      <c r="J87" s="12" t="s">
        <v>3914</v>
      </c>
      <c r="K87" s="12" t="s">
        <v>3915</v>
      </c>
      <c r="L87" s="12" t="s">
        <v>2672</v>
      </c>
      <c r="M87" s="12"/>
      <c r="N87" s="12" t="s">
        <v>3916</v>
      </c>
      <c r="O87" s="20">
        <v>0</v>
      </c>
      <c r="P87" s="20">
        <v>0</v>
      </c>
      <c r="Q87" s="20">
        <v>0</v>
      </c>
      <c r="R87" s="20">
        <v>0</v>
      </c>
      <c r="S87" s="20">
        <v>644.25</v>
      </c>
      <c r="U87" s="22" t="str">
        <f>IFERROR(VLOOKUP(B87,[1]Planilha1!$A$1:$B$34,2,FALSE),"Liberado")</f>
        <v>Liberado</v>
      </c>
    </row>
    <row r="88" spans="1:21" s="21" customFormat="1" ht="20.100000000000001" customHeight="1" x14ac:dyDescent="0.2">
      <c r="A88" s="12" t="s">
        <v>65</v>
      </c>
      <c r="B88" s="18" t="s">
        <v>248</v>
      </c>
      <c r="C88" s="12" t="s">
        <v>556</v>
      </c>
      <c r="D88" s="12" t="s">
        <v>8657</v>
      </c>
      <c r="E88" s="19" t="s">
        <v>5</v>
      </c>
      <c r="F88" s="19" t="s">
        <v>2244</v>
      </c>
      <c r="G88" s="19" t="s">
        <v>8658</v>
      </c>
      <c r="H88" s="12" t="s">
        <v>2314</v>
      </c>
      <c r="I88" s="20">
        <v>27046.1</v>
      </c>
      <c r="J88" s="12" t="s">
        <v>2325</v>
      </c>
      <c r="K88" s="12" t="s">
        <v>8659</v>
      </c>
      <c r="L88" s="12" t="s">
        <v>7976</v>
      </c>
      <c r="M88" s="12"/>
      <c r="N88" s="12" t="s">
        <v>7927</v>
      </c>
      <c r="O88" s="20">
        <v>0</v>
      </c>
      <c r="P88" s="20">
        <v>10000</v>
      </c>
      <c r="Q88" s="20">
        <v>0</v>
      </c>
      <c r="R88" s="20">
        <v>0</v>
      </c>
      <c r="S88" s="20">
        <v>200</v>
      </c>
      <c r="U88" s="22" t="str">
        <f>IFERROR(VLOOKUP(B88,[1]Planilha1!$A$1:$B$34,2,FALSE),"Liberado")</f>
        <v>Liberado</v>
      </c>
    </row>
    <row r="89" spans="1:21" s="21" customFormat="1" ht="20.100000000000001" customHeight="1" x14ac:dyDescent="0.2">
      <c r="A89" s="12" t="s">
        <v>65</v>
      </c>
      <c r="B89" s="18" t="s">
        <v>248</v>
      </c>
      <c r="C89" s="12" t="s">
        <v>556</v>
      </c>
      <c r="D89" s="12" t="s">
        <v>8660</v>
      </c>
      <c r="E89" s="19" t="s">
        <v>5</v>
      </c>
      <c r="F89" s="19" t="s">
        <v>10</v>
      </c>
      <c r="G89" s="19" t="s">
        <v>8661</v>
      </c>
      <c r="H89" s="12" t="s">
        <v>2314</v>
      </c>
      <c r="I89" s="20">
        <v>15743.76</v>
      </c>
      <c r="J89" s="12" t="s">
        <v>2325</v>
      </c>
      <c r="K89" s="12" t="s">
        <v>8662</v>
      </c>
      <c r="L89" s="12" t="s">
        <v>8663</v>
      </c>
      <c r="M89" s="12"/>
      <c r="N89" s="12" t="s">
        <v>7927</v>
      </c>
      <c r="O89" s="20">
        <v>0</v>
      </c>
      <c r="P89" s="20">
        <v>10000</v>
      </c>
      <c r="Q89" s="20">
        <v>0</v>
      </c>
      <c r="R89" s="20">
        <v>0</v>
      </c>
      <c r="S89" s="20">
        <v>120</v>
      </c>
      <c r="U89" s="22" t="str">
        <f>IFERROR(VLOOKUP(B89,[1]Planilha1!$A$1:$B$34,2,FALSE),"Liberado")</f>
        <v>Liberado</v>
      </c>
    </row>
    <row r="90" spans="1:21" s="21" customFormat="1" ht="20.100000000000001" customHeight="1" x14ac:dyDescent="0.2">
      <c r="A90" s="12" t="s">
        <v>65</v>
      </c>
      <c r="B90" s="18" t="s">
        <v>248</v>
      </c>
      <c r="C90" s="12" t="s">
        <v>556</v>
      </c>
      <c r="D90" s="12" t="s">
        <v>8664</v>
      </c>
      <c r="E90" s="19" t="s">
        <v>5</v>
      </c>
      <c r="F90" s="19" t="s">
        <v>2279</v>
      </c>
      <c r="G90" s="19" t="s">
        <v>8665</v>
      </c>
      <c r="H90" s="12" t="s">
        <v>3592</v>
      </c>
      <c r="I90" s="20">
        <v>15682</v>
      </c>
      <c r="J90" s="12" t="s">
        <v>2247</v>
      </c>
      <c r="K90" s="12" t="s">
        <v>8666</v>
      </c>
      <c r="L90" s="12" t="s">
        <v>2249</v>
      </c>
      <c r="M90" s="12"/>
      <c r="N90" s="12" t="s">
        <v>8667</v>
      </c>
      <c r="O90" s="20">
        <v>0</v>
      </c>
      <c r="P90" s="20">
        <v>17000</v>
      </c>
      <c r="Q90" s="20">
        <v>0</v>
      </c>
      <c r="R90" s="20">
        <v>0</v>
      </c>
      <c r="S90" s="20">
        <v>80</v>
      </c>
      <c r="U90" s="22" t="str">
        <f>IFERROR(VLOOKUP(B90,[1]Planilha1!$A$1:$B$34,2,FALSE),"Liberado")</f>
        <v>Liberado</v>
      </c>
    </row>
    <row r="91" spans="1:21" s="21" customFormat="1" ht="20.100000000000001" customHeight="1" x14ac:dyDescent="0.2">
      <c r="A91" s="12" t="s">
        <v>65</v>
      </c>
      <c r="B91" s="18" t="s">
        <v>248</v>
      </c>
      <c r="C91" s="12" t="s">
        <v>602</v>
      </c>
      <c r="D91" s="12" t="s">
        <v>859</v>
      </c>
      <c r="E91" s="19" t="s">
        <v>5</v>
      </c>
      <c r="F91" s="19" t="s">
        <v>2255</v>
      </c>
      <c r="G91" s="19" t="s">
        <v>3917</v>
      </c>
      <c r="H91" s="12" t="s">
        <v>3918</v>
      </c>
      <c r="I91" s="20">
        <v>38000</v>
      </c>
      <c r="J91" s="12" t="s">
        <v>2247</v>
      </c>
      <c r="K91" s="12" t="s">
        <v>3919</v>
      </c>
      <c r="L91" s="12" t="s">
        <v>2249</v>
      </c>
      <c r="M91" s="12"/>
      <c r="N91" s="12" t="s">
        <v>3920</v>
      </c>
      <c r="O91" s="20">
        <v>0</v>
      </c>
      <c r="P91" s="20">
        <v>12000</v>
      </c>
      <c r="Q91" s="20">
        <v>0</v>
      </c>
      <c r="R91" s="20">
        <v>0</v>
      </c>
      <c r="S91" s="20">
        <v>1760</v>
      </c>
      <c r="U91" s="22" t="str">
        <f>IFERROR(VLOOKUP(B91,[1]Planilha1!$A$1:$B$34,2,FALSE),"Liberado")</f>
        <v>Liberado</v>
      </c>
    </row>
    <row r="92" spans="1:21" s="21" customFormat="1" ht="20.100000000000001" customHeight="1" x14ac:dyDescent="0.2">
      <c r="A92" s="12" t="s">
        <v>65</v>
      </c>
      <c r="B92" s="18" t="s">
        <v>248</v>
      </c>
      <c r="C92" s="12" t="s">
        <v>602</v>
      </c>
      <c r="D92" s="12" t="s">
        <v>860</v>
      </c>
      <c r="E92" s="19" t="s">
        <v>5</v>
      </c>
      <c r="F92" s="19" t="s">
        <v>2244</v>
      </c>
      <c r="G92" s="19" t="s">
        <v>3921</v>
      </c>
      <c r="H92" s="12" t="s">
        <v>3868</v>
      </c>
      <c r="I92" s="20">
        <v>1328</v>
      </c>
      <c r="J92" s="12" t="s">
        <v>2325</v>
      </c>
      <c r="K92" s="12" t="s">
        <v>3922</v>
      </c>
      <c r="L92" s="12" t="s">
        <v>8668</v>
      </c>
      <c r="M92" s="12"/>
      <c r="N92" s="12" t="s">
        <v>7927</v>
      </c>
      <c r="O92" s="20">
        <v>0</v>
      </c>
      <c r="P92" s="20">
        <v>10000</v>
      </c>
      <c r="Q92" s="20">
        <v>0</v>
      </c>
      <c r="R92" s="20">
        <v>0</v>
      </c>
      <c r="S92" s="20">
        <v>1800</v>
      </c>
      <c r="U92" s="22" t="str">
        <f>IFERROR(VLOOKUP(B92,[1]Planilha1!$A$1:$B$34,2,FALSE),"Liberado")</f>
        <v>Liberado</v>
      </c>
    </row>
    <row r="93" spans="1:21" s="21" customFormat="1" ht="20.100000000000001" customHeight="1" x14ac:dyDescent="0.2">
      <c r="A93" s="12" t="s">
        <v>65</v>
      </c>
      <c r="B93" s="18" t="s">
        <v>248</v>
      </c>
      <c r="C93" s="12" t="s">
        <v>602</v>
      </c>
      <c r="D93" s="12" t="s">
        <v>861</v>
      </c>
      <c r="E93" s="19" t="s">
        <v>5</v>
      </c>
      <c r="F93" s="19" t="s">
        <v>2244</v>
      </c>
      <c r="G93" s="19" t="s">
        <v>3923</v>
      </c>
      <c r="H93" s="12" t="s">
        <v>3521</v>
      </c>
      <c r="I93" s="20">
        <v>4900</v>
      </c>
      <c r="J93" s="12" t="s">
        <v>2247</v>
      </c>
      <c r="K93" s="12" t="s">
        <v>3924</v>
      </c>
      <c r="L93" s="12" t="s">
        <v>8669</v>
      </c>
      <c r="M93" s="12"/>
      <c r="N93" s="12" t="s">
        <v>3925</v>
      </c>
      <c r="O93" s="20">
        <v>0</v>
      </c>
      <c r="P93" s="20">
        <v>10000</v>
      </c>
      <c r="Q93" s="20">
        <v>0</v>
      </c>
      <c r="R93" s="20">
        <v>0</v>
      </c>
      <c r="S93" s="20">
        <v>1160</v>
      </c>
      <c r="U93" s="22" t="str">
        <f>IFERROR(VLOOKUP(B93,[1]Planilha1!$A$1:$B$34,2,FALSE),"Liberado")</f>
        <v>Liberado</v>
      </c>
    </row>
    <row r="94" spans="1:21" s="21" customFormat="1" ht="20.100000000000001" customHeight="1" x14ac:dyDescent="0.2">
      <c r="A94" s="12" t="s">
        <v>65</v>
      </c>
      <c r="B94" s="18" t="s">
        <v>248</v>
      </c>
      <c r="C94" s="12" t="s">
        <v>602</v>
      </c>
      <c r="D94" s="12" t="s">
        <v>862</v>
      </c>
      <c r="E94" s="19" t="s">
        <v>5</v>
      </c>
      <c r="F94" s="19" t="s">
        <v>2244</v>
      </c>
      <c r="G94" s="19" t="s">
        <v>3926</v>
      </c>
      <c r="H94" s="12" t="s">
        <v>3927</v>
      </c>
      <c r="I94" s="20">
        <v>1420.5</v>
      </c>
      <c r="J94" s="12" t="s">
        <v>2325</v>
      </c>
      <c r="K94" s="12" t="s">
        <v>3928</v>
      </c>
      <c r="L94" s="12" t="s">
        <v>2491</v>
      </c>
      <c r="M94" s="12"/>
      <c r="N94" s="12" t="s">
        <v>8670</v>
      </c>
      <c r="O94" s="20">
        <v>10000</v>
      </c>
      <c r="P94" s="20">
        <v>0</v>
      </c>
      <c r="Q94" s="20">
        <v>0</v>
      </c>
      <c r="R94" s="20">
        <v>0</v>
      </c>
      <c r="S94" s="20">
        <v>1320</v>
      </c>
      <c r="U94" s="22" t="str">
        <f>IFERROR(VLOOKUP(B94,[1]Planilha1!$A$1:$B$34,2,FALSE),"Liberado")</f>
        <v>Liberado</v>
      </c>
    </row>
    <row r="95" spans="1:21" s="21" customFormat="1" ht="20.100000000000001" customHeight="1" x14ac:dyDescent="0.2">
      <c r="A95" s="12" t="s">
        <v>65</v>
      </c>
      <c r="B95" s="18" t="s">
        <v>248</v>
      </c>
      <c r="C95" s="12" t="s">
        <v>602</v>
      </c>
      <c r="D95" s="12" t="s">
        <v>864</v>
      </c>
      <c r="E95" s="19" t="s">
        <v>5</v>
      </c>
      <c r="F95" s="19" t="s">
        <v>2244</v>
      </c>
      <c r="G95" s="19" t="s">
        <v>3934</v>
      </c>
      <c r="H95" s="12" t="s">
        <v>3521</v>
      </c>
      <c r="I95" s="20">
        <v>7013.2</v>
      </c>
      <c r="J95" s="12" t="s">
        <v>2247</v>
      </c>
      <c r="K95" s="12" t="s">
        <v>3935</v>
      </c>
      <c r="L95" s="12" t="s">
        <v>2249</v>
      </c>
      <c r="M95" s="12"/>
      <c r="N95" s="12" t="s">
        <v>2323</v>
      </c>
      <c r="O95" s="20">
        <v>0</v>
      </c>
      <c r="P95" s="20">
        <v>7000</v>
      </c>
      <c r="Q95" s="20">
        <v>0</v>
      </c>
      <c r="R95" s="20">
        <v>0</v>
      </c>
      <c r="S95" s="20">
        <v>680</v>
      </c>
      <c r="U95" s="22" t="str">
        <f>IFERROR(VLOOKUP(B95,[1]Planilha1!$A$1:$B$34,2,FALSE),"Liberado")</f>
        <v>Liberado</v>
      </c>
    </row>
    <row r="96" spans="1:21" s="21" customFormat="1" ht="20.100000000000001" customHeight="1" x14ac:dyDescent="0.2">
      <c r="A96" s="12" t="s">
        <v>65</v>
      </c>
      <c r="B96" s="18" t="s">
        <v>248</v>
      </c>
      <c r="C96" s="12" t="s">
        <v>602</v>
      </c>
      <c r="D96" s="12" t="s">
        <v>865</v>
      </c>
      <c r="E96" s="19" t="s">
        <v>5</v>
      </c>
      <c r="F96" s="19" t="s">
        <v>2244</v>
      </c>
      <c r="G96" s="19" t="s">
        <v>3936</v>
      </c>
      <c r="H96" s="12" t="s">
        <v>3937</v>
      </c>
      <c r="I96" s="20">
        <v>61800</v>
      </c>
      <c r="J96" s="12" t="s">
        <v>2247</v>
      </c>
      <c r="K96" s="12" t="s">
        <v>3938</v>
      </c>
      <c r="L96" s="12" t="s">
        <v>2249</v>
      </c>
      <c r="M96" s="12"/>
      <c r="N96" s="12" t="s">
        <v>3940</v>
      </c>
      <c r="O96" s="20">
        <v>0</v>
      </c>
      <c r="P96" s="20">
        <v>58600</v>
      </c>
      <c r="Q96" s="20">
        <v>0</v>
      </c>
      <c r="R96" s="20">
        <v>0</v>
      </c>
      <c r="S96" s="20">
        <v>480</v>
      </c>
      <c r="U96" s="22" t="str">
        <f>IFERROR(VLOOKUP(B96,[1]Planilha1!$A$1:$B$34,2,FALSE),"Liberado")</f>
        <v>Liberado</v>
      </c>
    </row>
    <row r="97" spans="1:21" s="21" customFormat="1" ht="20.100000000000001" customHeight="1" x14ac:dyDescent="0.2">
      <c r="A97" s="12" t="s">
        <v>65</v>
      </c>
      <c r="B97" s="18" t="s">
        <v>248</v>
      </c>
      <c r="C97" s="12" t="s">
        <v>634</v>
      </c>
      <c r="D97" s="12" t="s">
        <v>8671</v>
      </c>
      <c r="E97" s="19" t="s">
        <v>5</v>
      </c>
      <c r="F97" s="19" t="s">
        <v>2244</v>
      </c>
      <c r="G97" s="19" t="s">
        <v>8672</v>
      </c>
      <c r="H97" s="12" t="s">
        <v>3067</v>
      </c>
      <c r="I97" s="20">
        <v>9612.34</v>
      </c>
      <c r="J97" s="12" t="s">
        <v>2325</v>
      </c>
      <c r="K97" s="12" t="s">
        <v>8673</v>
      </c>
      <c r="L97" s="12" t="s">
        <v>5959</v>
      </c>
      <c r="M97" s="12"/>
      <c r="N97" s="12" t="s">
        <v>8154</v>
      </c>
      <c r="O97" s="20">
        <v>0</v>
      </c>
      <c r="P97" s="20">
        <v>10000</v>
      </c>
      <c r="Q97" s="20">
        <v>0</v>
      </c>
      <c r="R97" s="20">
        <v>0</v>
      </c>
      <c r="S97" s="20">
        <v>200</v>
      </c>
      <c r="U97" s="22" t="str">
        <f>IFERROR(VLOOKUP(B97,[1]Planilha1!$A$1:$B$34,2,FALSE),"Liberado")</f>
        <v>Liberado</v>
      </c>
    </row>
    <row r="98" spans="1:21" s="21" customFormat="1" ht="20.100000000000001" customHeight="1" x14ac:dyDescent="0.2">
      <c r="A98" s="12" t="s">
        <v>65</v>
      </c>
      <c r="B98" s="18" t="s">
        <v>248</v>
      </c>
      <c r="C98" s="12" t="s">
        <v>649</v>
      </c>
      <c r="D98" s="12" t="s">
        <v>866</v>
      </c>
      <c r="E98" s="19" t="s">
        <v>5</v>
      </c>
      <c r="F98" s="19" t="s">
        <v>2244</v>
      </c>
      <c r="G98" s="19" t="s">
        <v>3941</v>
      </c>
      <c r="H98" s="12" t="s">
        <v>3942</v>
      </c>
      <c r="I98" s="20">
        <v>14480</v>
      </c>
      <c r="J98" s="12" t="s">
        <v>2325</v>
      </c>
      <c r="K98" s="12" t="s">
        <v>3943</v>
      </c>
      <c r="L98" s="12" t="s">
        <v>2334</v>
      </c>
      <c r="M98" s="12"/>
      <c r="N98" s="12" t="s">
        <v>8111</v>
      </c>
      <c r="O98" s="20">
        <v>0</v>
      </c>
      <c r="P98" s="20">
        <v>10000</v>
      </c>
      <c r="Q98" s="20">
        <v>0</v>
      </c>
      <c r="R98" s="20">
        <v>0</v>
      </c>
      <c r="S98" s="20">
        <v>0</v>
      </c>
      <c r="U98" s="22" t="str">
        <f>IFERROR(VLOOKUP(B98,[1]Planilha1!$A$1:$B$34,2,FALSE),"Liberado")</f>
        <v>Liberado</v>
      </c>
    </row>
    <row r="99" spans="1:21" s="21" customFormat="1" ht="20.100000000000001" customHeight="1" x14ac:dyDescent="0.2">
      <c r="A99" s="12" t="s">
        <v>65</v>
      </c>
      <c r="B99" s="18" t="s">
        <v>248</v>
      </c>
      <c r="C99" s="12" t="s">
        <v>323</v>
      </c>
      <c r="D99" s="12" t="s">
        <v>8674</v>
      </c>
      <c r="E99" s="19" t="s">
        <v>5</v>
      </c>
      <c r="F99" s="19" t="s">
        <v>2273</v>
      </c>
      <c r="G99" s="19" t="s">
        <v>8675</v>
      </c>
      <c r="H99" s="12" t="s">
        <v>8676</v>
      </c>
      <c r="I99" s="20">
        <v>8712.5</v>
      </c>
      <c r="J99" s="12" t="s">
        <v>2325</v>
      </c>
      <c r="K99" s="12" t="s">
        <v>8677</v>
      </c>
      <c r="L99" s="12" t="s">
        <v>2330</v>
      </c>
      <c r="M99" s="12"/>
      <c r="N99" s="12" t="s">
        <v>8154</v>
      </c>
      <c r="O99" s="20">
        <v>0</v>
      </c>
      <c r="P99" s="20">
        <v>10000</v>
      </c>
      <c r="Q99" s="20">
        <v>0</v>
      </c>
      <c r="R99" s="20">
        <v>0</v>
      </c>
      <c r="S99" s="20">
        <v>80</v>
      </c>
      <c r="U99" s="22" t="str">
        <f>IFERROR(VLOOKUP(B99,[1]Planilha1!$A$1:$B$34,2,FALSE),"Liberado")</f>
        <v>Liberado</v>
      </c>
    </row>
    <row r="100" spans="1:21" s="21" customFormat="1" ht="20.100000000000001" customHeight="1" x14ac:dyDescent="0.2">
      <c r="A100" s="12" t="s">
        <v>65</v>
      </c>
      <c r="B100" s="18" t="s">
        <v>248</v>
      </c>
      <c r="C100" s="12" t="s">
        <v>667</v>
      </c>
      <c r="D100" s="12" t="s">
        <v>867</v>
      </c>
      <c r="E100" s="19" t="s">
        <v>5</v>
      </c>
      <c r="F100" s="19" t="s">
        <v>10</v>
      </c>
      <c r="G100" s="19" t="s">
        <v>3944</v>
      </c>
      <c r="H100" s="12" t="s">
        <v>3401</v>
      </c>
      <c r="I100" s="20">
        <v>2850</v>
      </c>
      <c r="J100" s="12" t="s">
        <v>2325</v>
      </c>
      <c r="K100" s="12" t="s">
        <v>3945</v>
      </c>
      <c r="L100" s="12" t="s">
        <v>2491</v>
      </c>
      <c r="M100" s="12"/>
      <c r="N100" s="12" t="s">
        <v>8076</v>
      </c>
      <c r="O100" s="20">
        <v>8000</v>
      </c>
      <c r="P100" s="20">
        <v>0</v>
      </c>
      <c r="Q100" s="20">
        <v>0</v>
      </c>
      <c r="R100" s="20">
        <v>0</v>
      </c>
      <c r="S100" s="20">
        <v>1920</v>
      </c>
      <c r="U100" s="22" t="str">
        <f>IFERROR(VLOOKUP(B100,[1]Planilha1!$A$1:$B$34,2,FALSE),"Liberado")</f>
        <v>Liberado</v>
      </c>
    </row>
    <row r="101" spans="1:21" s="21" customFormat="1" ht="20.100000000000001" customHeight="1" x14ac:dyDescent="0.2">
      <c r="A101" s="12" t="s">
        <v>65</v>
      </c>
      <c r="B101" s="18" t="s">
        <v>248</v>
      </c>
      <c r="C101" s="12" t="s">
        <v>667</v>
      </c>
      <c r="D101" s="12" t="s">
        <v>868</v>
      </c>
      <c r="E101" s="19" t="s">
        <v>5</v>
      </c>
      <c r="F101" s="19" t="s">
        <v>2255</v>
      </c>
      <c r="G101" s="19" t="s">
        <v>3946</v>
      </c>
      <c r="H101" s="12" t="s">
        <v>3947</v>
      </c>
      <c r="I101" s="20">
        <v>962.74</v>
      </c>
      <c r="J101" s="12" t="s">
        <v>2247</v>
      </c>
      <c r="K101" s="12" t="s">
        <v>3948</v>
      </c>
      <c r="L101" s="12" t="s">
        <v>2368</v>
      </c>
      <c r="M101" s="12"/>
      <c r="N101" s="12" t="s">
        <v>3885</v>
      </c>
      <c r="O101" s="20">
        <v>0</v>
      </c>
      <c r="P101" s="20">
        <v>0</v>
      </c>
      <c r="Q101" s="20">
        <v>0</v>
      </c>
      <c r="R101" s="20">
        <v>0</v>
      </c>
      <c r="S101" s="20">
        <v>1480</v>
      </c>
      <c r="U101" s="22" t="str">
        <f>IFERROR(VLOOKUP(B101,[1]Planilha1!$A$1:$B$34,2,FALSE),"Liberado")</f>
        <v>Liberado</v>
      </c>
    </row>
    <row r="102" spans="1:21" s="21" customFormat="1" ht="20.100000000000001" customHeight="1" x14ac:dyDescent="0.2">
      <c r="A102" s="12" t="s">
        <v>65</v>
      </c>
      <c r="B102" s="18" t="s">
        <v>248</v>
      </c>
      <c r="C102" s="12" t="s">
        <v>667</v>
      </c>
      <c r="D102" s="12" t="s">
        <v>870</v>
      </c>
      <c r="E102" s="19" t="s">
        <v>5</v>
      </c>
      <c r="F102" s="19" t="s">
        <v>6</v>
      </c>
      <c r="G102" s="19" t="s">
        <v>3951</v>
      </c>
      <c r="H102" s="12" t="s">
        <v>3401</v>
      </c>
      <c r="I102" s="20">
        <v>27000</v>
      </c>
      <c r="J102" s="12" t="s">
        <v>2247</v>
      </c>
      <c r="K102" s="12" t="s">
        <v>3952</v>
      </c>
      <c r="L102" s="12" t="s">
        <v>8253</v>
      </c>
      <c r="M102" s="12"/>
      <c r="N102" s="12" t="s">
        <v>3953</v>
      </c>
      <c r="O102" s="20">
        <v>0</v>
      </c>
      <c r="P102" s="20">
        <v>7000</v>
      </c>
      <c r="Q102" s="20">
        <v>0</v>
      </c>
      <c r="R102" s="20">
        <v>0</v>
      </c>
      <c r="S102" s="20">
        <v>960</v>
      </c>
      <c r="U102" s="22" t="str">
        <f>IFERROR(VLOOKUP(B102,[1]Planilha1!$A$1:$B$34,2,FALSE),"Liberado")</f>
        <v>Liberado</v>
      </c>
    </row>
    <row r="103" spans="1:21" s="21" customFormat="1" ht="20.100000000000001" customHeight="1" x14ac:dyDescent="0.2">
      <c r="A103" s="12" t="s">
        <v>65</v>
      </c>
      <c r="B103" s="18" t="s">
        <v>248</v>
      </c>
      <c r="C103" s="12" t="s">
        <v>671</v>
      </c>
      <c r="D103" s="12" t="s">
        <v>8678</v>
      </c>
      <c r="E103" s="19" t="s">
        <v>5</v>
      </c>
      <c r="F103" s="19" t="s">
        <v>2244</v>
      </c>
      <c r="G103" s="19" t="s">
        <v>7766</v>
      </c>
      <c r="H103" s="12" t="s">
        <v>3880</v>
      </c>
      <c r="I103" s="20">
        <v>8537.5</v>
      </c>
      <c r="J103" s="12" t="s">
        <v>2247</v>
      </c>
      <c r="K103" s="12" t="s">
        <v>8679</v>
      </c>
      <c r="L103" s="12" t="s">
        <v>7919</v>
      </c>
      <c r="M103" s="12"/>
      <c r="N103" s="12" t="s">
        <v>8680</v>
      </c>
      <c r="O103" s="20">
        <v>0</v>
      </c>
      <c r="P103" s="20">
        <v>7100</v>
      </c>
      <c r="Q103" s="20">
        <v>0</v>
      </c>
      <c r="R103" s="20">
        <v>0</v>
      </c>
      <c r="S103" s="20">
        <v>600</v>
      </c>
      <c r="U103" s="22" t="str">
        <f>IFERROR(VLOOKUP(B103,[1]Planilha1!$A$1:$B$34,2,FALSE),"Liberado")</f>
        <v>Liberado</v>
      </c>
    </row>
    <row r="104" spans="1:21" s="21" customFormat="1" ht="20.100000000000001" customHeight="1" x14ac:dyDescent="0.2">
      <c r="A104" s="12" t="s">
        <v>65</v>
      </c>
      <c r="B104" s="18" t="s">
        <v>248</v>
      </c>
      <c r="C104" s="12" t="s">
        <v>674</v>
      </c>
      <c r="D104" s="12" t="s">
        <v>871</v>
      </c>
      <c r="E104" s="19" t="s">
        <v>5</v>
      </c>
      <c r="F104" s="19" t="s">
        <v>2244</v>
      </c>
      <c r="G104" s="19" t="s">
        <v>3954</v>
      </c>
      <c r="H104" s="12" t="s">
        <v>3868</v>
      </c>
      <c r="I104" s="20">
        <v>1317</v>
      </c>
      <c r="J104" s="12" t="s">
        <v>2325</v>
      </c>
      <c r="K104" s="12" t="s">
        <v>3955</v>
      </c>
      <c r="L104" s="12" t="s">
        <v>8681</v>
      </c>
      <c r="M104" s="12"/>
      <c r="N104" s="12" t="s">
        <v>7927</v>
      </c>
      <c r="O104" s="20">
        <v>0</v>
      </c>
      <c r="P104" s="20">
        <v>2000</v>
      </c>
      <c r="Q104" s="20">
        <v>0</v>
      </c>
      <c r="R104" s="20">
        <v>0</v>
      </c>
      <c r="S104" s="20">
        <v>1680</v>
      </c>
      <c r="U104" s="22" t="str">
        <f>IFERROR(VLOOKUP(B104,[1]Planilha1!$A$1:$B$34,2,FALSE),"Liberado")</f>
        <v>Liberado</v>
      </c>
    </row>
    <row r="105" spans="1:21" s="21" customFormat="1" ht="20.100000000000001" customHeight="1" x14ac:dyDescent="0.2">
      <c r="A105" s="12" t="s">
        <v>65</v>
      </c>
      <c r="B105" s="18" t="s">
        <v>248</v>
      </c>
      <c r="C105" s="12" t="s">
        <v>674</v>
      </c>
      <c r="D105" s="12" t="s">
        <v>872</v>
      </c>
      <c r="E105" s="19" t="s">
        <v>5</v>
      </c>
      <c r="F105" s="19" t="s">
        <v>2355</v>
      </c>
      <c r="G105" s="19" t="s">
        <v>3956</v>
      </c>
      <c r="H105" s="12" t="s">
        <v>3592</v>
      </c>
      <c r="I105" s="20">
        <v>11000</v>
      </c>
      <c r="J105" s="12" t="s">
        <v>2247</v>
      </c>
      <c r="K105" s="12" t="s">
        <v>3957</v>
      </c>
      <c r="L105" s="12" t="s">
        <v>2249</v>
      </c>
      <c r="M105" s="12"/>
      <c r="N105" s="12" t="s">
        <v>2323</v>
      </c>
      <c r="O105" s="20">
        <v>0</v>
      </c>
      <c r="P105" s="20">
        <v>10000</v>
      </c>
      <c r="Q105" s="20">
        <v>0</v>
      </c>
      <c r="R105" s="20">
        <v>0</v>
      </c>
      <c r="S105" s="20">
        <v>1200</v>
      </c>
      <c r="U105" s="22" t="str">
        <f>IFERROR(VLOOKUP(B105,[1]Planilha1!$A$1:$B$34,2,FALSE),"Liberado")</f>
        <v>Liberado</v>
      </c>
    </row>
    <row r="106" spans="1:21" s="21" customFormat="1" ht="20.100000000000001" customHeight="1" x14ac:dyDescent="0.2">
      <c r="A106" s="12" t="s">
        <v>65</v>
      </c>
      <c r="B106" s="18" t="s">
        <v>248</v>
      </c>
      <c r="C106" s="12" t="s">
        <v>674</v>
      </c>
      <c r="D106" s="12" t="s">
        <v>8682</v>
      </c>
      <c r="E106" s="19" t="s">
        <v>5</v>
      </c>
      <c r="F106" s="19" t="s">
        <v>8</v>
      </c>
      <c r="G106" s="19" t="s">
        <v>8683</v>
      </c>
      <c r="H106" s="12" t="s">
        <v>3589</v>
      </c>
      <c r="I106" s="20">
        <v>12918.36</v>
      </c>
      <c r="J106" s="12" t="s">
        <v>2325</v>
      </c>
      <c r="K106" s="12" t="s">
        <v>8684</v>
      </c>
      <c r="L106" s="12" t="s">
        <v>3137</v>
      </c>
      <c r="M106" s="12"/>
      <c r="N106" s="12" t="s">
        <v>7975</v>
      </c>
      <c r="O106" s="20">
        <v>13000</v>
      </c>
      <c r="P106" s="20">
        <v>0</v>
      </c>
      <c r="Q106" s="20">
        <v>0</v>
      </c>
      <c r="R106" s="20">
        <v>0</v>
      </c>
      <c r="S106" s="20">
        <v>1040</v>
      </c>
      <c r="U106" s="22" t="str">
        <f>IFERROR(VLOOKUP(B106,[1]Planilha1!$A$1:$B$34,2,FALSE),"Liberado")</f>
        <v>Liberado</v>
      </c>
    </row>
    <row r="107" spans="1:21" s="21" customFormat="1" ht="20.100000000000001" customHeight="1" x14ac:dyDescent="0.2">
      <c r="A107" s="12" t="s">
        <v>65</v>
      </c>
      <c r="B107" s="18" t="s">
        <v>248</v>
      </c>
      <c r="C107" s="12" t="s">
        <v>674</v>
      </c>
      <c r="D107" s="12" t="s">
        <v>8685</v>
      </c>
      <c r="E107" s="19" t="s">
        <v>5</v>
      </c>
      <c r="F107" s="19" t="s">
        <v>2308</v>
      </c>
      <c r="G107" s="19" t="s">
        <v>8686</v>
      </c>
      <c r="H107" s="12" t="s">
        <v>2314</v>
      </c>
      <c r="I107" s="20">
        <v>13748</v>
      </c>
      <c r="J107" s="12" t="s">
        <v>2247</v>
      </c>
      <c r="K107" s="12" t="s">
        <v>8687</v>
      </c>
      <c r="L107" s="12" t="s">
        <v>2249</v>
      </c>
      <c r="M107" s="12"/>
      <c r="N107" s="12" t="s">
        <v>7958</v>
      </c>
      <c r="O107" s="20">
        <v>0</v>
      </c>
      <c r="P107" s="20">
        <v>10000</v>
      </c>
      <c r="Q107" s="20">
        <v>0</v>
      </c>
      <c r="R107" s="20">
        <v>0</v>
      </c>
      <c r="S107" s="20">
        <v>120</v>
      </c>
      <c r="U107" s="22" t="str">
        <f>IFERROR(VLOOKUP(B107,[1]Planilha1!$A$1:$B$34,2,FALSE),"Liberado")</f>
        <v>Liberado</v>
      </c>
    </row>
    <row r="108" spans="1:21" s="21" customFormat="1" ht="20.100000000000001" customHeight="1" x14ac:dyDescent="0.2">
      <c r="A108" s="12" t="s">
        <v>65</v>
      </c>
      <c r="B108" s="18" t="s">
        <v>248</v>
      </c>
      <c r="C108" s="12" t="s">
        <v>674</v>
      </c>
      <c r="D108" s="12" t="s">
        <v>8688</v>
      </c>
      <c r="E108" s="19" t="s">
        <v>5</v>
      </c>
      <c r="F108" s="19" t="s">
        <v>2244</v>
      </c>
      <c r="G108" s="19" t="s">
        <v>8689</v>
      </c>
      <c r="H108" s="12" t="s">
        <v>3580</v>
      </c>
      <c r="I108" s="20">
        <v>27191.54</v>
      </c>
      <c r="J108" s="12" t="s">
        <v>2325</v>
      </c>
      <c r="K108" s="12" t="s">
        <v>8690</v>
      </c>
      <c r="L108" s="12" t="s">
        <v>3233</v>
      </c>
      <c r="M108" s="12"/>
      <c r="N108" s="12" t="s">
        <v>8691</v>
      </c>
      <c r="O108" s="20">
        <v>0</v>
      </c>
      <c r="P108" s="20">
        <v>10000</v>
      </c>
      <c r="Q108" s="20">
        <v>0</v>
      </c>
      <c r="R108" s="20">
        <v>0</v>
      </c>
      <c r="S108" s="20">
        <v>0</v>
      </c>
      <c r="U108" s="22" t="str">
        <f>IFERROR(VLOOKUP(B108,[1]Planilha1!$A$1:$B$34,2,FALSE),"Liberado")</f>
        <v>Liberado</v>
      </c>
    </row>
    <row r="109" spans="1:21" s="21" customFormat="1" ht="20.100000000000001" customHeight="1" x14ac:dyDescent="0.2">
      <c r="A109" s="12" t="s">
        <v>65</v>
      </c>
      <c r="B109" s="18" t="s">
        <v>248</v>
      </c>
      <c r="C109" s="12" t="s">
        <v>674</v>
      </c>
      <c r="D109" s="12" t="s">
        <v>8692</v>
      </c>
      <c r="E109" s="19" t="s">
        <v>5</v>
      </c>
      <c r="F109" s="19" t="s">
        <v>2324</v>
      </c>
      <c r="G109" s="19" t="s">
        <v>8693</v>
      </c>
      <c r="H109" s="12" t="s">
        <v>3592</v>
      </c>
      <c r="I109" s="20">
        <v>3250</v>
      </c>
      <c r="J109" s="12" t="s">
        <v>2325</v>
      </c>
      <c r="K109" s="12" t="s">
        <v>8694</v>
      </c>
      <c r="L109" s="12" t="s">
        <v>8187</v>
      </c>
      <c r="M109" s="12"/>
      <c r="N109" s="12" t="s">
        <v>7927</v>
      </c>
      <c r="O109" s="20">
        <v>0</v>
      </c>
      <c r="P109" s="20">
        <v>5000</v>
      </c>
      <c r="Q109" s="20">
        <v>0</v>
      </c>
      <c r="R109" s="20">
        <v>0</v>
      </c>
      <c r="S109" s="20">
        <v>0</v>
      </c>
      <c r="U109" s="22" t="str">
        <f>IFERROR(VLOOKUP(B109,[1]Planilha1!$A$1:$B$34,2,FALSE),"Liberado")</f>
        <v>Liberado</v>
      </c>
    </row>
    <row r="110" spans="1:21" s="21" customFormat="1" ht="20.100000000000001" customHeight="1" x14ac:dyDescent="0.2">
      <c r="A110" s="12" t="s">
        <v>65</v>
      </c>
      <c r="B110" s="18" t="s">
        <v>248</v>
      </c>
      <c r="C110" s="12" t="s">
        <v>325</v>
      </c>
      <c r="D110" s="12" t="s">
        <v>873</v>
      </c>
      <c r="E110" s="19" t="s">
        <v>5</v>
      </c>
      <c r="F110" s="19" t="s">
        <v>2355</v>
      </c>
      <c r="G110" s="19" t="s">
        <v>3958</v>
      </c>
      <c r="H110" s="12" t="s">
        <v>3927</v>
      </c>
      <c r="I110" s="20">
        <v>6347.3</v>
      </c>
      <c r="J110" s="12" t="s">
        <v>2325</v>
      </c>
      <c r="K110" s="12" t="s">
        <v>3959</v>
      </c>
      <c r="L110" s="12" t="s">
        <v>2260</v>
      </c>
      <c r="M110" s="12"/>
      <c r="N110" s="12" t="s">
        <v>7927</v>
      </c>
      <c r="O110" s="20">
        <v>0</v>
      </c>
      <c r="P110" s="20">
        <v>10000</v>
      </c>
      <c r="Q110" s="20">
        <v>0</v>
      </c>
      <c r="R110" s="20">
        <v>0</v>
      </c>
      <c r="S110" s="20">
        <v>1920</v>
      </c>
      <c r="U110" s="22" t="str">
        <f>IFERROR(VLOOKUP(B110,[1]Planilha1!$A$1:$B$34,2,FALSE),"Liberado")</f>
        <v>Liberado</v>
      </c>
    </row>
    <row r="111" spans="1:21" s="21" customFormat="1" ht="20.100000000000001" customHeight="1" x14ac:dyDescent="0.2">
      <c r="A111" s="12" t="s">
        <v>65</v>
      </c>
      <c r="B111" s="18" t="s">
        <v>248</v>
      </c>
      <c r="C111" s="12" t="s">
        <v>325</v>
      </c>
      <c r="D111" s="12" t="s">
        <v>874</v>
      </c>
      <c r="E111" s="19" t="s">
        <v>5</v>
      </c>
      <c r="F111" s="19" t="s">
        <v>2244</v>
      </c>
      <c r="G111" s="19" t="s">
        <v>3961</v>
      </c>
      <c r="H111" s="12" t="s">
        <v>3875</v>
      </c>
      <c r="I111" s="20">
        <v>1384</v>
      </c>
      <c r="J111" s="12" t="s">
        <v>2325</v>
      </c>
      <c r="K111" s="12" t="s">
        <v>3962</v>
      </c>
      <c r="L111" s="12" t="s">
        <v>4044</v>
      </c>
      <c r="M111" s="12"/>
      <c r="N111" s="12" t="s">
        <v>7927</v>
      </c>
      <c r="O111" s="20">
        <v>0</v>
      </c>
      <c r="P111" s="20">
        <v>10000</v>
      </c>
      <c r="Q111" s="20">
        <v>0</v>
      </c>
      <c r="R111" s="20">
        <v>0</v>
      </c>
      <c r="S111" s="20">
        <v>1280</v>
      </c>
      <c r="U111" s="22" t="str">
        <f>IFERROR(VLOOKUP(B111,[1]Planilha1!$A$1:$B$34,2,FALSE),"Liberado")</f>
        <v>Liberado</v>
      </c>
    </row>
    <row r="112" spans="1:21" s="21" customFormat="1" ht="20.100000000000001" customHeight="1" x14ac:dyDescent="0.2">
      <c r="A112" s="12" t="s">
        <v>65</v>
      </c>
      <c r="B112" s="18" t="s">
        <v>248</v>
      </c>
      <c r="C112" s="12" t="s">
        <v>696</v>
      </c>
      <c r="D112" s="12" t="s">
        <v>875</v>
      </c>
      <c r="E112" s="19" t="s">
        <v>5</v>
      </c>
      <c r="F112" s="19" t="s">
        <v>2244</v>
      </c>
      <c r="G112" s="19" t="s">
        <v>3963</v>
      </c>
      <c r="H112" s="12" t="s">
        <v>3964</v>
      </c>
      <c r="I112" s="20">
        <v>7000</v>
      </c>
      <c r="J112" s="12" t="s">
        <v>2325</v>
      </c>
      <c r="K112" s="12" t="s">
        <v>3965</v>
      </c>
      <c r="L112" s="12" t="s">
        <v>4044</v>
      </c>
      <c r="M112" s="12"/>
      <c r="N112" s="12" t="s">
        <v>7927</v>
      </c>
      <c r="O112" s="20">
        <v>0</v>
      </c>
      <c r="P112" s="20">
        <v>10000</v>
      </c>
      <c r="Q112" s="20">
        <v>0</v>
      </c>
      <c r="R112" s="20">
        <v>0</v>
      </c>
      <c r="S112" s="20">
        <v>1840</v>
      </c>
      <c r="U112" s="22" t="str">
        <f>IFERROR(VLOOKUP(B112,[1]Planilha1!$A$1:$B$34,2,FALSE),"Liberado")</f>
        <v>Liberado</v>
      </c>
    </row>
    <row r="113" spans="1:21" s="21" customFormat="1" ht="20.100000000000001" customHeight="1" x14ac:dyDescent="0.2">
      <c r="A113" s="12" t="s">
        <v>65</v>
      </c>
      <c r="B113" s="18" t="s">
        <v>248</v>
      </c>
      <c r="C113" s="12" t="s">
        <v>696</v>
      </c>
      <c r="D113" s="12" t="s">
        <v>876</v>
      </c>
      <c r="E113" s="19" t="s">
        <v>5</v>
      </c>
      <c r="F113" s="19" t="s">
        <v>10</v>
      </c>
      <c r="G113" s="19" t="s">
        <v>3966</v>
      </c>
      <c r="H113" s="12" t="s">
        <v>2370</v>
      </c>
      <c r="I113" s="20">
        <v>7603.43</v>
      </c>
      <c r="J113" s="12" t="s">
        <v>2325</v>
      </c>
      <c r="K113" s="12" t="s">
        <v>3967</v>
      </c>
      <c r="L113" s="12" t="s">
        <v>2249</v>
      </c>
      <c r="M113" s="12"/>
      <c r="N113" s="12" t="s">
        <v>7927</v>
      </c>
      <c r="O113" s="20">
        <v>0</v>
      </c>
      <c r="P113" s="20">
        <v>10000</v>
      </c>
      <c r="Q113" s="20">
        <v>0</v>
      </c>
      <c r="R113" s="20">
        <v>0</v>
      </c>
      <c r="S113" s="20">
        <v>680</v>
      </c>
      <c r="U113" s="22" t="str">
        <f>IFERROR(VLOOKUP(B113,[1]Planilha1!$A$1:$B$34,2,FALSE),"Liberado")</f>
        <v>Liberado</v>
      </c>
    </row>
    <row r="114" spans="1:21" s="21" customFormat="1" ht="20.100000000000001" customHeight="1" x14ac:dyDescent="0.2">
      <c r="A114" s="12" t="s">
        <v>65</v>
      </c>
      <c r="B114" s="18" t="s">
        <v>248</v>
      </c>
      <c r="C114" s="12" t="s">
        <v>696</v>
      </c>
      <c r="D114" s="12" t="s">
        <v>877</v>
      </c>
      <c r="E114" s="19" t="s">
        <v>5</v>
      </c>
      <c r="F114" s="19" t="s">
        <v>3968</v>
      </c>
      <c r="G114" s="19" t="s">
        <v>3969</v>
      </c>
      <c r="H114" s="12" t="s">
        <v>3970</v>
      </c>
      <c r="I114" s="20">
        <v>39331.93</v>
      </c>
      <c r="J114" s="12" t="s">
        <v>2247</v>
      </c>
      <c r="K114" s="12" t="s">
        <v>3971</v>
      </c>
      <c r="L114" s="12" t="s">
        <v>2249</v>
      </c>
      <c r="M114" s="12"/>
      <c r="N114" s="12" t="s">
        <v>2963</v>
      </c>
      <c r="O114" s="20">
        <v>0</v>
      </c>
      <c r="P114" s="20">
        <v>15000</v>
      </c>
      <c r="Q114" s="20">
        <v>0</v>
      </c>
      <c r="R114" s="20">
        <v>0</v>
      </c>
      <c r="S114" s="20">
        <v>880</v>
      </c>
      <c r="U114" s="22" t="str">
        <f>IFERROR(VLOOKUP(B114,[1]Planilha1!$A$1:$B$34,2,FALSE),"Liberado")</f>
        <v>Liberado</v>
      </c>
    </row>
    <row r="115" spans="1:21" s="21" customFormat="1" ht="20.100000000000001" customHeight="1" x14ac:dyDescent="0.2">
      <c r="A115" s="12" t="s">
        <v>65</v>
      </c>
      <c r="B115" s="18" t="s">
        <v>248</v>
      </c>
      <c r="C115" s="12" t="s">
        <v>696</v>
      </c>
      <c r="D115" s="12" t="s">
        <v>878</v>
      </c>
      <c r="E115" s="19" t="s">
        <v>5</v>
      </c>
      <c r="F115" s="19" t="s">
        <v>2273</v>
      </c>
      <c r="G115" s="19" t="s">
        <v>3972</v>
      </c>
      <c r="H115" s="12" t="s">
        <v>2798</v>
      </c>
      <c r="I115" s="20">
        <v>8653</v>
      </c>
      <c r="J115" s="12" t="s">
        <v>2247</v>
      </c>
      <c r="K115" s="12" t="s">
        <v>3973</v>
      </c>
      <c r="L115" s="12" t="s">
        <v>2330</v>
      </c>
      <c r="M115" s="12"/>
      <c r="N115" s="12" t="s">
        <v>2323</v>
      </c>
      <c r="O115" s="20">
        <v>0</v>
      </c>
      <c r="P115" s="20">
        <v>12000</v>
      </c>
      <c r="Q115" s="20">
        <v>0</v>
      </c>
      <c r="R115" s="20">
        <v>0</v>
      </c>
      <c r="S115" s="20">
        <v>320</v>
      </c>
      <c r="U115" s="22" t="str">
        <f>IFERROR(VLOOKUP(B115,[1]Planilha1!$A$1:$B$34,2,FALSE),"Liberado")</f>
        <v>Liberado</v>
      </c>
    </row>
    <row r="116" spans="1:21" s="21" customFormat="1" ht="20.100000000000001" customHeight="1" x14ac:dyDescent="0.2">
      <c r="A116" s="12" t="s">
        <v>65</v>
      </c>
      <c r="B116" s="18" t="s">
        <v>248</v>
      </c>
      <c r="C116" s="12" t="s">
        <v>701</v>
      </c>
      <c r="D116" s="12" t="s">
        <v>879</v>
      </c>
      <c r="E116" s="19" t="s">
        <v>5</v>
      </c>
      <c r="F116" s="19" t="s">
        <v>2244</v>
      </c>
      <c r="G116" s="19" t="s">
        <v>3975</v>
      </c>
      <c r="H116" s="12" t="s">
        <v>3927</v>
      </c>
      <c r="I116" s="20">
        <v>28960</v>
      </c>
      <c r="J116" s="12" t="s">
        <v>2247</v>
      </c>
      <c r="K116" s="12" t="s">
        <v>3976</v>
      </c>
      <c r="L116" s="12" t="s">
        <v>2249</v>
      </c>
      <c r="M116" s="12"/>
      <c r="N116" s="12" t="s">
        <v>3977</v>
      </c>
      <c r="O116" s="20">
        <v>0</v>
      </c>
      <c r="P116" s="20">
        <v>7000</v>
      </c>
      <c r="Q116" s="20">
        <v>0</v>
      </c>
      <c r="R116" s="20">
        <v>0</v>
      </c>
      <c r="S116" s="20">
        <v>1560</v>
      </c>
      <c r="U116" s="22" t="str">
        <f>IFERROR(VLOOKUP(B116,[1]Planilha1!$A$1:$B$34,2,FALSE),"Liberado")</f>
        <v>Liberado</v>
      </c>
    </row>
    <row r="117" spans="1:21" s="21" customFormat="1" ht="20.100000000000001" customHeight="1" x14ac:dyDescent="0.2">
      <c r="A117" s="12" t="s">
        <v>65</v>
      </c>
      <c r="B117" s="18" t="s">
        <v>248</v>
      </c>
      <c r="C117" s="12" t="s">
        <v>707</v>
      </c>
      <c r="D117" s="12" t="s">
        <v>881</v>
      </c>
      <c r="E117" s="19" t="s">
        <v>5</v>
      </c>
      <c r="F117" s="19" t="s">
        <v>2273</v>
      </c>
      <c r="G117" s="19" t="s">
        <v>3980</v>
      </c>
      <c r="H117" s="12" t="s">
        <v>3589</v>
      </c>
      <c r="I117" s="20">
        <v>8880</v>
      </c>
      <c r="J117" s="12" t="s">
        <v>2325</v>
      </c>
      <c r="K117" s="12" t="s">
        <v>3981</v>
      </c>
      <c r="L117" s="12" t="s">
        <v>2260</v>
      </c>
      <c r="M117" s="12"/>
      <c r="N117" s="12" t="s">
        <v>7927</v>
      </c>
      <c r="O117" s="20">
        <v>0</v>
      </c>
      <c r="P117" s="20">
        <v>10000</v>
      </c>
      <c r="Q117" s="20">
        <v>0</v>
      </c>
      <c r="R117" s="20">
        <v>0</v>
      </c>
      <c r="S117" s="20">
        <v>720</v>
      </c>
      <c r="U117" s="22" t="str">
        <f>IFERROR(VLOOKUP(B117,[1]Planilha1!$A$1:$B$34,2,FALSE),"Liberado")</f>
        <v>Liberado</v>
      </c>
    </row>
    <row r="118" spans="1:21" s="21" customFormat="1" ht="20.100000000000001" customHeight="1" x14ac:dyDescent="0.2">
      <c r="A118" s="12" t="s">
        <v>65</v>
      </c>
      <c r="B118" s="18" t="s">
        <v>248</v>
      </c>
      <c r="C118" s="12" t="s">
        <v>707</v>
      </c>
      <c r="D118" s="12" t="s">
        <v>7763</v>
      </c>
      <c r="E118" s="19" t="s">
        <v>5</v>
      </c>
      <c r="F118" s="19" t="s">
        <v>2244</v>
      </c>
      <c r="G118" s="19" t="s">
        <v>7764</v>
      </c>
      <c r="H118" s="12" t="s">
        <v>3589</v>
      </c>
      <c r="I118" s="20">
        <v>21754.59</v>
      </c>
      <c r="J118" s="12" t="s">
        <v>2325</v>
      </c>
      <c r="K118" s="12" t="s">
        <v>8695</v>
      </c>
      <c r="L118" s="12" t="s">
        <v>3466</v>
      </c>
      <c r="M118" s="12"/>
      <c r="N118" s="12" t="s">
        <v>7927</v>
      </c>
      <c r="O118" s="20">
        <v>0</v>
      </c>
      <c r="P118" s="20">
        <v>10000</v>
      </c>
      <c r="Q118" s="20">
        <v>0</v>
      </c>
      <c r="R118" s="20">
        <v>0</v>
      </c>
      <c r="S118" s="20">
        <v>240</v>
      </c>
      <c r="U118" s="22" t="str">
        <f>IFERROR(VLOOKUP(B118,[1]Planilha1!$A$1:$B$34,2,FALSE),"Liberado")</f>
        <v>Liberado</v>
      </c>
    </row>
    <row r="119" spans="1:21" s="21" customFormat="1" ht="20.100000000000001" customHeight="1" x14ac:dyDescent="0.2">
      <c r="A119" s="12" t="s">
        <v>65</v>
      </c>
      <c r="B119" s="18" t="s">
        <v>248</v>
      </c>
      <c r="C119" s="12" t="s">
        <v>327</v>
      </c>
      <c r="D119" s="12" t="s">
        <v>882</v>
      </c>
      <c r="E119" s="19" t="s">
        <v>5</v>
      </c>
      <c r="F119" s="19" t="s">
        <v>2255</v>
      </c>
      <c r="G119" s="19" t="s">
        <v>3982</v>
      </c>
      <c r="H119" s="12" t="s">
        <v>3580</v>
      </c>
      <c r="I119" s="20">
        <v>22590.48</v>
      </c>
      <c r="J119" s="12" t="s">
        <v>2247</v>
      </c>
      <c r="K119" s="12" t="s">
        <v>3983</v>
      </c>
      <c r="L119" s="12" t="s">
        <v>2249</v>
      </c>
      <c r="M119" s="12"/>
      <c r="N119" s="12" t="s">
        <v>3984</v>
      </c>
      <c r="O119" s="20">
        <v>0</v>
      </c>
      <c r="P119" s="20">
        <v>10000</v>
      </c>
      <c r="Q119" s="20">
        <v>0</v>
      </c>
      <c r="R119" s="20">
        <v>0</v>
      </c>
      <c r="S119" s="20">
        <v>480</v>
      </c>
      <c r="U119" s="22" t="str">
        <f>IFERROR(VLOOKUP(B119,[1]Planilha1!$A$1:$B$34,2,FALSE),"Liberado")</f>
        <v>Liberado</v>
      </c>
    </row>
    <row r="120" spans="1:21" s="21" customFormat="1" ht="20.100000000000001" customHeight="1" x14ac:dyDescent="0.2">
      <c r="A120" s="12" t="s">
        <v>65</v>
      </c>
      <c r="B120" s="18" t="s">
        <v>248</v>
      </c>
      <c r="C120" s="12" t="s">
        <v>327</v>
      </c>
      <c r="D120" s="12" t="s">
        <v>8696</v>
      </c>
      <c r="E120" s="19" t="s">
        <v>5</v>
      </c>
      <c r="F120" s="19" t="s">
        <v>2244</v>
      </c>
      <c r="G120" s="19" t="s">
        <v>8697</v>
      </c>
      <c r="H120" s="12" t="s">
        <v>3580</v>
      </c>
      <c r="I120" s="20">
        <v>36579.730000000003</v>
      </c>
      <c r="J120" s="12" t="s">
        <v>2325</v>
      </c>
      <c r="K120" s="12" t="s">
        <v>8698</v>
      </c>
      <c r="L120" s="12" t="s">
        <v>7875</v>
      </c>
      <c r="M120" s="12"/>
      <c r="N120" s="12" t="s">
        <v>8699</v>
      </c>
      <c r="O120" s="20">
        <v>0</v>
      </c>
      <c r="P120" s="20">
        <v>10000</v>
      </c>
      <c r="Q120" s="20">
        <v>0</v>
      </c>
      <c r="R120" s="20">
        <v>0</v>
      </c>
      <c r="S120" s="20">
        <v>200</v>
      </c>
      <c r="U120" s="22" t="str">
        <f>IFERROR(VLOOKUP(B120,[1]Planilha1!$A$1:$B$34,2,FALSE),"Liberado")</f>
        <v>Liberado</v>
      </c>
    </row>
    <row r="121" spans="1:21" s="21" customFormat="1" ht="20.100000000000001" customHeight="1" x14ac:dyDescent="0.2">
      <c r="A121" s="12" t="s">
        <v>65</v>
      </c>
      <c r="B121" s="18" t="s">
        <v>248</v>
      </c>
      <c r="C121" s="12" t="s">
        <v>334</v>
      </c>
      <c r="D121" s="12" t="s">
        <v>887</v>
      </c>
      <c r="E121" s="19" t="s">
        <v>5</v>
      </c>
      <c r="F121" s="19" t="s">
        <v>2244</v>
      </c>
      <c r="G121" s="19" t="s">
        <v>3994</v>
      </c>
      <c r="H121" s="12" t="s">
        <v>3580</v>
      </c>
      <c r="I121" s="20">
        <v>1260.48</v>
      </c>
      <c r="J121" s="12" t="s">
        <v>2325</v>
      </c>
      <c r="K121" s="12" t="s">
        <v>3995</v>
      </c>
      <c r="L121" s="12" t="s">
        <v>2249</v>
      </c>
      <c r="M121" s="12"/>
      <c r="N121" s="12" t="s">
        <v>7927</v>
      </c>
      <c r="O121" s="20">
        <v>0</v>
      </c>
      <c r="P121" s="20">
        <v>10000</v>
      </c>
      <c r="Q121" s="20">
        <v>0</v>
      </c>
      <c r="R121" s="20">
        <v>0</v>
      </c>
      <c r="S121" s="20">
        <v>1480</v>
      </c>
      <c r="U121" s="22" t="str">
        <f>IFERROR(VLOOKUP(B121,[1]Planilha1!$A$1:$B$34,2,FALSE),"Liberado")</f>
        <v>Liberado</v>
      </c>
    </row>
    <row r="122" spans="1:21" s="21" customFormat="1" ht="20.100000000000001" customHeight="1" x14ac:dyDescent="0.2">
      <c r="A122" s="12" t="s">
        <v>65</v>
      </c>
      <c r="B122" s="18" t="s">
        <v>248</v>
      </c>
      <c r="C122" s="12" t="s">
        <v>334</v>
      </c>
      <c r="D122" s="12" t="s">
        <v>888</v>
      </c>
      <c r="E122" s="19" t="s">
        <v>5</v>
      </c>
      <c r="F122" s="19" t="s">
        <v>2324</v>
      </c>
      <c r="G122" s="19" t="s">
        <v>3996</v>
      </c>
      <c r="H122" s="12" t="s">
        <v>3580</v>
      </c>
      <c r="I122" s="20">
        <v>8000</v>
      </c>
      <c r="J122" s="12" t="s">
        <v>2247</v>
      </c>
      <c r="K122" s="12" t="s">
        <v>3997</v>
      </c>
      <c r="L122" s="12" t="s">
        <v>2249</v>
      </c>
      <c r="M122" s="12"/>
      <c r="N122" s="12" t="s">
        <v>3940</v>
      </c>
      <c r="O122" s="20">
        <v>0</v>
      </c>
      <c r="P122" s="20">
        <v>8000</v>
      </c>
      <c r="Q122" s="20">
        <v>0</v>
      </c>
      <c r="R122" s="20">
        <v>0</v>
      </c>
      <c r="S122" s="20">
        <v>360</v>
      </c>
      <c r="U122" s="22" t="str">
        <f>IFERROR(VLOOKUP(B122,[1]Planilha1!$A$1:$B$34,2,FALSE),"Liberado")</f>
        <v>Liberado</v>
      </c>
    </row>
    <row r="123" spans="1:21" s="21" customFormat="1" ht="20.100000000000001" customHeight="1" x14ac:dyDescent="0.2">
      <c r="A123" s="12" t="s">
        <v>65</v>
      </c>
      <c r="B123" s="18" t="s">
        <v>248</v>
      </c>
      <c r="C123" s="12" t="s">
        <v>334</v>
      </c>
      <c r="D123" s="12" t="s">
        <v>8700</v>
      </c>
      <c r="E123" s="19" t="s">
        <v>5</v>
      </c>
      <c r="F123" s="19" t="s">
        <v>2255</v>
      </c>
      <c r="G123" s="19" t="s">
        <v>8701</v>
      </c>
      <c r="H123" s="12" t="s">
        <v>3589</v>
      </c>
      <c r="I123" s="20">
        <v>40000</v>
      </c>
      <c r="J123" s="12" t="s">
        <v>2325</v>
      </c>
      <c r="K123" s="12" t="s">
        <v>8702</v>
      </c>
      <c r="L123" s="12" t="s">
        <v>8569</v>
      </c>
      <c r="M123" s="12"/>
      <c r="N123" s="12" t="s">
        <v>8154</v>
      </c>
      <c r="O123" s="20">
        <v>0</v>
      </c>
      <c r="P123" s="20">
        <v>10000</v>
      </c>
      <c r="Q123" s="20">
        <v>0</v>
      </c>
      <c r="R123" s="20">
        <v>0</v>
      </c>
      <c r="S123" s="20">
        <v>160</v>
      </c>
      <c r="U123" s="22" t="str">
        <f>IFERROR(VLOOKUP(B123,[1]Planilha1!$A$1:$B$34,2,FALSE),"Liberado")</f>
        <v>Liberado</v>
      </c>
    </row>
    <row r="124" spans="1:21" s="21" customFormat="1" ht="20.100000000000001" customHeight="1" x14ac:dyDescent="0.2">
      <c r="A124" s="12" t="s">
        <v>65</v>
      </c>
      <c r="B124" s="18" t="s">
        <v>248</v>
      </c>
      <c r="C124" s="12" t="s">
        <v>334</v>
      </c>
      <c r="D124" s="12" t="s">
        <v>8703</v>
      </c>
      <c r="E124" s="19" t="s">
        <v>5</v>
      </c>
      <c r="F124" s="19" t="s">
        <v>2244</v>
      </c>
      <c r="G124" s="19" t="s">
        <v>8704</v>
      </c>
      <c r="H124" s="12" t="s">
        <v>3868</v>
      </c>
      <c r="I124" s="20">
        <v>671</v>
      </c>
      <c r="J124" s="12" t="s">
        <v>2325</v>
      </c>
      <c r="K124" s="12" t="s">
        <v>8705</v>
      </c>
      <c r="L124" s="12" t="s">
        <v>8668</v>
      </c>
      <c r="M124" s="12"/>
      <c r="N124" s="12" t="s">
        <v>7927</v>
      </c>
      <c r="O124" s="20">
        <v>0</v>
      </c>
      <c r="P124" s="20">
        <v>10000</v>
      </c>
      <c r="Q124" s="20">
        <v>0</v>
      </c>
      <c r="R124" s="20">
        <v>0</v>
      </c>
      <c r="S124" s="20">
        <v>200</v>
      </c>
      <c r="U124" s="22" t="str">
        <f>IFERROR(VLOOKUP(B124,[1]Planilha1!$A$1:$B$34,2,FALSE),"Liberado")</f>
        <v>Liberado</v>
      </c>
    </row>
    <row r="125" spans="1:21" s="21" customFormat="1" ht="20.100000000000001" customHeight="1" x14ac:dyDescent="0.2">
      <c r="A125" s="12" t="s">
        <v>65</v>
      </c>
      <c r="B125" s="18" t="s">
        <v>248</v>
      </c>
      <c r="C125" s="12" t="s">
        <v>732</v>
      </c>
      <c r="D125" s="12" t="s">
        <v>889</v>
      </c>
      <c r="E125" s="19" t="s">
        <v>5</v>
      </c>
      <c r="F125" s="19" t="s">
        <v>2355</v>
      </c>
      <c r="G125" s="19" t="s">
        <v>3998</v>
      </c>
      <c r="H125" s="12" t="s">
        <v>2314</v>
      </c>
      <c r="I125" s="20">
        <v>1284.0999999999999</v>
      </c>
      <c r="J125" s="12" t="s">
        <v>2325</v>
      </c>
      <c r="K125" s="12" t="s">
        <v>3999</v>
      </c>
      <c r="L125" s="12" t="s">
        <v>2260</v>
      </c>
      <c r="M125" s="12"/>
      <c r="N125" s="12" t="s">
        <v>8670</v>
      </c>
      <c r="O125" s="20">
        <v>0</v>
      </c>
      <c r="P125" s="20">
        <v>10000</v>
      </c>
      <c r="Q125" s="20">
        <v>0</v>
      </c>
      <c r="R125" s="20">
        <v>0</v>
      </c>
      <c r="S125" s="20">
        <v>1000</v>
      </c>
      <c r="U125" s="22" t="str">
        <f>IFERROR(VLOOKUP(B125,[1]Planilha1!$A$1:$B$34,2,FALSE),"Liberado")</f>
        <v>Liberado</v>
      </c>
    </row>
    <row r="126" spans="1:21" s="21" customFormat="1" ht="20.100000000000001" customHeight="1" x14ac:dyDescent="0.2">
      <c r="A126" s="12" t="s">
        <v>65</v>
      </c>
      <c r="B126" s="18" t="s">
        <v>248</v>
      </c>
      <c r="C126" s="12" t="s">
        <v>732</v>
      </c>
      <c r="D126" s="12" t="s">
        <v>890</v>
      </c>
      <c r="E126" s="19" t="s">
        <v>5</v>
      </c>
      <c r="F126" s="19" t="s">
        <v>2273</v>
      </c>
      <c r="G126" s="19" t="s">
        <v>4000</v>
      </c>
      <c r="H126" s="12" t="s">
        <v>2314</v>
      </c>
      <c r="I126" s="20">
        <v>8225</v>
      </c>
      <c r="J126" s="12" t="s">
        <v>2247</v>
      </c>
      <c r="K126" s="12" t="s">
        <v>4001</v>
      </c>
      <c r="L126" s="12" t="s">
        <v>2249</v>
      </c>
      <c r="M126" s="12"/>
      <c r="N126" s="12" t="s">
        <v>2323</v>
      </c>
      <c r="O126" s="20">
        <v>0</v>
      </c>
      <c r="P126" s="20">
        <v>15000</v>
      </c>
      <c r="Q126" s="20">
        <v>0</v>
      </c>
      <c r="R126" s="20">
        <v>0</v>
      </c>
      <c r="S126" s="20">
        <v>720</v>
      </c>
      <c r="U126" s="22" t="str">
        <f>IFERROR(VLOOKUP(B126,[1]Planilha1!$A$1:$B$34,2,FALSE),"Liberado")</f>
        <v>Liberado</v>
      </c>
    </row>
    <row r="127" spans="1:21" s="21" customFormat="1" ht="20.100000000000001" customHeight="1" x14ac:dyDescent="0.2">
      <c r="A127" s="12" t="s">
        <v>65</v>
      </c>
      <c r="B127" s="18" t="s">
        <v>248</v>
      </c>
      <c r="C127" s="12" t="s">
        <v>732</v>
      </c>
      <c r="D127" s="12" t="s">
        <v>891</v>
      </c>
      <c r="E127" s="19" t="s">
        <v>5</v>
      </c>
      <c r="F127" s="19" t="s">
        <v>2244</v>
      </c>
      <c r="G127" s="19" t="s">
        <v>4002</v>
      </c>
      <c r="H127" s="12" t="s">
        <v>4003</v>
      </c>
      <c r="I127" s="20">
        <v>22588.959999999999</v>
      </c>
      <c r="J127" s="12" t="s">
        <v>2325</v>
      </c>
      <c r="K127" s="12" t="s">
        <v>4004</v>
      </c>
      <c r="L127" s="12" t="s">
        <v>3025</v>
      </c>
      <c r="M127" s="12"/>
      <c r="N127" s="12" t="s">
        <v>7927</v>
      </c>
      <c r="O127" s="20">
        <v>0</v>
      </c>
      <c r="P127" s="20">
        <v>10000</v>
      </c>
      <c r="Q127" s="20">
        <v>0</v>
      </c>
      <c r="R127" s="20">
        <v>0</v>
      </c>
      <c r="S127" s="20">
        <v>640</v>
      </c>
      <c r="U127" s="22" t="str">
        <f>IFERROR(VLOOKUP(B127,[1]Planilha1!$A$1:$B$34,2,FALSE),"Liberado")</f>
        <v>Liberado</v>
      </c>
    </row>
    <row r="128" spans="1:21" s="21" customFormat="1" ht="20.100000000000001" customHeight="1" x14ac:dyDescent="0.2">
      <c r="A128" s="12" t="s">
        <v>65</v>
      </c>
      <c r="B128" s="18" t="s">
        <v>248</v>
      </c>
      <c r="C128" s="12" t="s">
        <v>732</v>
      </c>
      <c r="D128" s="12" t="s">
        <v>892</v>
      </c>
      <c r="E128" s="19" t="s">
        <v>5</v>
      </c>
      <c r="F128" s="19" t="s">
        <v>2273</v>
      </c>
      <c r="G128" s="19" t="s">
        <v>4005</v>
      </c>
      <c r="H128" s="12" t="s">
        <v>3868</v>
      </c>
      <c r="I128" s="20">
        <v>12776.97</v>
      </c>
      <c r="J128" s="12" t="s">
        <v>2247</v>
      </c>
      <c r="K128" s="12" t="s">
        <v>4006</v>
      </c>
      <c r="L128" s="12" t="s">
        <v>2249</v>
      </c>
      <c r="M128" s="12"/>
      <c r="N128" s="12" t="s">
        <v>2323</v>
      </c>
      <c r="O128" s="20">
        <v>0</v>
      </c>
      <c r="P128" s="20">
        <v>10000</v>
      </c>
      <c r="Q128" s="20">
        <v>0</v>
      </c>
      <c r="R128" s="20">
        <v>0</v>
      </c>
      <c r="S128" s="20">
        <v>440</v>
      </c>
      <c r="U128" s="22" t="str">
        <f>IFERROR(VLOOKUP(B128,[1]Planilha1!$A$1:$B$34,2,FALSE),"Liberado")</f>
        <v>Liberado</v>
      </c>
    </row>
    <row r="129" spans="1:53" s="21" customFormat="1" ht="20.100000000000001" customHeight="1" x14ac:dyDescent="0.2">
      <c r="A129" s="12" t="s">
        <v>65</v>
      </c>
      <c r="B129" s="18" t="s">
        <v>248</v>
      </c>
      <c r="C129" s="12" t="s">
        <v>746</v>
      </c>
      <c r="D129" s="12" t="s">
        <v>893</v>
      </c>
      <c r="E129" s="19" t="s">
        <v>5</v>
      </c>
      <c r="F129" s="19" t="s">
        <v>2273</v>
      </c>
      <c r="G129" s="19" t="s">
        <v>4007</v>
      </c>
      <c r="H129" s="12" t="s">
        <v>2370</v>
      </c>
      <c r="I129" s="20">
        <v>8225</v>
      </c>
      <c r="J129" s="12" t="s">
        <v>2247</v>
      </c>
      <c r="K129" s="12" t="s">
        <v>4008</v>
      </c>
      <c r="L129" s="12" t="s">
        <v>2249</v>
      </c>
      <c r="M129" s="12"/>
      <c r="N129" s="12" t="s">
        <v>4009</v>
      </c>
      <c r="O129" s="20">
        <v>0</v>
      </c>
      <c r="P129" s="20">
        <v>12000</v>
      </c>
      <c r="Q129" s="20">
        <v>0</v>
      </c>
      <c r="R129" s="20">
        <v>0</v>
      </c>
      <c r="S129" s="20">
        <v>680</v>
      </c>
      <c r="U129" s="22" t="str">
        <f>IFERROR(VLOOKUP(B129,[1]Planilha1!$A$1:$B$34,2,FALSE),"Liberado")</f>
        <v>Liberado</v>
      </c>
    </row>
    <row r="130" spans="1:53" s="21" customFormat="1" ht="20.100000000000001" customHeight="1" x14ac:dyDescent="0.2">
      <c r="A130" s="12" t="s">
        <v>65</v>
      </c>
      <c r="B130" s="18" t="s">
        <v>248</v>
      </c>
      <c r="C130" s="12" t="s">
        <v>754</v>
      </c>
      <c r="D130" s="12" t="s">
        <v>8706</v>
      </c>
      <c r="E130" s="19" t="s">
        <v>5</v>
      </c>
      <c r="F130" s="19" t="s">
        <v>2244</v>
      </c>
      <c r="G130" s="19" t="s">
        <v>8707</v>
      </c>
      <c r="H130" s="12" t="s">
        <v>3875</v>
      </c>
      <c r="I130" s="20">
        <v>40000</v>
      </c>
      <c r="J130" s="12" t="s">
        <v>2247</v>
      </c>
      <c r="K130" s="12" t="s">
        <v>8708</v>
      </c>
      <c r="L130" s="12" t="s">
        <v>7961</v>
      </c>
      <c r="M130" s="12" t="s">
        <v>8709</v>
      </c>
      <c r="N130" s="12" t="s">
        <v>2475</v>
      </c>
      <c r="O130" s="20">
        <v>0</v>
      </c>
      <c r="P130" s="20">
        <v>12000</v>
      </c>
      <c r="Q130" s="20">
        <v>0</v>
      </c>
      <c r="R130" s="20">
        <v>0</v>
      </c>
      <c r="S130" s="20">
        <v>120</v>
      </c>
      <c r="U130" s="22" t="str">
        <f>IFERROR(VLOOKUP(B130,[1]Planilha1!$A$1:$B$34,2,FALSE),"Liberado")</f>
        <v>Liberado</v>
      </c>
    </row>
    <row r="131" spans="1:53" s="21" customFormat="1" ht="20.100000000000001" customHeight="1" x14ac:dyDescent="0.2">
      <c r="A131" s="12" t="s">
        <v>65</v>
      </c>
      <c r="B131" s="18" t="s">
        <v>248</v>
      </c>
      <c r="C131" s="12" t="s">
        <v>754</v>
      </c>
      <c r="D131" s="12" t="s">
        <v>8710</v>
      </c>
      <c r="E131" s="19" t="s">
        <v>5</v>
      </c>
      <c r="F131" s="19" t="s">
        <v>10</v>
      </c>
      <c r="G131" s="19" t="s">
        <v>8711</v>
      </c>
      <c r="H131" s="12" t="s">
        <v>3927</v>
      </c>
      <c r="I131" s="20">
        <v>28374</v>
      </c>
      <c r="J131" s="12" t="s">
        <v>2325</v>
      </c>
      <c r="K131" s="12" t="s">
        <v>8712</v>
      </c>
      <c r="L131" s="12" t="s">
        <v>2840</v>
      </c>
      <c r="M131" s="12"/>
      <c r="N131" s="12" t="s">
        <v>8154</v>
      </c>
      <c r="O131" s="20">
        <v>0</v>
      </c>
      <c r="P131" s="20">
        <v>10000</v>
      </c>
      <c r="Q131" s="20">
        <v>0</v>
      </c>
      <c r="R131" s="20">
        <v>0</v>
      </c>
      <c r="S131" s="20">
        <v>160</v>
      </c>
      <c r="U131" s="22" t="str">
        <f>IFERROR(VLOOKUP(B131,[1]Planilha1!$A$1:$B$34,2,FALSE),"Liberado")</f>
        <v>Liberado</v>
      </c>
    </row>
    <row r="132" spans="1:53" s="21" customFormat="1" ht="20.100000000000001" customHeight="1" x14ac:dyDescent="0.2">
      <c r="A132" s="12" t="s">
        <v>65</v>
      </c>
      <c r="B132" s="18" t="s">
        <v>248</v>
      </c>
      <c r="C132" s="12" t="s">
        <v>519</v>
      </c>
      <c r="D132" s="12" t="s">
        <v>942</v>
      </c>
      <c r="E132" s="19" t="s">
        <v>5</v>
      </c>
      <c r="F132" s="19" t="s">
        <v>2273</v>
      </c>
      <c r="G132" s="19" t="s">
        <v>4150</v>
      </c>
      <c r="H132" s="12" t="s">
        <v>4128</v>
      </c>
      <c r="I132" s="20">
        <v>7615.76</v>
      </c>
      <c r="J132" s="12" t="s">
        <v>2247</v>
      </c>
      <c r="K132" s="12" t="s">
        <v>4151</v>
      </c>
      <c r="L132" s="12" t="s">
        <v>2249</v>
      </c>
      <c r="M132" s="12"/>
      <c r="N132" s="12" t="s">
        <v>4152</v>
      </c>
      <c r="O132" s="23">
        <v>0</v>
      </c>
      <c r="P132" s="23">
        <v>10000</v>
      </c>
      <c r="Q132" s="23">
        <v>0</v>
      </c>
      <c r="R132" s="24">
        <v>0</v>
      </c>
      <c r="S132" s="25">
        <v>640</v>
      </c>
      <c r="U132" s="22" t="str">
        <f>IFERROR(VLOOKUP(B132,[1]Planilha1!$A$1:$B$34,2,FALSE),"Liberado")</f>
        <v>Liberado</v>
      </c>
    </row>
    <row r="133" spans="1:53" s="21" customFormat="1" ht="20.100000000000001" customHeight="1" x14ac:dyDescent="0.2">
      <c r="A133" s="12" t="s">
        <v>65</v>
      </c>
      <c r="B133" s="18" t="s">
        <v>248</v>
      </c>
      <c r="C133" s="12" t="s">
        <v>754</v>
      </c>
      <c r="D133" s="12" t="s">
        <v>956</v>
      </c>
      <c r="E133" s="19" t="s">
        <v>5</v>
      </c>
      <c r="F133" s="19" t="s">
        <v>2324</v>
      </c>
      <c r="G133" s="19" t="s">
        <v>4189</v>
      </c>
      <c r="H133" s="12" t="s">
        <v>4178</v>
      </c>
      <c r="I133" s="20">
        <v>10300</v>
      </c>
      <c r="J133" s="12" t="s">
        <v>2247</v>
      </c>
      <c r="K133" s="12" t="s">
        <v>4190</v>
      </c>
      <c r="L133" s="12" t="s">
        <v>2879</v>
      </c>
      <c r="M133" s="12"/>
      <c r="N133" s="12" t="s">
        <v>3898</v>
      </c>
      <c r="O133" s="23">
        <v>0</v>
      </c>
      <c r="P133" s="23">
        <v>0</v>
      </c>
      <c r="Q133" s="23">
        <v>0</v>
      </c>
      <c r="R133" s="24">
        <v>0</v>
      </c>
      <c r="S133" s="25">
        <v>1400</v>
      </c>
      <c r="U133" s="22" t="str">
        <f>IFERROR(VLOOKUP(B133,[1]Planilha1!$A$1:$B$34,2,FALSE),"Liberado")</f>
        <v>Liberado</v>
      </c>
    </row>
    <row r="134" spans="1:53" s="21" customFormat="1" ht="20.100000000000001" customHeight="1" x14ac:dyDescent="0.2">
      <c r="A134" s="12" t="s">
        <v>65</v>
      </c>
      <c r="B134" s="18" t="s">
        <v>248</v>
      </c>
      <c r="C134" s="12" t="s">
        <v>334</v>
      </c>
      <c r="D134" s="12" t="s">
        <v>1038</v>
      </c>
      <c r="E134" s="19" t="s">
        <v>5</v>
      </c>
      <c r="F134" s="19" t="s">
        <v>2255</v>
      </c>
      <c r="G134" s="19" t="s">
        <v>4408</v>
      </c>
      <c r="H134" s="12" t="s">
        <v>4409</v>
      </c>
      <c r="I134" s="20">
        <v>28000</v>
      </c>
      <c r="J134" s="12" t="s">
        <v>2247</v>
      </c>
      <c r="K134" s="12" t="s">
        <v>4410</v>
      </c>
      <c r="L134" s="12" t="s">
        <v>2322</v>
      </c>
      <c r="M134" s="12"/>
      <c r="N134" s="12" t="s">
        <v>4411</v>
      </c>
      <c r="O134" s="23">
        <v>14300</v>
      </c>
      <c r="P134" s="23">
        <v>0</v>
      </c>
      <c r="Q134" s="23">
        <v>0</v>
      </c>
      <c r="R134" s="24">
        <v>0</v>
      </c>
      <c r="S134" s="25">
        <v>960</v>
      </c>
      <c r="U134" s="22" t="str">
        <f>IFERROR(VLOOKUP(B134,[1]Planilha1!$A$1:$B$34,2,FALSE),"Liberado")</f>
        <v>Liberado</v>
      </c>
    </row>
    <row r="135" spans="1:53" s="21" customFormat="1" ht="20.100000000000001" customHeight="1" x14ac:dyDescent="0.2">
      <c r="A135" s="12" t="s">
        <v>65</v>
      </c>
      <c r="B135" s="18" t="s">
        <v>248</v>
      </c>
      <c r="C135" s="12" t="s">
        <v>602</v>
      </c>
      <c r="D135" s="12" t="s">
        <v>9136</v>
      </c>
      <c r="E135" s="19" t="s">
        <v>5</v>
      </c>
      <c r="F135" s="19" t="s">
        <v>2244</v>
      </c>
      <c r="G135" s="19" t="s">
        <v>9137</v>
      </c>
      <c r="H135" s="12" t="s">
        <v>9138</v>
      </c>
      <c r="I135" s="20">
        <v>16000</v>
      </c>
      <c r="J135" s="12" t="s">
        <v>2247</v>
      </c>
      <c r="K135" s="12" t="s">
        <v>9139</v>
      </c>
      <c r="L135" s="12" t="s">
        <v>2249</v>
      </c>
      <c r="M135" s="12"/>
      <c r="N135" s="12" t="s">
        <v>9140</v>
      </c>
      <c r="O135" s="23">
        <v>0</v>
      </c>
      <c r="P135" s="23">
        <v>10000</v>
      </c>
      <c r="Q135" s="23">
        <v>0</v>
      </c>
      <c r="R135" s="24">
        <v>0</v>
      </c>
      <c r="S135" s="25">
        <v>256</v>
      </c>
      <c r="U135" s="22" t="str">
        <f>IFERROR(VLOOKUP(B135,[1]Planilha1!$A$1:$B$34,2,FALSE),"Liberado")</f>
        <v>Liberado</v>
      </c>
    </row>
    <row r="136" spans="1:53" s="21" customFormat="1" ht="20.100000000000001" customHeight="1" x14ac:dyDescent="0.2">
      <c r="A136" s="12" t="s">
        <v>65</v>
      </c>
      <c r="B136" s="18" t="s">
        <v>248</v>
      </c>
      <c r="C136" s="12" t="s">
        <v>602</v>
      </c>
      <c r="D136" s="12" t="s">
        <v>1112</v>
      </c>
      <c r="E136" s="19" t="s">
        <v>5</v>
      </c>
      <c r="F136" s="19" t="s">
        <v>2244</v>
      </c>
      <c r="G136" s="19" t="s">
        <v>4606</v>
      </c>
      <c r="H136" s="12" t="s">
        <v>4607</v>
      </c>
      <c r="I136" s="20">
        <v>9310.02</v>
      </c>
      <c r="J136" s="12" t="s">
        <v>2270</v>
      </c>
      <c r="K136" s="12" t="s">
        <v>4608</v>
      </c>
      <c r="L136" s="12" t="s">
        <v>3000</v>
      </c>
      <c r="M136" s="12"/>
      <c r="N136" s="12" t="s">
        <v>4609</v>
      </c>
      <c r="O136" s="23">
        <v>0</v>
      </c>
      <c r="P136" s="23">
        <v>12000</v>
      </c>
      <c r="Q136" s="23">
        <v>0</v>
      </c>
      <c r="R136" s="24">
        <v>0</v>
      </c>
      <c r="S136" s="25">
        <v>1895.76</v>
      </c>
      <c r="U136" s="22" t="str">
        <f>IFERROR(VLOOKUP(B136,[1]Planilha1!$A$1:$B$34,2,FALSE),"Liberado")</f>
        <v>Liberado</v>
      </c>
    </row>
    <row r="137" spans="1:53" s="21" customFormat="1" ht="20.100000000000001" customHeight="1" x14ac:dyDescent="0.2">
      <c r="A137" s="12" t="s">
        <v>65</v>
      </c>
      <c r="B137" s="18" t="s">
        <v>248</v>
      </c>
      <c r="C137" s="12" t="s">
        <v>602</v>
      </c>
      <c r="D137" s="12" t="s">
        <v>1113</v>
      </c>
      <c r="E137" s="19" t="s">
        <v>5</v>
      </c>
      <c r="F137" s="19" t="s">
        <v>2273</v>
      </c>
      <c r="G137" s="19" t="s">
        <v>4610</v>
      </c>
      <c r="H137" s="12" t="s">
        <v>4611</v>
      </c>
      <c r="I137" s="20">
        <v>3058.02</v>
      </c>
      <c r="J137" s="12" t="s">
        <v>2270</v>
      </c>
      <c r="K137" s="12" t="s">
        <v>3525</v>
      </c>
      <c r="L137" s="12" t="s">
        <v>9188</v>
      </c>
      <c r="M137" s="12"/>
      <c r="N137" s="12" t="s">
        <v>9189</v>
      </c>
      <c r="O137" s="23">
        <v>0</v>
      </c>
      <c r="P137" s="23">
        <v>0</v>
      </c>
      <c r="Q137" s="23">
        <v>0</v>
      </c>
      <c r="R137" s="24">
        <v>0</v>
      </c>
      <c r="S137" s="25">
        <v>1695.76</v>
      </c>
      <c r="U137" s="22" t="str">
        <f>IFERROR(VLOOKUP(B137,[1]Planilha1!$A$1:$B$34,2,FALSE),"Liberado")</f>
        <v>Liberado</v>
      </c>
    </row>
    <row r="138" spans="1:53" s="21" customFormat="1" ht="20.100000000000001" customHeight="1" x14ac:dyDescent="0.2">
      <c r="A138" s="12" t="s">
        <v>65</v>
      </c>
      <c r="B138" s="18" t="s">
        <v>248</v>
      </c>
      <c r="C138" s="12" t="s">
        <v>602</v>
      </c>
      <c r="D138" s="12" t="s">
        <v>1114</v>
      </c>
      <c r="E138" s="19" t="s">
        <v>5</v>
      </c>
      <c r="F138" s="19" t="s">
        <v>2244</v>
      </c>
      <c r="G138" s="19" t="s">
        <v>4612</v>
      </c>
      <c r="H138" s="12" t="s">
        <v>4613</v>
      </c>
      <c r="I138" s="20">
        <v>6260</v>
      </c>
      <c r="J138" s="12" t="s">
        <v>2270</v>
      </c>
      <c r="K138" s="12" t="s">
        <v>9190</v>
      </c>
      <c r="L138" s="12" t="s">
        <v>8253</v>
      </c>
      <c r="M138" s="12"/>
      <c r="N138" s="12" t="s">
        <v>9191</v>
      </c>
      <c r="O138" s="23">
        <v>0</v>
      </c>
      <c r="P138" s="23">
        <v>8000</v>
      </c>
      <c r="Q138" s="23">
        <v>0</v>
      </c>
      <c r="R138" s="24">
        <v>0</v>
      </c>
      <c r="S138" s="25">
        <v>937.8</v>
      </c>
      <c r="U138" s="22" t="str">
        <f>IFERROR(VLOOKUP(B138,[1]Planilha1!$A$1:$B$34,2,FALSE),"Liberado")</f>
        <v>Liberado</v>
      </c>
    </row>
    <row r="139" spans="1:53" s="21" customFormat="1" ht="20.100000000000001" customHeight="1" x14ac:dyDescent="0.2">
      <c r="A139" s="12" t="s">
        <v>65</v>
      </c>
      <c r="B139" s="18" t="s">
        <v>248</v>
      </c>
      <c r="C139" s="12" t="s">
        <v>696</v>
      </c>
      <c r="D139" s="12" t="s">
        <v>9192</v>
      </c>
      <c r="E139" s="19" t="s">
        <v>5</v>
      </c>
      <c r="F139" s="19" t="s">
        <v>7910</v>
      </c>
      <c r="G139" s="19" t="s">
        <v>9193</v>
      </c>
      <c r="H139" s="12" t="s">
        <v>9194</v>
      </c>
      <c r="I139" s="20">
        <v>4400</v>
      </c>
      <c r="J139" s="12" t="s">
        <v>2270</v>
      </c>
      <c r="K139" s="12" t="s">
        <v>9195</v>
      </c>
      <c r="L139" s="12" t="s">
        <v>2330</v>
      </c>
      <c r="M139" s="12"/>
      <c r="N139" s="12" t="s">
        <v>9196</v>
      </c>
      <c r="O139" s="23">
        <v>0</v>
      </c>
      <c r="P139" s="23">
        <v>0</v>
      </c>
      <c r="Q139" s="23">
        <v>0</v>
      </c>
      <c r="R139" s="24">
        <v>0</v>
      </c>
      <c r="S139" s="25">
        <v>555.20000000000005</v>
      </c>
      <c r="U139" s="22" t="str">
        <f>IFERROR(VLOOKUP(B139,[1]Planilha1!$A$1:$B$34,2,FALSE),"Liberado")</f>
        <v>Liberado</v>
      </c>
    </row>
    <row r="140" spans="1:53" s="21" customFormat="1" ht="20.100000000000001" customHeight="1" x14ac:dyDescent="0.2">
      <c r="A140" s="12" t="s">
        <v>65</v>
      </c>
      <c r="B140" s="18" t="s">
        <v>248</v>
      </c>
      <c r="C140" s="12" t="s">
        <v>701</v>
      </c>
      <c r="D140" s="12" t="s">
        <v>1115</v>
      </c>
      <c r="E140" s="19" t="s">
        <v>5</v>
      </c>
      <c r="F140" s="19" t="s">
        <v>2355</v>
      </c>
      <c r="G140" s="19" t="s">
        <v>4615</v>
      </c>
      <c r="H140" s="12" t="s">
        <v>4616</v>
      </c>
      <c r="I140" s="20">
        <v>20000</v>
      </c>
      <c r="J140" s="12" t="s">
        <v>2270</v>
      </c>
      <c r="K140" s="12" t="s">
        <v>3806</v>
      </c>
      <c r="L140" s="12" t="s">
        <v>3000</v>
      </c>
      <c r="M140" s="12"/>
      <c r="N140" s="12" t="s">
        <v>3807</v>
      </c>
      <c r="O140" s="23">
        <v>0</v>
      </c>
      <c r="P140" s="23">
        <v>10000</v>
      </c>
      <c r="Q140" s="23">
        <v>0</v>
      </c>
      <c r="R140" s="24">
        <v>0</v>
      </c>
      <c r="S140" s="25">
        <v>1040</v>
      </c>
      <c r="U140" s="22" t="str">
        <f>IFERROR(VLOOKUP(B140,[1]Planilha1!$A$1:$B$34,2,FALSE),"Liberado")</f>
        <v>Liberado</v>
      </c>
    </row>
    <row r="141" spans="1:53" s="21" customFormat="1" ht="20.100000000000001" customHeight="1" x14ac:dyDescent="0.2">
      <c r="A141" s="27" t="s">
        <v>119</v>
      </c>
      <c r="B141" s="28" t="s">
        <v>248</v>
      </c>
      <c r="C141" s="27" t="s">
        <v>325</v>
      </c>
      <c r="D141" s="27" t="s">
        <v>11097</v>
      </c>
      <c r="E141" s="27" t="s">
        <v>7</v>
      </c>
      <c r="F141" s="27" t="s">
        <v>6507</v>
      </c>
      <c r="G141" s="27" t="s">
        <v>11098</v>
      </c>
      <c r="H141" s="27" t="s">
        <v>7173</v>
      </c>
      <c r="I141" s="29">
        <v>100000</v>
      </c>
      <c r="J141" s="27" t="s">
        <v>6510</v>
      </c>
      <c r="K141" s="27" t="s">
        <v>11099</v>
      </c>
      <c r="L141" s="27" t="s">
        <v>7770</v>
      </c>
      <c r="M141" s="30">
        <v>43069</v>
      </c>
      <c r="N141" s="27" t="s">
        <v>11100</v>
      </c>
      <c r="O141" s="23">
        <v>30000</v>
      </c>
      <c r="P141" s="23">
        <v>0</v>
      </c>
      <c r="Q141" s="23">
        <v>0</v>
      </c>
      <c r="R141" s="24">
        <v>0</v>
      </c>
      <c r="S141" s="25">
        <v>0</v>
      </c>
      <c r="T141" s="32"/>
      <c r="U141" s="22" t="str">
        <f>IFERROR(VLOOKUP(B141,[1]Planilha1!$A$1:$B$34,2,FALSE),"Liberado")</f>
        <v>Liberado</v>
      </c>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row>
    <row r="142" spans="1:53" s="21" customFormat="1" ht="20.100000000000001" customHeight="1" x14ac:dyDescent="0.2">
      <c r="A142" s="27" t="s">
        <v>119</v>
      </c>
      <c r="B142" s="28" t="s">
        <v>248</v>
      </c>
      <c r="C142" s="27">
        <v>1</v>
      </c>
      <c r="D142" s="27" t="s">
        <v>11104</v>
      </c>
      <c r="E142" s="27" t="s">
        <v>7</v>
      </c>
      <c r="F142" s="27" t="s">
        <v>6507</v>
      </c>
      <c r="G142" s="27" t="s">
        <v>11105</v>
      </c>
      <c r="H142" s="27" t="s">
        <v>11106</v>
      </c>
      <c r="I142" s="29">
        <v>70000</v>
      </c>
      <c r="J142" s="27" t="s">
        <v>6510</v>
      </c>
      <c r="K142" s="27" t="s">
        <v>11099</v>
      </c>
      <c r="L142" s="27" t="s">
        <v>7770</v>
      </c>
      <c r="M142" s="30">
        <v>43076</v>
      </c>
      <c r="N142" s="27" t="s">
        <v>11100</v>
      </c>
      <c r="O142" s="23">
        <f>30000*46%</f>
        <v>13800</v>
      </c>
      <c r="P142" s="23">
        <v>0</v>
      </c>
      <c r="Q142" s="23">
        <v>0</v>
      </c>
      <c r="R142" s="24">
        <v>0</v>
      </c>
      <c r="S142" s="25">
        <v>0</v>
      </c>
      <c r="T142" s="32"/>
      <c r="U142" s="22" t="str">
        <f>IFERROR(VLOOKUP(B142,[1]Planilha1!$A$1:$B$34,2,FALSE),"Liberado")</f>
        <v>Liberado</v>
      </c>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row>
    <row r="143" spans="1:53" s="21" customFormat="1" ht="20.100000000000001" customHeight="1" x14ac:dyDescent="0.2">
      <c r="A143" s="27" t="s">
        <v>119</v>
      </c>
      <c r="B143" s="28" t="s">
        <v>248</v>
      </c>
      <c r="C143" s="27" t="s">
        <v>736</v>
      </c>
      <c r="D143" s="27" t="s">
        <v>11104</v>
      </c>
      <c r="E143" s="27" t="s">
        <v>7</v>
      </c>
      <c r="F143" s="27" t="s">
        <v>6507</v>
      </c>
      <c r="G143" s="27" t="s">
        <v>11105</v>
      </c>
      <c r="H143" s="27" t="s">
        <v>11106</v>
      </c>
      <c r="I143" s="29">
        <v>70000</v>
      </c>
      <c r="J143" s="27" t="s">
        <v>6510</v>
      </c>
      <c r="K143" s="27" t="s">
        <v>11099</v>
      </c>
      <c r="L143" s="27" t="s">
        <v>7770</v>
      </c>
      <c r="M143" s="30">
        <v>43076</v>
      </c>
      <c r="N143" s="27" t="s">
        <v>11100</v>
      </c>
      <c r="O143" s="23">
        <f>30000*54%</f>
        <v>16200.000000000002</v>
      </c>
      <c r="P143" s="23">
        <v>0</v>
      </c>
      <c r="Q143" s="23">
        <v>0</v>
      </c>
      <c r="R143" s="24">
        <v>0</v>
      </c>
      <c r="S143" s="25">
        <v>0</v>
      </c>
      <c r="T143" s="32"/>
      <c r="U143" s="22" t="str">
        <f>IFERROR(VLOOKUP(B143,[1]Planilha1!$A$1:$B$34,2,FALSE),"Liberado")</f>
        <v>Liberado</v>
      </c>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row>
    <row r="144" spans="1:53" s="21" customFormat="1" ht="20.100000000000001" customHeight="1" x14ac:dyDescent="0.2">
      <c r="A144" s="27" t="s">
        <v>119</v>
      </c>
      <c r="B144" s="28" t="s">
        <v>248</v>
      </c>
      <c r="C144" s="27" t="s">
        <v>574</v>
      </c>
      <c r="D144" s="27" t="s">
        <v>1856</v>
      </c>
      <c r="E144" s="27" t="s">
        <v>7</v>
      </c>
      <c r="F144" s="27" t="s">
        <v>6507</v>
      </c>
      <c r="G144" s="27" t="s">
        <v>11107</v>
      </c>
      <c r="H144" s="27" t="s">
        <v>6525</v>
      </c>
      <c r="I144" s="29">
        <v>50000</v>
      </c>
      <c r="J144" s="27" t="s">
        <v>6510</v>
      </c>
      <c r="K144" s="27" t="s">
        <v>11099</v>
      </c>
      <c r="L144" s="27" t="s">
        <v>7770</v>
      </c>
      <c r="M144" s="30">
        <v>43075</v>
      </c>
      <c r="N144" s="27" t="s">
        <v>12079</v>
      </c>
      <c r="O144" s="33">
        <v>0</v>
      </c>
      <c r="P144" s="33">
        <v>27157.035</v>
      </c>
      <c r="Q144" s="23">
        <v>0</v>
      </c>
      <c r="R144" s="24">
        <v>0</v>
      </c>
      <c r="S144" s="25">
        <v>0</v>
      </c>
      <c r="T144" s="34" t="s">
        <v>12066</v>
      </c>
      <c r="U144" s="22" t="str">
        <f>IFERROR(VLOOKUP(B144,[1]Planilha1!$A$1:$B$34,2,FALSE),"Liberado")</f>
        <v>Liberado</v>
      </c>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row>
    <row r="145" spans="1:53" s="21" customFormat="1" ht="20.100000000000001" customHeight="1" x14ac:dyDescent="0.2">
      <c r="A145" s="27" t="s">
        <v>119</v>
      </c>
      <c r="B145" s="28" t="s">
        <v>248</v>
      </c>
      <c r="C145" s="27" t="s">
        <v>11214</v>
      </c>
      <c r="D145" s="27" t="s">
        <v>11215</v>
      </c>
      <c r="E145" s="27" t="s">
        <v>7</v>
      </c>
      <c r="F145" s="27" t="s">
        <v>6507</v>
      </c>
      <c r="G145" s="27" t="s">
        <v>11216</v>
      </c>
      <c r="H145" s="27" t="s">
        <v>7260</v>
      </c>
      <c r="I145" s="29">
        <v>50000</v>
      </c>
      <c r="J145" s="27" t="s">
        <v>6510</v>
      </c>
      <c r="K145" s="27" t="s">
        <v>11217</v>
      </c>
      <c r="L145" s="27" t="s">
        <v>7770</v>
      </c>
      <c r="M145" s="30">
        <v>42977</v>
      </c>
      <c r="N145" s="27" t="s">
        <v>11100</v>
      </c>
      <c r="O145" s="23">
        <v>4000</v>
      </c>
      <c r="P145" s="23">
        <v>0</v>
      </c>
      <c r="Q145" s="23">
        <v>0</v>
      </c>
      <c r="R145" s="24">
        <v>0</v>
      </c>
      <c r="S145" s="25">
        <v>0</v>
      </c>
      <c r="T145" s="32"/>
      <c r="U145" s="22" t="str">
        <f>IFERROR(VLOOKUP(B145,[1]Planilha1!$A$1:$B$34,2,FALSE),"Liberado")</f>
        <v>Liberado</v>
      </c>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row>
    <row r="146" spans="1:53" s="21" customFormat="1" ht="20.100000000000001" customHeight="1" x14ac:dyDescent="0.2">
      <c r="A146" s="27" t="s">
        <v>119</v>
      </c>
      <c r="B146" s="28" t="s">
        <v>248</v>
      </c>
      <c r="C146" s="27" t="s">
        <v>534</v>
      </c>
      <c r="D146" s="27" t="s">
        <v>11232</v>
      </c>
      <c r="E146" s="27" t="s">
        <v>7</v>
      </c>
      <c r="F146" s="27" t="s">
        <v>6507</v>
      </c>
      <c r="G146" s="27" t="s">
        <v>11233</v>
      </c>
      <c r="H146" s="27" t="s">
        <v>6573</v>
      </c>
      <c r="I146" s="29">
        <v>40000</v>
      </c>
      <c r="J146" s="27" t="s">
        <v>6510</v>
      </c>
      <c r="K146" s="27" t="s">
        <v>11234</v>
      </c>
      <c r="L146" s="27" t="s">
        <v>7770</v>
      </c>
      <c r="M146" s="30">
        <v>43007</v>
      </c>
      <c r="N146" s="27" t="s">
        <v>11100</v>
      </c>
      <c r="O146" s="23">
        <v>26400</v>
      </c>
      <c r="P146" s="23">
        <v>0</v>
      </c>
      <c r="Q146" s="23">
        <v>0</v>
      </c>
      <c r="R146" s="24">
        <v>0</v>
      </c>
      <c r="S146" s="25">
        <v>0</v>
      </c>
      <c r="T146" s="32"/>
      <c r="U146" s="22" t="str">
        <f>IFERROR(VLOOKUP(B146,[1]Planilha1!$A$1:$B$34,2,FALSE),"Liberado")</f>
        <v>Liberado</v>
      </c>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row>
    <row r="147" spans="1:53" s="21" customFormat="1" ht="20.100000000000001" customHeight="1" x14ac:dyDescent="0.2">
      <c r="A147" s="27" t="s">
        <v>119</v>
      </c>
      <c r="B147" s="28" t="s">
        <v>248</v>
      </c>
      <c r="C147" s="27">
        <v>14</v>
      </c>
      <c r="D147" s="27" t="s">
        <v>11232</v>
      </c>
      <c r="E147" s="27" t="s">
        <v>7</v>
      </c>
      <c r="F147" s="27" t="s">
        <v>6507</v>
      </c>
      <c r="G147" s="27" t="s">
        <v>11233</v>
      </c>
      <c r="H147" s="27" t="s">
        <v>6573</v>
      </c>
      <c r="I147" s="29">
        <v>40000</v>
      </c>
      <c r="J147" s="27" t="s">
        <v>6510</v>
      </c>
      <c r="K147" s="27" t="s">
        <v>11234</v>
      </c>
      <c r="L147" s="27" t="s">
        <v>7770</v>
      </c>
      <c r="M147" s="30">
        <v>43007</v>
      </c>
      <c r="N147" s="27" t="s">
        <v>11100</v>
      </c>
      <c r="O147" s="23">
        <v>3600</v>
      </c>
      <c r="P147" s="23">
        <v>0</v>
      </c>
      <c r="Q147" s="23">
        <v>0</v>
      </c>
      <c r="R147" s="24">
        <v>0</v>
      </c>
      <c r="S147" s="25">
        <v>0</v>
      </c>
      <c r="T147" s="32"/>
      <c r="U147" s="22" t="str">
        <f>IFERROR(VLOOKUP(B147,[1]Planilha1!$A$1:$B$34,2,FALSE),"Liberado")</f>
        <v>Liberado</v>
      </c>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row>
    <row r="148" spans="1:53" s="21" customFormat="1" ht="20.100000000000001" customHeight="1" x14ac:dyDescent="0.2">
      <c r="A148" s="27" t="s">
        <v>119</v>
      </c>
      <c r="B148" s="28" t="s">
        <v>248</v>
      </c>
      <c r="C148" s="27" t="s">
        <v>674</v>
      </c>
      <c r="D148" s="27" t="s">
        <v>11282</v>
      </c>
      <c r="E148" s="27" t="s">
        <v>7</v>
      </c>
      <c r="F148" s="27" t="s">
        <v>6507</v>
      </c>
      <c r="G148" s="27" t="s">
        <v>11283</v>
      </c>
      <c r="H148" s="27" t="s">
        <v>7010</v>
      </c>
      <c r="I148" s="29">
        <v>40000</v>
      </c>
      <c r="J148" s="27" t="s">
        <v>6510</v>
      </c>
      <c r="K148" s="27" t="s">
        <v>11284</v>
      </c>
      <c r="L148" s="27" t="s">
        <v>6579</v>
      </c>
      <c r="M148" s="30">
        <v>42971</v>
      </c>
      <c r="N148" s="27" t="s">
        <v>11100</v>
      </c>
      <c r="O148" s="23">
        <v>0</v>
      </c>
      <c r="P148" s="23">
        <v>30000</v>
      </c>
      <c r="Q148" s="23">
        <v>0</v>
      </c>
      <c r="R148" s="24">
        <v>0</v>
      </c>
      <c r="S148" s="25">
        <v>0</v>
      </c>
      <c r="T148" s="32"/>
      <c r="U148" s="22" t="str">
        <f>IFERROR(VLOOKUP(B148,[1]Planilha1!$A$1:$B$34,2,FALSE),"Liberado")</f>
        <v>Liberado</v>
      </c>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row>
    <row r="149" spans="1:53" s="21" customFormat="1" ht="20.100000000000001" customHeight="1" x14ac:dyDescent="0.2">
      <c r="A149" s="27" t="s">
        <v>119</v>
      </c>
      <c r="B149" s="28" t="s">
        <v>248</v>
      </c>
      <c r="C149" s="27">
        <v>1</v>
      </c>
      <c r="D149" s="27" t="s">
        <v>11288</v>
      </c>
      <c r="E149" s="27" t="s">
        <v>7</v>
      </c>
      <c r="F149" s="27" t="s">
        <v>6507</v>
      </c>
      <c r="G149" s="27" t="s">
        <v>11289</v>
      </c>
      <c r="H149" s="27" t="s">
        <v>6556</v>
      </c>
      <c r="I149" s="29">
        <v>40000</v>
      </c>
      <c r="J149" s="27" t="s">
        <v>6510</v>
      </c>
      <c r="K149" s="27" t="s">
        <v>11290</v>
      </c>
      <c r="L149" s="27" t="s">
        <v>6579</v>
      </c>
      <c r="M149" s="30">
        <v>42975</v>
      </c>
      <c r="N149" s="27" t="s">
        <v>11100</v>
      </c>
      <c r="O149" s="23">
        <v>15600</v>
      </c>
      <c r="P149" s="23">
        <v>0</v>
      </c>
      <c r="Q149" s="23">
        <v>0</v>
      </c>
      <c r="R149" s="24">
        <v>0</v>
      </c>
      <c r="S149" s="25">
        <v>0</v>
      </c>
      <c r="T149" s="32"/>
      <c r="U149" s="22" t="str">
        <f>IFERROR(VLOOKUP(B149,[1]Planilha1!$A$1:$B$34,2,FALSE),"Liberado")</f>
        <v>Liberado</v>
      </c>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row>
    <row r="150" spans="1:53" s="21" customFormat="1" ht="20.100000000000001" customHeight="1" x14ac:dyDescent="0.2">
      <c r="A150" s="27" t="s">
        <v>119</v>
      </c>
      <c r="B150" s="28" t="s">
        <v>248</v>
      </c>
      <c r="C150" s="27" t="s">
        <v>707</v>
      </c>
      <c r="D150" s="27" t="s">
        <v>11288</v>
      </c>
      <c r="E150" s="27" t="s">
        <v>7</v>
      </c>
      <c r="F150" s="27" t="s">
        <v>6507</v>
      </c>
      <c r="G150" s="27" t="s">
        <v>11289</v>
      </c>
      <c r="H150" s="27" t="s">
        <v>6556</v>
      </c>
      <c r="I150" s="29">
        <v>40000</v>
      </c>
      <c r="J150" s="27" t="s">
        <v>6510</v>
      </c>
      <c r="K150" s="27" t="s">
        <v>11290</v>
      </c>
      <c r="L150" s="27" t="s">
        <v>6579</v>
      </c>
      <c r="M150" s="30">
        <v>42975</v>
      </c>
      <c r="N150" s="27" t="s">
        <v>11100</v>
      </c>
      <c r="O150" s="23">
        <v>14400</v>
      </c>
      <c r="P150" s="23">
        <v>0</v>
      </c>
      <c r="Q150" s="23">
        <v>0</v>
      </c>
      <c r="R150" s="24">
        <v>0</v>
      </c>
      <c r="S150" s="25">
        <v>0</v>
      </c>
      <c r="T150" s="32"/>
      <c r="U150" s="22" t="str">
        <f>IFERROR(VLOOKUP(B150,[1]Planilha1!$A$1:$B$34,2,FALSE),"Liberado")</f>
        <v>Liberado</v>
      </c>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row>
    <row r="151" spans="1:53" s="21" customFormat="1" ht="20.100000000000001" customHeight="1" x14ac:dyDescent="0.2">
      <c r="A151" s="27" t="s">
        <v>119</v>
      </c>
      <c r="B151" s="28" t="s">
        <v>248</v>
      </c>
      <c r="C151" s="27" t="s">
        <v>11214</v>
      </c>
      <c r="D151" s="27" t="s">
        <v>11215</v>
      </c>
      <c r="E151" s="27" t="s">
        <v>7</v>
      </c>
      <c r="F151" s="27" t="s">
        <v>6507</v>
      </c>
      <c r="G151" s="27" t="s">
        <v>11299</v>
      </c>
      <c r="H151" s="27" t="s">
        <v>7260</v>
      </c>
      <c r="I151" s="29">
        <v>70000</v>
      </c>
      <c r="J151" s="27" t="s">
        <v>6510</v>
      </c>
      <c r="K151" s="27" t="s">
        <v>11300</v>
      </c>
      <c r="L151" s="27" t="s">
        <v>6579</v>
      </c>
      <c r="M151" s="30">
        <v>42977</v>
      </c>
      <c r="N151" s="27" t="s">
        <v>12080</v>
      </c>
      <c r="O151" s="33">
        <v>0</v>
      </c>
      <c r="P151" s="33">
        <v>52010.83</v>
      </c>
      <c r="Q151" s="23">
        <v>0</v>
      </c>
      <c r="R151" s="24">
        <v>0</v>
      </c>
      <c r="S151" s="25">
        <v>0</v>
      </c>
      <c r="T151" s="34" t="s">
        <v>12065</v>
      </c>
      <c r="U151" s="22" t="str">
        <f>IFERROR(VLOOKUP(B151,[1]Planilha1!$A$1:$B$34,2,FALSE),"Liberado")</f>
        <v>Liberado</v>
      </c>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row>
    <row r="152" spans="1:53" s="21" customFormat="1" ht="20.100000000000001" customHeight="1" x14ac:dyDescent="0.2">
      <c r="A152" s="27" t="s">
        <v>119</v>
      </c>
      <c r="B152" s="28" t="s">
        <v>248</v>
      </c>
      <c r="C152" s="27" t="s">
        <v>337</v>
      </c>
      <c r="D152" s="27" t="s">
        <v>11322</v>
      </c>
      <c r="E152" s="27" t="s">
        <v>7</v>
      </c>
      <c r="F152" s="27" t="s">
        <v>6507</v>
      </c>
      <c r="G152" s="27" t="s">
        <v>11323</v>
      </c>
      <c r="H152" s="27" t="s">
        <v>6659</v>
      </c>
      <c r="I152" s="29">
        <v>50000</v>
      </c>
      <c r="J152" s="27" t="s">
        <v>6510</v>
      </c>
      <c r="K152" s="27" t="s">
        <v>11324</v>
      </c>
      <c r="L152" s="27" t="s">
        <v>6579</v>
      </c>
      <c r="M152" s="30">
        <v>42955</v>
      </c>
      <c r="N152" s="27" t="s">
        <v>11100</v>
      </c>
      <c r="O152" s="23">
        <v>0</v>
      </c>
      <c r="P152" s="23">
        <v>20000</v>
      </c>
      <c r="Q152" s="23">
        <v>0</v>
      </c>
      <c r="R152" s="24">
        <v>0</v>
      </c>
      <c r="S152" s="25">
        <v>0</v>
      </c>
      <c r="T152" s="32"/>
      <c r="U152" s="22" t="str">
        <f>IFERROR(VLOOKUP(B152,[1]Planilha1!$A$1:$B$34,2,FALSE),"Liberado")</f>
        <v>Liberado</v>
      </c>
      <c r="V152" s="31"/>
      <c r="W152" s="31"/>
      <c r="X152" s="31"/>
      <c r="Y152" s="31"/>
      <c r="Z152" s="31"/>
      <c r="AA152" s="31"/>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row>
    <row r="153" spans="1:53" s="21" customFormat="1" ht="20.100000000000001" customHeight="1" x14ac:dyDescent="0.2">
      <c r="A153" s="27" t="s">
        <v>119</v>
      </c>
      <c r="B153" s="28" t="s">
        <v>248</v>
      </c>
      <c r="C153" s="27" t="s">
        <v>707</v>
      </c>
      <c r="D153" s="27" t="s">
        <v>11328</v>
      </c>
      <c r="E153" s="27" t="s">
        <v>7</v>
      </c>
      <c r="F153" s="27" t="s">
        <v>6507</v>
      </c>
      <c r="G153" s="27" t="s">
        <v>11329</v>
      </c>
      <c r="H153" s="27" t="s">
        <v>6580</v>
      </c>
      <c r="I153" s="29">
        <v>40000</v>
      </c>
      <c r="J153" s="27" t="s">
        <v>6510</v>
      </c>
      <c r="K153" s="27" t="s">
        <v>11330</v>
      </c>
      <c r="L153" s="27" t="s">
        <v>6579</v>
      </c>
      <c r="M153" s="30">
        <v>42964</v>
      </c>
      <c r="N153" s="27" t="s">
        <v>11100</v>
      </c>
      <c r="O153" s="23">
        <v>20000</v>
      </c>
      <c r="P153" s="23">
        <v>452069.52</v>
      </c>
      <c r="Q153" s="23">
        <v>0</v>
      </c>
      <c r="R153" s="24">
        <v>0</v>
      </c>
      <c r="S153" s="25">
        <v>0</v>
      </c>
      <c r="T153" s="32"/>
      <c r="U153" s="22" t="str">
        <f>IFERROR(VLOOKUP(B153,[1]Planilha1!$A$1:$B$34,2,FALSE),"Liberado")</f>
        <v>Liberado</v>
      </c>
      <c r="V153" s="31"/>
      <c r="W153" s="31"/>
      <c r="X153" s="31"/>
      <c r="Y153" s="31"/>
      <c r="Z153" s="31"/>
      <c r="AA153" s="31"/>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row>
    <row r="154" spans="1:53" s="21" customFormat="1" ht="20.100000000000001" customHeight="1" x14ac:dyDescent="0.2">
      <c r="A154" s="27" t="s">
        <v>119</v>
      </c>
      <c r="B154" s="28" t="s">
        <v>248</v>
      </c>
      <c r="C154" s="27">
        <v>1</v>
      </c>
      <c r="D154" s="27" t="s">
        <v>11331</v>
      </c>
      <c r="E154" s="27" t="s">
        <v>7</v>
      </c>
      <c r="F154" s="27" t="s">
        <v>6507</v>
      </c>
      <c r="G154" s="27" t="s">
        <v>11332</v>
      </c>
      <c r="H154" s="27" t="s">
        <v>6617</v>
      </c>
      <c r="I154" s="29">
        <v>50000</v>
      </c>
      <c r="J154" s="27" t="s">
        <v>6510</v>
      </c>
      <c r="K154" s="27" t="s">
        <v>11333</v>
      </c>
      <c r="L154" s="27" t="s">
        <v>6579</v>
      </c>
      <c r="M154" s="30">
        <v>42948</v>
      </c>
      <c r="N154" s="27" t="s">
        <v>11100</v>
      </c>
      <c r="O154" s="23">
        <v>20000</v>
      </c>
      <c r="P154" s="23">
        <v>0</v>
      </c>
      <c r="Q154" s="23">
        <v>0</v>
      </c>
      <c r="R154" s="24">
        <v>0</v>
      </c>
      <c r="S154" s="25">
        <v>0</v>
      </c>
      <c r="T154" s="32"/>
      <c r="U154" s="22" t="str">
        <f>IFERROR(VLOOKUP(B154,[1]Planilha1!$A$1:$B$34,2,FALSE),"Liberado")</f>
        <v>Liberado</v>
      </c>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row>
    <row r="155" spans="1:53" s="21" customFormat="1" ht="20.100000000000001" customHeight="1" x14ac:dyDescent="0.2">
      <c r="A155" s="27" t="s">
        <v>119</v>
      </c>
      <c r="B155" s="28" t="s">
        <v>248</v>
      </c>
      <c r="C155" s="27">
        <v>1</v>
      </c>
      <c r="D155" s="27" t="s">
        <v>11334</v>
      </c>
      <c r="E155" s="27" t="s">
        <v>7</v>
      </c>
      <c r="F155" s="27" t="s">
        <v>6507</v>
      </c>
      <c r="G155" s="27" t="s">
        <v>11335</v>
      </c>
      <c r="H155" s="27" t="s">
        <v>6617</v>
      </c>
      <c r="I155" s="29">
        <v>50000</v>
      </c>
      <c r="J155" s="27" t="s">
        <v>6510</v>
      </c>
      <c r="K155" s="27" t="s">
        <v>11336</v>
      </c>
      <c r="L155" s="27" t="s">
        <v>6579</v>
      </c>
      <c r="M155" s="30">
        <v>42941</v>
      </c>
      <c r="N155" s="27" t="s">
        <v>11100</v>
      </c>
      <c r="O155" s="23">
        <v>20000</v>
      </c>
      <c r="P155" s="23">
        <v>0</v>
      </c>
      <c r="Q155" s="23">
        <v>0</v>
      </c>
      <c r="R155" s="24">
        <v>0</v>
      </c>
      <c r="S155" s="25">
        <v>0</v>
      </c>
      <c r="T155" s="32"/>
      <c r="U155" s="22" t="str">
        <f>IFERROR(VLOOKUP(B155,[1]Planilha1!$A$1:$B$34,2,FALSE),"Liberado")</f>
        <v>Liberado</v>
      </c>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row>
    <row r="156" spans="1:53" s="21" customFormat="1" ht="20.100000000000001" customHeight="1" x14ac:dyDescent="0.2">
      <c r="A156" s="27" t="s">
        <v>119</v>
      </c>
      <c r="B156" s="28" t="s">
        <v>248</v>
      </c>
      <c r="C156" s="27">
        <v>1</v>
      </c>
      <c r="D156" s="27" t="s">
        <v>11346</v>
      </c>
      <c r="E156" s="27" t="s">
        <v>7</v>
      </c>
      <c r="F156" s="27" t="s">
        <v>6507</v>
      </c>
      <c r="G156" s="27" t="s">
        <v>11347</v>
      </c>
      <c r="H156" s="27" t="s">
        <v>7260</v>
      </c>
      <c r="I156" s="29">
        <v>200000</v>
      </c>
      <c r="J156" s="27" t="s">
        <v>6510</v>
      </c>
      <c r="K156" s="27" t="s">
        <v>11348</v>
      </c>
      <c r="L156" s="27" t="s">
        <v>6579</v>
      </c>
      <c r="M156" s="30">
        <v>42962</v>
      </c>
      <c r="N156" s="27" t="s">
        <v>11100</v>
      </c>
      <c r="O156" s="23">
        <v>30000</v>
      </c>
      <c r="P156" s="23">
        <v>0</v>
      </c>
      <c r="Q156" s="23">
        <v>0</v>
      </c>
      <c r="R156" s="24">
        <v>0</v>
      </c>
      <c r="S156" s="25">
        <v>0</v>
      </c>
      <c r="T156" s="32"/>
      <c r="U156" s="22" t="str">
        <f>IFERROR(VLOOKUP(B156,[1]Planilha1!$A$1:$B$34,2,FALSE),"Liberado")</f>
        <v>Liberado</v>
      </c>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row>
    <row r="157" spans="1:53" s="21" customFormat="1" ht="20.100000000000001" customHeight="1" x14ac:dyDescent="0.2">
      <c r="A157" s="27" t="s">
        <v>119</v>
      </c>
      <c r="B157" s="28" t="s">
        <v>248</v>
      </c>
      <c r="C157" s="27" t="s">
        <v>738</v>
      </c>
      <c r="D157" s="27" t="s">
        <v>11368</v>
      </c>
      <c r="E157" s="27" t="s">
        <v>7</v>
      </c>
      <c r="F157" s="27" t="s">
        <v>6507</v>
      </c>
      <c r="G157" s="27" t="s">
        <v>11369</v>
      </c>
      <c r="H157" s="27" t="s">
        <v>6533</v>
      </c>
      <c r="I157" s="29">
        <v>40000</v>
      </c>
      <c r="J157" s="27" t="s">
        <v>6510</v>
      </c>
      <c r="K157" s="27" t="s">
        <v>11370</v>
      </c>
      <c r="L157" s="27" t="s">
        <v>6579</v>
      </c>
      <c r="M157" s="30">
        <v>42928</v>
      </c>
      <c r="N157" s="27" t="s">
        <v>11100</v>
      </c>
      <c r="O157" s="23">
        <v>0</v>
      </c>
      <c r="P157" s="23">
        <v>20000</v>
      </c>
      <c r="Q157" s="23">
        <v>0</v>
      </c>
      <c r="R157" s="24">
        <v>0</v>
      </c>
      <c r="S157" s="25">
        <v>0</v>
      </c>
      <c r="T157" s="32"/>
      <c r="U157" s="22" t="str">
        <f>IFERROR(VLOOKUP(B157,[1]Planilha1!$A$1:$B$34,2,FALSE),"Liberado")</f>
        <v>Liberado</v>
      </c>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row>
    <row r="158" spans="1:53" s="21" customFormat="1" ht="20.100000000000001" customHeight="1" x14ac:dyDescent="0.2">
      <c r="A158" s="27" t="s">
        <v>119</v>
      </c>
      <c r="B158" s="28" t="s">
        <v>248</v>
      </c>
      <c r="C158" s="27">
        <v>11</v>
      </c>
      <c r="D158" s="27" t="s">
        <v>11382</v>
      </c>
      <c r="E158" s="27" t="s">
        <v>7</v>
      </c>
      <c r="F158" s="27" t="s">
        <v>6507</v>
      </c>
      <c r="G158" s="27" t="s">
        <v>11383</v>
      </c>
      <c r="H158" s="27" t="s">
        <v>6581</v>
      </c>
      <c r="I158" s="29">
        <v>50000</v>
      </c>
      <c r="J158" s="27" t="s">
        <v>6510</v>
      </c>
      <c r="K158" s="27" t="s">
        <v>11384</v>
      </c>
      <c r="L158" s="27" t="s">
        <v>6579</v>
      </c>
      <c r="M158" s="30">
        <v>42920</v>
      </c>
      <c r="N158" s="27" t="s">
        <v>12081</v>
      </c>
      <c r="O158" s="33">
        <v>0</v>
      </c>
      <c r="P158" s="33">
        <v>5716</v>
      </c>
      <c r="Q158" s="23">
        <v>0</v>
      </c>
      <c r="R158" s="24">
        <v>0</v>
      </c>
      <c r="S158" s="25">
        <v>0</v>
      </c>
      <c r="T158" s="34" t="s">
        <v>12065</v>
      </c>
      <c r="U158" s="22" t="str">
        <f>IFERROR(VLOOKUP(B158,[1]Planilha1!$A$1:$B$34,2,FALSE),"Liberado")</f>
        <v>Liberado</v>
      </c>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row>
    <row r="159" spans="1:53" s="21" customFormat="1" ht="20.100000000000001" customHeight="1" x14ac:dyDescent="0.2">
      <c r="A159" s="27" t="s">
        <v>119</v>
      </c>
      <c r="B159" s="28" t="s">
        <v>248</v>
      </c>
      <c r="C159" s="27" t="s">
        <v>696</v>
      </c>
      <c r="D159" s="27" t="s">
        <v>11436</v>
      </c>
      <c r="E159" s="27" t="s">
        <v>7</v>
      </c>
      <c r="F159" s="27" t="s">
        <v>6507</v>
      </c>
      <c r="G159" s="27" t="s">
        <v>11437</v>
      </c>
      <c r="H159" s="27" t="s">
        <v>11438</v>
      </c>
      <c r="I159" s="29">
        <v>100000</v>
      </c>
      <c r="J159" s="27" t="s">
        <v>6510</v>
      </c>
      <c r="K159" s="27" t="s">
        <v>11439</v>
      </c>
      <c r="L159" s="27" t="s">
        <v>6579</v>
      </c>
      <c r="M159" s="30">
        <v>42908</v>
      </c>
      <c r="N159" s="27" t="s">
        <v>11440</v>
      </c>
      <c r="O159" s="23">
        <v>30000</v>
      </c>
      <c r="P159" s="23">
        <v>104847.15</v>
      </c>
      <c r="Q159" s="23">
        <v>0</v>
      </c>
      <c r="R159" s="24">
        <v>0</v>
      </c>
      <c r="S159" s="25">
        <v>0</v>
      </c>
      <c r="T159" s="32"/>
      <c r="U159" s="22" t="str">
        <f>IFERROR(VLOOKUP(B159,[1]Planilha1!$A$1:$B$34,2,FALSE),"Liberado")</f>
        <v>Liberado</v>
      </c>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row>
    <row r="160" spans="1:53" s="21" customFormat="1" ht="20.100000000000001" customHeight="1" x14ac:dyDescent="0.2">
      <c r="A160" s="27" t="s">
        <v>119</v>
      </c>
      <c r="B160" s="28" t="s">
        <v>248</v>
      </c>
      <c r="C160" s="27" t="s">
        <v>732</v>
      </c>
      <c r="D160" s="27" t="s">
        <v>1838</v>
      </c>
      <c r="E160" s="27" t="s">
        <v>7</v>
      </c>
      <c r="F160" s="27" t="s">
        <v>6507</v>
      </c>
      <c r="G160" s="27" t="s">
        <v>6522</v>
      </c>
      <c r="H160" s="27" t="s">
        <v>6523</v>
      </c>
      <c r="I160" s="29">
        <v>200000</v>
      </c>
      <c r="J160" s="27" t="s">
        <v>6510</v>
      </c>
      <c r="K160" s="27" t="s">
        <v>11449</v>
      </c>
      <c r="L160" s="27" t="s">
        <v>6579</v>
      </c>
      <c r="M160" s="30">
        <v>42891</v>
      </c>
      <c r="N160" s="27" t="s">
        <v>11450</v>
      </c>
      <c r="O160" s="23">
        <v>0</v>
      </c>
      <c r="P160" s="23">
        <v>20000</v>
      </c>
      <c r="Q160" s="23">
        <v>0</v>
      </c>
      <c r="R160" s="24">
        <v>0</v>
      </c>
      <c r="S160" s="25">
        <v>0</v>
      </c>
      <c r="T160" s="32"/>
      <c r="U160" s="22" t="str">
        <f>IFERROR(VLOOKUP(B160,[1]Planilha1!$A$1:$B$34,2,FALSE),"Liberado")</f>
        <v>Liberado</v>
      </c>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row>
    <row r="161" spans="1:53" s="21" customFormat="1" ht="20.100000000000001" customHeight="1" x14ac:dyDescent="0.2">
      <c r="A161" s="27" t="s">
        <v>119</v>
      </c>
      <c r="B161" s="28" t="s">
        <v>248</v>
      </c>
      <c r="C161" s="27" t="s">
        <v>337</v>
      </c>
      <c r="D161" s="27" t="s">
        <v>1839</v>
      </c>
      <c r="E161" s="27" t="s">
        <v>7</v>
      </c>
      <c r="F161" s="27" t="s">
        <v>6507</v>
      </c>
      <c r="G161" s="27" t="s">
        <v>6524</v>
      </c>
      <c r="H161" s="27" t="s">
        <v>6525</v>
      </c>
      <c r="I161" s="29">
        <v>40000</v>
      </c>
      <c r="J161" s="27" t="s">
        <v>6510</v>
      </c>
      <c r="K161" s="27" t="s">
        <v>11451</v>
      </c>
      <c r="L161" s="27" t="s">
        <v>6664</v>
      </c>
      <c r="M161" s="30">
        <v>42885</v>
      </c>
      <c r="N161" s="27" t="s">
        <v>11452</v>
      </c>
      <c r="O161" s="23">
        <v>10000</v>
      </c>
      <c r="P161" s="23">
        <v>1662920.04</v>
      </c>
      <c r="Q161" s="23">
        <v>0</v>
      </c>
      <c r="R161" s="24">
        <v>0</v>
      </c>
      <c r="S161" s="25">
        <v>0</v>
      </c>
      <c r="T161" s="32"/>
      <c r="U161" s="22" t="str">
        <f>IFERROR(VLOOKUP(B161,[1]Planilha1!$A$1:$B$34,2,FALSE),"Liberado")</f>
        <v>Liberado</v>
      </c>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row>
    <row r="162" spans="1:53" s="21" customFormat="1" ht="20.100000000000001" customHeight="1" x14ac:dyDescent="0.2">
      <c r="A162" s="27" t="s">
        <v>119</v>
      </c>
      <c r="B162" s="28" t="s">
        <v>248</v>
      </c>
      <c r="C162" s="27" t="s">
        <v>738</v>
      </c>
      <c r="D162" s="27" t="s">
        <v>1842</v>
      </c>
      <c r="E162" s="27" t="s">
        <v>7</v>
      </c>
      <c r="F162" s="27" t="s">
        <v>6507</v>
      </c>
      <c r="G162" s="27" t="s">
        <v>6532</v>
      </c>
      <c r="H162" s="27" t="s">
        <v>6533</v>
      </c>
      <c r="I162" s="29">
        <v>40000</v>
      </c>
      <c r="J162" s="27" t="s">
        <v>6510</v>
      </c>
      <c r="K162" s="27" t="s">
        <v>11456</v>
      </c>
      <c r="L162" s="27" t="s">
        <v>6579</v>
      </c>
      <c r="M162" s="30" t="s">
        <v>6531</v>
      </c>
      <c r="N162" s="27" t="s">
        <v>11457</v>
      </c>
      <c r="O162" s="23">
        <v>5000</v>
      </c>
      <c r="P162" s="23">
        <v>0</v>
      </c>
      <c r="Q162" s="23">
        <v>0</v>
      </c>
      <c r="R162" s="24">
        <v>0</v>
      </c>
      <c r="S162" s="25">
        <v>0</v>
      </c>
      <c r="T162" s="32"/>
      <c r="U162" s="22" t="str">
        <f>IFERROR(VLOOKUP(B162,[1]Planilha1!$A$1:$B$34,2,FALSE),"Liberado")</f>
        <v>Liberado</v>
      </c>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row>
    <row r="163" spans="1:53" s="21" customFormat="1" ht="20.100000000000001" customHeight="1" x14ac:dyDescent="0.2">
      <c r="A163" s="27" t="s">
        <v>119</v>
      </c>
      <c r="B163" s="28" t="s">
        <v>248</v>
      </c>
      <c r="C163" s="27" t="s">
        <v>707</v>
      </c>
      <c r="D163" s="27" t="s">
        <v>1854</v>
      </c>
      <c r="E163" s="27" t="s">
        <v>7</v>
      </c>
      <c r="F163" s="27" t="s">
        <v>6507</v>
      </c>
      <c r="G163" s="27" t="s">
        <v>11472</v>
      </c>
      <c r="H163" s="27" t="s">
        <v>6556</v>
      </c>
      <c r="I163" s="29">
        <v>40000</v>
      </c>
      <c r="J163" s="27" t="s">
        <v>6510</v>
      </c>
      <c r="K163" s="27" t="s">
        <v>11473</v>
      </c>
      <c r="L163" s="27" t="s">
        <v>6579</v>
      </c>
      <c r="M163" s="30">
        <v>42871</v>
      </c>
      <c r="N163" s="27" t="s">
        <v>11474</v>
      </c>
      <c r="O163" s="23">
        <v>30000</v>
      </c>
      <c r="P163" s="23">
        <v>582496.57999999996</v>
      </c>
      <c r="Q163" s="23">
        <v>0</v>
      </c>
      <c r="R163" s="24">
        <v>0</v>
      </c>
      <c r="S163" s="25">
        <v>0</v>
      </c>
      <c r="T163" s="32"/>
      <c r="U163" s="22" t="str">
        <f>IFERROR(VLOOKUP(B163,[1]Planilha1!$A$1:$B$34,2,FALSE),"Liberado")</f>
        <v>Liberado</v>
      </c>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row>
    <row r="164" spans="1:53" s="21" customFormat="1" ht="20.100000000000001" customHeight="1" x14ac:dyDescent="0.2">
      <c r="A164" s="27" t="s">
        <v>119</v>
      </c>
      <c r="B164" s="28" t="s">
        <v>248</v>
      </c>
      <c r="C164" s="27" t="s">
        <v>574</v>
      </c>
      <c r="D164" s="27" t="s">
        <v>1856</v>
      </c>
      <c r="E164" s="27" t="s">
        <v>7</v>
      </c>
      <c r="F164" s="27" t="s">
        <v>6507</v>
      </c>
      <c r="G164" s="27" t="s">
        <v>6559</v>
      </c>
      <c r="H164" s="27" t="s">
        <v>6525</v>
      </c>
      <c r="I164" s="29">
        <v>60000</v>
      </c>
      <c r="J164" s="27" t="s">
        <v>6510</v>
      </c>
      <c r="K164" s="27" t="s">
        <v>11099</v>
      </c>
      <c r="L164" s="27" t="s">
        <v>6664</v>
      </c>
      <c r="M164" s="30">
        <v>42842</v>
      </c>
      <c r="N164" s="27" t="s">
        <v>12079</v>
      </c>
      <c r="O164" s="33">
        <v>0</v>
      </c>
      <c r="P164" s="33">
        <v>27157.035</v>
      </c>
      <c r="Q164" s="23">
        <v>0</v>
      </c>
      <c r="R164" s="24">
        <v>0</v>
      </c>
      <c r="S164" s="25">
        <v>0</v>
      </c>
      <c r="T164" s="34" t="s">
        <v>12065</v>
      </c>
      <c r="U164" s="22" t="str">
        <f>IFERROR(VLOOKUP(B164,[1]Planilha1!$A$1:$B$34,2,FALSE),"Liberado")</f>
        <v>Liberado</v>
      </c>
      <c r="V164" s="31"/>
      <c r="W164" s="31"/>
      <c r="X164" s="31"/>
      <c r="Y164" s="31"/>
      <c r="Z164" s="31"/>
      <c r="AA164" s="31"/>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row>
    <row r="165" spans="1:53" s="21" customFormat="1" ht="20.100000000000001" customHeight="1" x14ac:dyDescent="0.2">
      <c r="A165" s="27" t="s">
        <v>119</v>
      </c>
      <c r="B165" s="28" t="s">
        <v>248</v>
      </c>
      <c r="C165" s="27" t="s">
        <v>732</v>
      </c>
      <c r="D165" s="27" t="s">
        <v>1838</v>
      </c>
      <c r="E165" s="27" t="s">
        <v>7</v>
      </c>
      <c r="F165" s="27" t="s">
        <v>6507</v>
      </c>
      <c r="G165" s="27" t="s">
        <v>11481</v>
      </c>
      <c r="H165" s="27" t="s">
        <v>6556</v>
      </c>
      <c r="I165" s="29">
        <v>300000</v>
      </c>
      <c r="J165" s="27" t="s">
        <v>6510</v>
      </c>
      <c r="K165" s="27" t="s">
        <v>11482</v>
      </c>
      <c r="L165" s="27" t="s">
        <v>6579</v>
      </c>
      <c r="M165" s="30">
        <v>42863</v>
      </c>
      <c r="N165" s="27" t="s">
        <v>11483</v>
      </c>
      <c r="O165" s="33">
        <v>0</v>
      </c>
      <c r="P165" s="33">
        <v>47833.760000000002</v>
      </c>
      <c r="Q165" s="23">
        <v>0</v>
      </c>
      <c r="R165" s="24">
        <v>0</v>
      </c>
      <c r="S165" s="25">
        <v>0</v>
      </c>
      <c r="T165" s="34" t="s">
        <v>12065</v>
      </c>
      <c r="U165" s="22" t="str">
        <f>IFERROR(VLOOKUP(B165,[1]Planilha1!$A$1:$B$34,2,FALSE),"Liberado")</f>
        <v>Liberado</v>
      </c>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row>
    <row r="166" spans="1:53" s="21" customFormat="1" ht="20.100000000000001" customHeight="1" x14ac:dyDescent="0.2">
      <c r="A166" s="27" t="s">
        <v>119</v>
      </c>
      <c r="B166" s="28" t="s">
        <v>248</v>
      </c>
      <c r="C166" s="27" t="s">
        <v>534</v>
      </c>
      <c r="D166" s="27" t="s">
        <v>1863</v>
      </c>
      <c r="E166" s="27" t="s">
        <v>7</v>
      </c>
      <c r="F166" s="27" t="s">
        <v>6507</v>
      </c>
      <c r="G166" s="27" t="s">
        <v>6572</v>
      </c>
      <c r="H166" s="27" t="s">
        <v>6573</v>
      </c>
      <c r="I166" s="29">
        <v>40000</v>
      </c>
      <c r="J166" s="27" t="s">
        <v>6510</v>
      </c>
      <c r="K166" s="27" t="s">
        <v>11484</v>
      </c>
      <c r="L166" s="27" t="s">
        <v>6579</v>
      </c>
      <c r="M166" s="30">
        <v>42909</v>
      </c>
      <c r="N166" s="27" t="s">
        <v>6511</v>
      </c>
      <c r="O166" s="23">
        <v>40000</v>
      </c>
      <c r="P166" s="23">
        <v>271617.53000000003</v>
      </c>
      <c r="Q166" s="23">
        <v>0</v>
      </c>
      <c r="R166" s="24">
        <v>0</v>
      </c>
      <c r="S166" s="25">
        <v>0</v>
      </c>
      <c r="T166" s="32"/>
      <c r="U166" s="22" t="str">
        <f>IFERROR(VLOOKUP(B166,[1]Planilha1!$A$1:$B$34,2,FALSE),"Liberado")</f>
        <v>Liberado</v>
      </c>
      <c r="V166" s="31"/>
      <c r="W166" s="31"/>
      <c r="X166" s="31"/>
      <c r="Y166" s="31"/>
      <c r="Z166" s="31"/>
      <c r="AA166" s="31"/>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row>
    <row r="167" spans="1:53" s="21" customFormat="1" ht="20.100000000000001" customHeight="1" x14ac:dyDescent="0.2">
      <c r="A167" s="27" t="s">
        <v>119</v>
      </c>
      <c r="B167" s="28" t="s">
        <v>248</v>
      </c>
      <c r="C167" s="27" t="s">
        <v>736</v>
      </c>
      <c r="D167" s="27" t="s">
        <v>1867</v>
      </c>
      <c r="E167" s="27" t="s">
        <v>7</v>
      </c>
      <c r="F167" s="27" t="s">
        <v>6507</v>
      </c>
      <c r="G167" s="27" t="s">
        <v>6582</v>
      </c>
      <c r="H167" s="27" t="s">
        <v>6583</v>
      </c>
      <c r="I167" s="29">
        <v>285800.86</v>
      </c>
      <c r="J167" s="27" t="s">
        <v>6510</v>
      </c>
      <c r="K167" s="27" t="s">
        <v>11491</v>
      </c>
      <c r="L167" s="27" t="s">
        <v>6664</v>
      </c>
      <c r="M167" s="30">
        <v>42823</v>
      </c>
      <c r="N167" s="27" t="s">
        <v>11457</v>
      </c>
      <c r="O167" s="23">
        <f>12997.74*80%</f>
        <v>10398.192000000001</v>
      </c>
      <c r="P167" s="23">
        <f>56912.45*80%</f>
        <v>45529.96</v>
      </c>
      <c r="Q167" s="23">
        <v>0</v>
      </c>
      <c r="R167" s="24">
        <v>0</v>
      </c>
      <c r="S167" s="25">
        <v>0</v>
      </c>
      <c r="T167" s="32"/>
      <c r="U167" s="22" t="str">
        <f>IFERROR(VLOOKUP(B167,[1]Planilha1!$A$1:$B$34,2,FALSE),"Liberado")</f>
        <v>Liberado</v>
      </c>
      <c r="V167" s="31"/>
      <c r="W167" s="31"/>
      <c r="X167" s="31"/>
      <c r="Y167" s="31"/>
      <c r="Z167" s="31"/>
      <c r="AA167" s="31"/>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row>
    <row r="168" spans="1:53" s="21" customFormat="1" ht="20.100000000000001" customHeight="1" x14ac:dyDescent="0.2">
      <c r="A168" s="27" t="s">
        <v>119</v>
      </c>
      <c r="B168" s="28" t="s">
        <v>248</v>
      </c>
      <c r="C168" s="27">
        <v>36</v>
      </c>
      <c r="D168" s="27" t="s">
        <v>1867</v>
      </c>
      <c r="E168" s="27" t="s">
        <v>7</v>
      </c>
      <c r="F168" s="27" t="s">
        <v>6507</v>
      </c>
      <c r="G168" s="27" t="s">
        <v>6582</v>
      </c>
      <c r="H168" s="27" t="s">
        <v>6583</v>
      </c>
      <c r="I168" s="29">
        <v>285800.86</v>
      </c>
      <c r="J168" s="27" t="s">
        <v>6510</v>
      </c>
      <c r="K168" s="27" t="s">
        <v>11491</v>
      </c>
      <c r="L168" s="27" t="s">
        <v>6664</v>
      </c>
      <c r="M168" s="30">
        <v>42823</v>
      </c>
      <c r="N168" s="27" t="s">
        <v>11457</v>
      </c>
      <c r="O168" s="23">
        <v>2599.5480000000002</v>
      </c>
      <c r="P168" s="23">
        <v>11382.49</v>
      </c>
      <c r="Q168" s="23">
        <v>0</v>
      </c>
      <c r="R168" s="24">
        <v>0</v>
      </c>
      <c r="S168" s="25">
        <v>0</v>
      </c>
      <c r="T168" s="32"/>
      <c r="U168" s="22" t="str">
        <f>IFERROR(VLOOKUP(B168,[1]Planilha1!$A$1:$B$34,2,FALSE),"Liberado")</f>
        <v>Liberado</v>
      </c>
      <c r="V168" s="31"/>
      <c r="W168" s="31"/>
      <c r="X168" s="31"/>
      <c r="Y168" s="31"/>
      <c r="Z168" s="31"/>
      <c r="AA168" s="31"/>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row>
    <row r="169" spans="1:53" s="21" customFormat="1" ht="20.100000000000001" customHeight="1" x14ac:dyDescent="0.2">
      <c r="A169" s="27" t="s">
        <v>119</v>
      </c>
      <c r="B169" s="28" t="s">
        <v>248</v>
      </c>
      <c r="C169" s="27" t="s">
        <v>337</v>
      </c>
      <c r="D169" s="27" t="s">
        <v>1874</v>
      </c>
      <c r="E169" s="27" t="s">
        <v>7</v>
      </c>
      <c r="F169" s="27" t="s">
        <v>6507</v>
      </c>
      <c r="G169" s="27" t="s">
        <v>11499</v>
      </c>
      <c r="H169" s="27" t="s">
        <v>6556</v>
      </c>
      <c r="I169" s="29">
        <v>200000</v>
      </c>
      <c r="J169" s="27" t="s">
        <v>6510</v>
      </c>
      <c r="K169" s="27" t="s">
        <v>11500</v>
      </c>
      <c r="L169" s="27" t="s">
        <v>6579</v>
      </c>
      <c r="M169" s="30">
        <v>42809</v>
      </c>
      <c r="N169" s="27" t="s">
        <v>6511</v>
      </c>
      <c r="O169" s="23">
        <v>50000</v>
      </c>
      <c r="P169" s="23">
        <v>7717.19</v>
      </c>
      <c r="Q169" s="23">
        <v>0</v>
      </c>
      <c r="R169" s="24">
        <v>0</v>
      </c>
      <c r="S169" s="25">
        <v>0</v>
      </c>
      <c r="T169" s="32"/>
      <c r="U169" s="22" t="str">
        <f>IFERROR(VLOOKUP(B169,[1]Planilha1!$A$1:$B$34,2,FALSE),"Liberado")</f>
        <v>Liberado</v>
      </c>
      <c r="V169" s="31"/>
      <c r="W169" s="31"/>
      <c r="X169" s="31"/>
      <c r="Y169" s="31"/>
      <c r="Z169" s="31"/>
      <c r="AA169" s="31"/>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row>
    <row r="170" spans="1:53" s="21" customFormat="1" ht="20.100000000000001" customHeight="1" x14ac:dyDescent="0.2">
      <c r="A170" s="27" t="s">
        <v>119</v>
      </c>
      <c r="B170" s="28" t="s">
        <v>248</v>
      </c>
      <c r="C170" s="27" t="s">
        <v>602</v>
      </c>
      <c r="D170" s="27" t="s">
        <v>1879</v>
      </c>
      <c r="E170" s="27" t="s">
        <v>7</v>
      </c>
      <c r="F170" s="27" t="s">
        <v>6507</v>
      </c>
      <c r="G170" s="27" t="s">
        <v>11507</v>
      </c>
      <c r="H170" s="27" t="s">
        <v>6603</v>
      </c>
      <c r="I170" s="29">
        <v>90000</v>
      </c>
      <c r="J170" s="27" t="s">
        <v>6510</v>
      </c>
      <c r="K170" s="27" t="s">
        <v>11100</v>
      </c>
      <c r="L170" s="27" t="s">
        <v>6579</v>
      </c>
      <c r="M170" s="30">
        <v>42781</v>
      </c>
      <c r="N170" s="27" t="s">
        <v>12082</v>
      </c>
      <c r="O170" s="33">
        <v>0</v>
      </c>
      <c r="P170" s="33">
        <v>57101.83</v>
      </c>
      <c r="Q170" s="23">
        <v>0</v>
      </c>
      <c r="R170" s="24">
        <v>0</v>
      </c>
      <c r="S170" s="25">
        <v>0</v>
      </c>
      <c r="T170" s="34" t="s">
        <v>12065</v>
      </c>
      <c r="U170" s="22" t="str">
        <f>IFERROR(VLOOKUP(B170,[1]Planilha1!$A$1:$B$34,2,FALSE),"Liberado")</f>
        <v>Liberado</v>
      </c>
      <c r="V170" s="31"/>
      <c r="W170" s="31"/>
      <c r="X170" s="31"/>
      <c r="Y170" s="31"/>
      <c r="Z170" s="31"/>
      <c r="AA170" s="31"/>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row>
    <row r="171" spans="1:53" s="21" customFormat="1" ht="20.100000000000001" customHeight="1" x14ac:dyDescent="0.2">
      <c r="A171" s="27" t="s">
        <v>119</v>
      </c>
      <c r="B171" s="28" t="s">
        <v>248</v>
      </c>
      <c r="C171" s="27">
        <v>3</v>
      </c>
      <c r="D171" s="27" t="s">
        <v>1882</v>
      </c>
      <c r="E171" s="27" t="s">
        <v>7</v>
      </c>
      <c r="F171" s="27" t="s">
        <v>6507</v>
      </c>
      <c r="G171" s="27" t="s">
        <v>11512</v>
      </c>
      <c r="H171" s="27" t="s">
        <v>6573</v>
      </c>
      <c r="I171" s="29">
        <v>80000</v>
      </c>
      <c r="J171" s="27" t="s">
        <v>6510</v>
      </c>
      <c r="K171" s="27" t="s">
        <v>11513</v>
      </c>
      <c r="L171" s="27" t="s">
        <v>6579</v>
      </c>
      <c r="M171" s="30">
        <v>42895</v>
      </c>
      <c r="N171" s="27" t="s">
        <v>11514</v>
      </c>
      <c r="O171" s="23">
        <f>30000*37%</f>
        <v>11100</v>
      </c>
      <c r="P171" s="23">
        <f>98993.6*37%</f>
        <v>36627.632000000005</v>
      </c>
      <c r="Q171" s="23">
        <v>0</v>
      </c>
      <c r="R171" s="24">
        <v>0</v>
      </c>
      <c r="S171" s="25">
        <v>0</v>
      </c>
      <c r="T171" s="32"/>
      <c r="U171" s="22" t="str">
        <f>IFERROR(VLOOKUP(B171,[1]Planilha1!$A$1:$B$34,2,FALSE),"Liberado")</f>
        <v>Liberado</v>
      </c>
      <c r="V171" s="31"/>
      <c r="W171" s="31"/>
      <c r="X171" s="31"/>
      <c r="Y171" s="31"/>
      <c r="Z171" s="31"/>
      <c r="AA171" s="31"/>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row>
    <row r="172" spans="1:53" s="21" customFormat="1" ht="20.100000000000001" customHeight="1" x14ac:dyDescent="0.2">
      <c r="A172" s="27" t="s">
        <v>119</v>
      </c>
      <c r="B172" s="28" t="s">
        <v>248</v>
      </c>
      <c r="C172" s="27" t="s">
        <v>671</v>
      </c>
      <c r="D172" s="27" t="s">
        <v>1882</v>
      </c>
      <c r="E172" s="27" t="s">
        <v>7</v>
      </c>
      <c r="F172" s="27" t="s">
        <v>6507</v>
      </c>
      <c r="G172" s="27" t="s">
        <v>11512</v>
      </c>
      <c r="H172" s="27" t="s">
        <v>6573</v>
      </c>
      <c r="I172" s="29">
        <v>80000</v>
      </c>
      <c r="J172" s="27" t="s">
        <v>6510</v>
      </c>
      <c r="K172" s="27" t="s">
        <v>11513</v>
      </c>
      <c r="L172" s="27" t="s">
        <v>6579</v>
      </c>
      <c r="M172" s="30">
        <v>42895</v>
      </c>
      <c r="N172" s="27" t="s">
        <v>11514</v>
      </c>
      <c r="O172" s="23">
        <f>30000*63%</f>
        <v>18900</v>
      </c>
      <c r="P172" s="23">
        <v>62365.968000000001</v>
      </c>
      <c r="Q172" s="23">
        <v>0</v>
      </c>
      <c r="R172" s="24">
        <v>0</v>
      </c>
      <c r="S172" s="25">
        <v>0</v>
      </c>
      <c r="T172" s="32"/>
      <c r="U172" s="22" t="str">
        <f>IFERROR(VLOOKUP(B172,[1]Planilha1!$A$1:$B$34,2,FALSE),"Liberado")</f>
        <v>Liberado</v>
      </c>
      <c r="V172" s="31"/>
      <c r="W172" s="31"/>
      <c r="X172" s="31"/>
      <c r="Y172" s="31"/>
      <c r="Z172" s="31"/>
      <c r="AA172" s="31"/>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row>
    <row r="173" spans="1:53" s="21" customFormat="1" ht="20.100000000000001" customHeight="1" x14ac:dyDescent="0.2">
      <c r="A173" s="27" t="s">
        <v>119</v>
      </c>
      <c r="B173" s="28" t="s">
        <v>248</v>
      </c>
      <c r="C173" s="27" t="s">
        <v>732</v>
      </c>
      <c r="D173" s="27" t="s">
        <v>1889</v>
      </c>
      <c r="E173" s="27" t="s">
        <v>7</v>
      </c>
      <c r="F173" s="27" t="s">
        <v>6507</v>
      </c>
      <c r="G173" s="27" t="s">
        <v>6616</v>
      </c>
      <c r="H173" s="27" t="s">
        <v>6617</v>
      </c>
      <c r="I173" s="29">
        <v>50000</v>
      </c>
      <c r="J173" s="27" t="s">
        <v>6510</v>
      </c>
      <c r="K173" s="27" t="s">
        <v>11524</v>
      </c>
      <c r="L173" s="27" t="s">
        <v>6579</v>
      </c>
      <c r="M173" s="30">
        <v>42823</v>
      </c>
      <c r="N173" s="27" t="s">
        <v>11525</v>
      </c>
      <c r="O173" s="23">
        <v>12000</v>
      </c>
      <c r="P173" s="23">
        <v>760677.33</v>
      </c>
      <c r="Q173" s="23">
        <v>0</v>
      </c>
      <c r="R173" s="24">
        <v>0</v>
      </c>
      <c r="S173" s="25">
        <v>0</v>
      </c>
      <c r="T173" s="32"/>
      <c r="U173" s="22" t="str">
        <f>IFERROR(VLOOKUP(B173,[1]Planilha1!$A$1:$B$34,2,FALSE),"Liberado")</f>
        <v>Liberado</v>
      </c>
      <c r="V173" s="31"/>
      <c r="W173" s="31"/>
      <c r="X173" s="31"/>
      <c r="Y173" s="31"/>
      <c r="Z173" s="31"/>
      <c r="AA173" s="31"/>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row>
    <row r="174" spans="1:53" s="21" customFormat="1" ht="20.100000000000001" customHeight="1" x14ac:dyDescent="0.2">
      <c r="A174" s="27" t="s">
        <v>119</v>
      </c>
      <c r="B174" s="28" t="s">
        <v>248</v>
      </c>
      <c r="C174" s="27">
        <v>28</v>
      </c>
      <c r="D174" s="27" t="s">
        <v>1889</v>
      </c>
      <c r="E174" s="27" t="s">
        <v>7</v>
      </c>
      <c r="F174" s="27" t="s">
        <v>6507</v>
      </c>
      <c r="G174" s="27" t="s">
        <v>6616</v>
      </c>
      <c r="H174" s="27" t="s">
        <v>6617</v>
      </c>
      <c r="I174" s="29">
        <v>50000</v>
      </c>
      <c r="J174" s="27" t="s">
        <v>6510</v>
      </c>
      <c r="K174" s="27" t="s">
        <v>11524</v>
      </c>
      <c r="L174" s="27" t="s">
        <v>6579</v>
      </c>
      <c r="M174" s="30">
        <v>42823</v>
      </c>
      <c r="N174" s="27" t="s">
        <v>11525</v>
      </c>
      <c r="O174" s="23">
        <v>18000</v>
      </c>
      <c r="P174" s="23">
        <v>0</v>
      </c>
      <c r="Q174" s="23">
        <v>0</v>
      </c>
      <c r="R174" s="24">
        <v>0</v>
      </c>
      <c r="S174" s="25">
        <v>0</v>
      </c>
      <c r="T174" s="32"/>
      <c r="U174" s="22" t="str">
        <f>IFERROR(VLOOKUP(B174,[1]Planilha1!$A$1:$B$34,2,FALSE),"Liberado")</f>
        <v>Liberado</v>
      </c>
      <c r="V174" s="31"/>
      <c r="W174" s="31"/>
      <c r="X174" s="31"/>
      <c r="Y174" s="31"/>
      <c r="Z174" s="31"/>
      <c r="AA174" s="31"/>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row>
    <row r="175" spans="1:53" s="21" customFormat="1" ht="20.100000000000001" customHeight="1" x14ac:dyDescent="0.2">
      <c r="A175" s="27" t="s">
        <v>119</v>
      </c>
      <c r="B175" s="28" t="s">
        <v>248</v>
      </c>
      <c r="C175" s="27" t="s">
        <v>671</v>
      </c>
      <c r="D175" s="27" t="s">
        <v>1898</v>
      </c>
      <c r="E175" s="27" t="s">
        <v>7</v>
      </c>
      <c r="F175" s="27" t="s">
        <v>6507</v>
      </c>
      <c r="G175" s="27" t="s">
        <v>6631</v>
      </c>
      <c r="H175" s="27" t="s">
        <v>6573</v>
      </c>
      <c r="I175" s="29">
        <v>37000</v>
      </c>
      <c r="J175" s="27" t="s">
        <v>6510</v>
      </c>
      <c r="K175" s="27" t="s">
        <v>11543</v>
      </c>
      <c r="L175" s="27" t="s">
        <v>6579</v>
      </c>
      <c r="M175" s="30">
        <v>42865</v>
      </c>
      <c r="N175" s="27" t="s">
        <v>11544</v>
      </c>
      <c r="O175" s="23">
        <v>15400</v>
      </c>
      <c r="P175" s="23">
        <v>0</v>
      </c>
      <c r="Q175" s="23">
        <v>0</v>
      </c>
      <c r="R175" s="24">
        <v>0</v>
      </c>
      <c r="S175" s="25">
        <v>0</v>
      </c>
      <c r="T175" s="32"/>
      <c r="U175" s="22" t="str">
        <f>IFERROR(VLOOKUP(B175,[1]Planilha1!$A$1:$B$34,2,FALSE),"Liberado")</f>
        <v>Liberado</v>
      </c>
      <c r="V175" s="31"/>
      <c r="W175" s="31"/>
      <c r="X175" s="31"/>
      <c r="Y175" s="31"/>
      <c r="Z175" s="31"/>
      <c r="AA175" s="31"/>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row>
    <row r="176" spans="1:53" s="21" customFormat="1" ht="20.100000000000001" customHeight="1" x14ac:dyDescent="0.2">
      <c r="A176" s="27" t="s">
        <v>119</v>
      </c>
      <c r="B176" s="28" t="s">
        <v>248</v>
      </c>
      <c r="C176" s="27">
        <v>16</v>
      </c>
      <c r="D176" s="27" t="s">
        <v>1898</v>
      </c>
      <c r="E176" s="27" t="s">
        <v>7</v>
      </c>
      <c r="F176" s="27" t="s">
        <v>6507</v>
      </c>
      <c r="G176" s="27" t="s">
        <v>6631</v>
      </c>
      <c r="H176" s="27" t="s">
        <v>6573</v>
      </c>
      <c r="I176" s="29">
        <v>37000</v>
      </c>
      <c r="J176" s="27" t="s">
        <v>6510</v>
      </c>
      <c r="K176" s="27" t="s">
        <v>11543</v>
      </c>
      <c r="L176" s="27" t="s">
        <v>6579</v>
      </c>
      <c r="M176" s="30">
        <v>42865</v>
      </c>
      <c r="N176" s="27" t="s">
        <v>11544</v>
      </c>
      <c r="O176" s="23">
        <v>4600</v>
      </c>
      <c r="P176" s="23">
        <v>0</v>
      </c>
      <c r="Q176" s="23">
        <v>0</v>
      </c>
      <c r="R176" s="24">
        <v>0</v>
      </c>
      <c r="S176" s="25">
        <v>0</v>
      </c>
      <c r="T176" s="32"/>
      <c r="U176" s="22" t="str">
        <f>IFERROR(VLOOKUP(B176,[1]Planilha1!$A$1:$B$34,2,FALSE),"Liberado")</f>
        <v>Liberado</v>
      </c>
      <c r="V176" s="31"/>
      <c r="W176" s="31"/>
      <c r="X176" s="31"/>
      <c r="Y176" s="31"/>
      <c r="Z176" s="31"/>
      <c r="AA176" s="31"/>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row>
    <row r="177" spans="1:53" s="21" customFormat="1" ht="20.100000000000001" customHeight="1" x14ac:dyDescent="0.2">
      <c r="A177" s="27" t="s">
        <v>119</v>
      </c>
      <c r="B177" s="28" t="s">
        <v>248</v>
      </c>
      <c r="C177" s="27" t="s">
        <v>736</v>
      </c>
      <c r="D177" s="27" t="s">
        <v>1909</v>
      </c>
      <c r="E177" s="27" t="s">
        <v>7</v>
      </c>
      <c r="F177" s="27" t="s">
        <v>6507</v>
      </c>
      <c r="G177" s="27" t="s">
        <v>11563</v>
      </c>
      <c r="H177" s="27" t="s">
        <v>6573</v>
      </c>
      <c r="I177" s="29">
        <v>60000</v>
      </c>
      <c r="J177" s="27" t="s">
        <v>6510</v>
      </c>
      <c r="K177" s="27" t="s">
        <v>11564</v>
      </c>
      <c r="L177" s="27" t="s">
        <v>6579</v>
      </c>
      <c r="M177" s="30">
        <v>42699</v>
      </c>
      <c r="N177" s="27" t="s">
        <v>11565</v>
      </c>
      <c r="O177" s="23">
        <v>10000</v>
      </c>
      <c r="P177" s="23">
        <v>218712.39840000001</v>
      </c>
      <c r="Q177" s="23">
        <v>0</v>
      </c>
      <c r="R177" s="24">
        <v>0</v>
      </c>
      <c r="S177" s="25">
        <v>0</v>
      </c>
      <c r="T177" s="32"/>
      <c r="U177" s="22" t="str">
        <f>IFERROR(VLOOKUP(B177,[1]Planilha1!$A$1:$B$34,2,FALSE),"Liberado")</f>
        <v>Liberado</v>
      </c>
      <c r="V177" s="31"/>
      <c r="W177" s="31"/>
      <c r="X177" s="31"/>
      <c r="Y177" s="31"/>
      <c r="Z177" s="31"/>
      <c r="AA177" s="31"/>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row>
    <row r="178" spans="1:53" s="21" customFormat="1" ht="20.100000000000001" customHeight="1" x14ac:dyDescent="0.2">
      <c r="A178" s="27" t="s">
        <v>119</v>
      </c>
      <c r="B178" s="28" t="s">
        <v>248</v>
      </c>
      <c r="C178" s="27" t="s">
        <v>327</v>
      </c>
      <c r="D178" s="27" t="s">
        <v>1920</v>
      </c>
      <c r="E178" s="27" t="s">
        <v>7</v>
      </c>
      <c r="F178" s="27" t="s">
        <v>6507</v>
      </c>
      <c r="G178" s="27" t="s">
        <v>6668</v>
      </c>
      <c r="H178" s="27" t="s">
        <v>6580</v>
      </c>
      <c r="I178" s="29">
        <v>36000</v>
      </c>
      <c r="J178" s="27" t="s">
        <v>6510</v>
      </c>
      <c r="K178" s="27" t="s">
        <v>11582</v>
      </c>
      <c r="L178" s="27" t="s">
        <v>6585</v>
      </c>
      <c r="M178" s="30">
        <v>42646</v>
      </c>
      <c r="N178" s="27" t="s">
        <v>11583</v>
      </c>
      <c r="O178" s="23">
        <v>0</v>
      </c>
      <c r="P178" s="23">
        <v>30000</v>
      </c>
      <c r="Q178" s="23">
        <v>0</v>
      </c>
      <c r="R178" s="89">
        <v>0</v>
      </c>
      <c r="S178" s="25">
        <v>0</v>
      </c>
      <c r="T178" s="32"/>
      <c r="U178" s="22" t="str">
        <f>IFERROR(VLOOKUP(B178,[1]Planilha1!$A$1:$B$34,2,FALSE),"Liberado")</f>
        <v>Liberado</v>
      </c>
      <c r="V178" s="31"/>
      <c r="W178" s="31"/>
      <c r="X178" s="31"/>
      <c r="Y178" s="31"/>
      <c r="Z178" s="31"/>
      <c r="AA178" s="31"/>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row>
    <row r="179" spans="1:53" s="21" customFormat="1" ht="20.100000000000001" customHeight="1" x14ac:dyDescent="0.2">
      <c r="A179" s="27" t="s">
        <v>119</v>
      </c>
      <c r="B179" s="28" t="s">
        <v>248</v>
      </c>
      <c r="C179" s="27" t="s">
        <v>602</v>
      </c>
      <c r="D179" s="27" t="s">
        <v>1879</v>
      </c>
      <c r="E179" s="27" t="s">
        <v>7</v>
      </c>
      <c r="F179" s="27" t="s">
        <v>6507</v>
      </c>
      <c r="G179" s="27" t="s">
        <v>11584</v>
      </c>
      <c r="H179" s="27" t="s">
        <v>6669</v>
      </c>
      <c r="I179" s="29">
        <v>70000</v>
      </c>
      <c r="J179" s="27" t="s">
        <v>6510</v>
      </c>
      <c r="K179" s="27" t="s">
        <v>11585</v>
      </c>
      <c r="L179" s="27" t="s">
        <v>6579</v>
      </c>
      <c r="M179" s="30">
        <v>42653</v>
      </c>
      <c r="N179" s="27" t="s">
        <v>11586</v>
      </c>
      <c r="O179" s="23">
        <v>30000</v>
      </c>
      <c r="P179" s="23">
        <v>296949.78999999998</v>
      </c>
      <c r="Q179" s="23">
        <v>0</v>
      </c>
      <c r="R179" s="24">
        <v>0</v>
      </c>
      <c r="S179" s="25">
        <v>0</v>
      </c>
      <c r="T179" s="32"/>
      <c r="U179" s="22" t="str">
        <f>IFERROR(VLOOKUP(B179,[1]Planilha1!$A$1:$B$34,2,FALSE),"Liberado")</f>
        <v>Liberado</v>
      </c>
      <c r="V179" s="31"/>
      <c r="W179" s="31"/>
      <c r="X179" s="31"/>
      <c r="Y179" s="31"/>
      <c r="Z179" s="31"/>
      <c r="AA179" s="31"/>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row>
    <row r="180" spans="1:53" s="21" customFormat="1" ht="20.100000000000001" customHeight="1" x14ac:dyDescent="0.2">
      <c r="A180" s="27" t="s">
        <v>119</v>
      </c>
      <c r="B180" s="28" t="s">
        <v>248</v>
      </c>
      <c r="C180" s="28" t="s">
        <v>1893</v>
      </c>
      <c r="D180" s="27" t="s">
        <v>1959</v>
      </c>
      <c r="E180" s="27" t="s">
        <v>7</v>
      </c>
      <c r="F180" s="27" t="s">
        <v>6507</v>
      </c>
      <c r="G180" s="27" t="s">
        <v>11647</v>
      </c>
      <c r="H180" s="27" t="s">
        <v>6808</v>
      </c>
      <c r="I180" s="29">
        <v>45000</v>
      </c>
      <c r="J180" s="27" t="s">
        <v>6510</v>
      </c>
      <c r="K180" s="27" t="s">
        <v>11648</v>
      </c>
      <c r="L180" s="27" t="s">
        <v>6585</v>
      </c>
      <c r="M180" s="30">
        <v>42562</v>
      </c>
      <c r="N180" s="27" t="s">
        <v>11649</v>
      </c>
      <c r="O180" s="23">
        <v>30000</v>
      </c>
      <c r="P180" s="23">
        <v>595486.27</v>
      </c>
      <c r="Q180" s="23">
        <v>0</v>
      </c>
      <c r="R180" s="24">
        <v>0</v>
      </c>
      <c r="S180" s="25">
        <v>0</v>
      </c>
      <c r="T180" s="32"/>
      <c r="U180" s="22" t="str">
        <f>IFERROR(VLOOKUP(B180,[1]Planilha1!$A$1:$B$34,2,FALSE),"Liberado")</f>
        <v>Liberado</v>
      </c>
      <c r="V180" s="31"/>
      <c r="W180" s="31"/>
      <c r="X180" s="31"/>
      <c r="Y180" s="31"/>
      <c r="Z180" s="31"/>
      <c r="AA180" s="31"/>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row>
    <row r="181" spans="1:53" s="21" customFormat="1" ht="20.100000000000001" customHeight="1" x14ac:dyDescent="0.2">
      <c r="A181" s="27" t="s">
        <v>119</v>
      </c>
      <c r="B181" s="28" t="s">
        <v>248</v>
      </c>
      <c r="C181" s="27" t="s">
        <v>602</v>
      </c>
      <c r="D181" s="27" t="s">
        <v>1971</v>
      </c>
      <c r="E181" s="27" t="s">
        <v>7</v>
      </c>
      <c r="F181" s="27" t="s">
        <v>6507</v>
      </c>
      <c r="G181" s="27" t="s">
        <v>6942</v>
      </c>
      <c r="H181" s="27" t="s">
        <v>6603</v>
      </c>
      <c r="I181" s="29">
        <v>150000</v>
      </c>
      <c r="J181" s="27" t="s">
        <v>6510</v>
      </c>
      <c r="K181" s="27" t="s">
        <v>11666</v>
      </c>
      <c r="L181" s="27" t="s">
        <v>6684</v>
      </c>
      <c r="M181" s="30">
        <v>42523</v>
      </c>
      <c r="N181" s="27" t="s">
        <v>11667</v>
      </c>
      <c r="O181" s="23">
        <v>0</v>
      </c>
      <c r="P181" s="23">
        <v>30000</v>
      </c>
      <c r="Q181" s="23">
        <v>0</v>
      </c>
      <c r="R181" s="24">
        <v>0</v>
      </c>
      <c r="S181" s="25">
        <v>0</v>
      </c>
      <c r="T181" s="32"/>
      <c r="U181" s="22" t="str">
        <f>IFERROR(VLOOKUP(B181,[1]Planilha1!$A$1:$B$34,2,FALSE),"Liberado")</f>
        <v>Liberado</v>
      </c>
      <c r="V181" s="31"/>
      <c r="W181" s="31"/>
      <c r="X181" s="31"/>
      <c r="Y181" s="31"/>
      <c r="Z181" s="31"/>
      <c r="AA181" s="31"/>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row>
    <row r="182" spans="1:53" s="21" customFormat="1" ht="20.100000000000001" customHeight="1" x14ac:dyDescent="0.2">
      <c r="A182" s="27" t="s">
        <v>119</v>
      </c>
      <c r="B182" s="28" t="s">
        <v>248</v>
      </c>
      <c r="C182" s="27" t="s">
        <v>667</v>
      </c>
      <c r="D182" s="27" t="s">
        <v>1980</v>
      </c>
      <c r="E182" s="27" t="s">
        <v>7</v>
      </c>
      <c r="F182" s="27" t="s">
        <v>6507</v>
      </c>
      <c r="G182" s="27" t="s">
        <v>6974</v>
      </c>
      <c r="H182" s="27" t="s">
        <v>6573</v>
      </c>
      <c r="I182" s="29">
        <v>80000</v>
      </c>
      <c r="J182" s="27" t="s">
        <v>6510</v>
      </c>
      <c r="K182" s="27" t="s">
        <v>11682</v>
      </c>
      <c r="L182" s="27" t="s">
        <v>6585</v>
      </c>
      <c r="M182" s="30">
        <v>42538</v>
      </c>
      <c r="N182" s="27" t="s">
        <v>12083</v>
      </c>
      <c r="O182" s="33">
        <v>0</v>
      </c>
      <c r="P182" s="33">
        <v>51305.120000000003</v>
      </c>
      <c r="Q182" s="23">
        <v>0</v>
      </c>
      <c r="R182" s="24">
        <v>0</v>
      </c>
      <c r="S182" s="25">
        <v>0</v>
      </c>
      <c r="T182" s="34" t="s">
        <v>12065</v>
      </c>
      <c r="U182" s="22" t="str">
        <f>IFERROR(VLOOKUP(B182,[1]Planilha1!$A$1:$B$34,2,FALSE),"Liberado")</f>
        <v>Liberado</v>
      </c>
      <c r="V182" s="31"/>
      <c r="W182" s="31"/>
      <c r="X182" s="31"/>
      <c r="Y182" s="31"/>
      <c r="Z182" s="31"/>
      <c r="AA182" s="31"/>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row>
    <row r="183" spans="1:53" s="21" customFormat="1" ht="20.100000000000001" customHeight="1" x14ac:dyDescent="0.2">
      <c r="A183" s="27" t="s">
        <v>119</v>
      </c>
      <c r="B183" s="28" t="s">
        <v>248</v>
      </c>
      <c r="C183" s="27">
        <v>22</v>
      </c>
      <c r="D183" s="27" t="s">
        <v>2003</v>
      </c>
      <c r="E183" s="27" t="s">
        <v>7</v>
      </c>
      <c r="F183" s="27" t="s">
        <v>6507</v>
      </c>
      <c r="G183" s="27" t="s">
        <v>7009</v>
      </c>
      <c r="H183" s="27" t="s">
        <v>7010</v>
      </c>
      <c r="I183" s="29">
        <v>100000</v>
      </c>
      <c r="J183" s="27" t="s">
        <v>6510</v>
      </c>
      <c r="K183" s="27" t="s">
        <v>11726</v>
      </c>
      <c r="L183" s="27" t="s">
        <v>7051</v>
      </c>
      <c r="M183" s="30">
        <v>42404</v>
      </c>
      <c r="N183" s="27" t="s">
        <v>11539</v>
      </c>
      <c r="O183" s="23">
        <f>262712.33*43%</f>
        <v>112966.30190000001</v>
      </c>
      <c r="P183" s="23">
        <v>0</v>
      </c>
      <c r="Q183" s="23">
        <v>0</v>
      </c>
      <c r="R183" s="24">
        <v>17920</v>
      </c>
      <c r="S183" s="25">
        <v>0</v>
      </c>
      <c r="T183" s="32"/>
      <c r="U183" s="22" t="str">
        <f>IFERROR(VLOOKUP(B183,[1]Planilha1!$A$1:$B$34,2,FALSE),"Liberado")</f>
        <v>Liberado</v>
      </c>
      <c r="V183" s="31"/>
      <c r="W183" s="31"/>
      <c r="X183" s="31"/>
      <c r="Y183" s="31"/>
      <c r="Z183" s="31"/>
      <c r="AA183" s="31"/>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row>
    <row r="184" spans="1:53" s="21" customFormat="1" ht="20.100000000000001" customHeight="1" x14ac:dyDescent="0.2">
      <c r="A184" s="27" t="s">
        <v>119</v>
      </c>
      <c r="B184" s="28" t="s">
        <v>248</v>
      </c>
      <c r="C184" s="27">
        <v>23</v>
      </c>
      <c r="D184" s="27" t="s">
        <v>2003</v>
      </c>
      <c r="E184" s="27" t="s">
        <v>7</v>
      </c>
      <c r="F184" s="27" t="s">
        <v>6507</v>
      </c>
      <c r="G184" s="27" t="s">
        <v>7009</v>
      </c>
      <c r="H184" s="27" t="s">
        <v>7010</v>
      </c>
      <c r="I184" s="29">
        <v>100000</v>
      </c>
      <c r="J184" s="27" t="s">
        <v>6510</v>
      </c>
      <c r="K184" s="27" t="s">
        <v>11726</v>
      </c>
      <c r="L184" s="27" t="s">
        <v>7051</v>
      </c>
      <c r="M184" s="30">
        <v>42404</v>
      </c>
      <c r="N184" s="27" t="s">
        <v>11539</v>
      </c>
      <c r="O184" s="23">
        <v>149746.0281</v>
      </c>
      <c r="P184" s="23">
        <v>0</v>
      </c>
      <c r="Q184" s="23">
        <v>0</v>
      </c>
      <c r="R184" s="24">
        <v>17920</v>
      </c>
      <c r="S184" s="25">
        <v>0</v>
      </c>
      <c r="T184" s="32"/>
      <c r="U184" s="22" t="str">
        <f>IFERROR(VLOOKUP(B184,[1]Planilha1!$A$1:$B$34,2,FALSE),"Liberado")</f>
        <v>Liberado</v>
      </c>
      <c r="V184" s="31"/>
      <c r="W184" s="31"/>
      <c r="X184" s="31"/>
      <c r="Y184" s="31"/>
      <c r="Z184" s="31"/>
      <c r="AA184" s="31"/>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row>
    <row r="185" spans="1:53" s="21" customFormat="1" ht="20.100000000000001" customHeight="1" x14ac:dyDescent="0.2">
      <c r="A185" s="27" t="s">
        <v>119</v>
      </c>
      <c r="B185" s="28" t="s">
        <v>248</v>
      </c>
      <c r="C185" s="27">
        <v>1</v>
      </c>
      <c r="D185" s="27" t="s">
        <v>2008</v>
      </c>
      <c r="E185" s="27" t="s">
        <v>7</v>
      </c>
      <c r="F185" s="27" t="s">
        <v>6507</v>
      </c>
      <c r="G185" s="27" t="s">
        <v>7016</v>
      </c>
      <c r="H185" s="27" t="s">
        <v>6659</v>
      </c>
      <c r="I185" s="29">
        <v>35000</v>
      </c>
      <c r="J185" s="27" t="s">
        <v>6510</v>
      </c>
      <c r="K185" s="27" t="s">
        <v>11732</v>
      </c>
      <c r="L185" s="27" t="s">
        <v>6664</v>
      </c>
      <c r="M185" s="30">
        <v>42390</v>
      </c>
      <c r="N185" s="27" t="s">
        <v>11733</v>
      </c>
      <c r="O185" s="23">
        <f>4256.46*69%</f>
        <v>2936.9573999999998</v>
      </c>
      <c r="P185" s="23">
        <f>8180.34*69%</f>
        <v>5644.4345999999996</v>
      </c>
      <c r="Q185" s="23">
        <v>0</v>
      </c>
      <c r="R185" s="24">
        <v>0</v>
      </c>
      <c r="S185" s="25">
        <v>0</v>
      </c>
      <c r="T185" s="32"/>
      <c r="U185" s="22" t="str">
        <f>IFERROR(VLOOKUP(B185,[1]Planilha1!$A$1:$B$34,2,FALSE),"Liberado")</f>
        <v>Liberado</v>
      </c>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row>
    <row r="186" spans="1:53" s="21" customFormat="1" ht="20.100000000000001" customHeight="1" x14ac:dyDescent="0.2">
      <c r="A186" s="27" t="s">
        <v>119</v>
      </c>
      <c r="B186" s="28" t="s">
        <v>248</v>
      </c>
      <c r="C186" s="27" t="s">
        <v>674</v>
      </c>
      <c r="D186" s="27" t="s">
        <v>2008</v>
      </c>
      <c r="E186" s="27" t="s">
        <v>7</v>
      </c>
      <c r="F186" s="27" t="s">
        <v>6507</v>
      </c>
      <c r="G186" s="27" t="s">
        <v>7016</v>
      </c>
      <c r="H186" s="27" t="s">
        <v>6659</v>
      </c>
      <c r="I186" s="29">
        <v>35000</v>
      </c>
      <c r="J186" s="27" t="s">
        <v>6510</v>
      </c>
      <c r="K186" s="27" t="s">
        <v>11732</v>
      </c>
      <c r="L186" s="27" t="s">
        <v>6664</v>
      </c>
      <c r="M186" s="30">
        <v>42390</v>
      </c>
      <c r="N186" s="27" t="s">
        <v>11733</v>
      </c>
      <c r="O186" s="23">
        <v>1319.5026</v>
      </c>
      <c r="P186" s="23">
        <v>2535.9054000000001</v>
      </c>
      <c r="Q186" s="23">
        <v>0</v>
      </c>
      <c r="R186" s="24">
        <v>0</v>
      </c>
      <c r="S186" s="25">
        <v>0</v>
      </c>
      <c r="T186" s="32"/>
      <c r="U186" s="22" t="str">
        <f>IFERROR(VLOOKUP(B186,[1]Planilha1!$A$1:$B$34,2,FALSE),"Liberado")</f>
        <v>Liberado</v>
      </c>
      <c r="V186" s="31"/>
      <c r="W186" s="31"/>
      <c r="X186" s="31"/>
      <c r="Y186" s="31"/>
      <c r="Z186" s="31"/>
      <c r="AA186" s="31"/>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row>
    <row r="187" spans="1:53" s="21" customFormat="1" ht="20.100000000000001" customHeight="1" x14ac:dyDescent="0.2">
      <c r="A187" s="27" t="s">
        <v>119</v>
      </c>
      <c r="B187" s="28" t="s">
        <v>248</v>
      </c>
      <c r="C187" s="27" t="s">
        <v>732</v>
      </c>
      <c r="D187" s="27" t="s">
        <v>2016</v>
      </c>
      <c r="E187" s="27" t="s">
        <v>7</v>
      </c>
      <c r="F187" s="27" t="s">
        <v>6507</v>
      </c>
      <c r="G187" s="27" t="s">
        <v>7032</v>
      </c>
      <c r="H187" s="27" t="s">
        <v>6659</v>
      </c>
      <c r="I187" s="29">
        <v>35000</v>
      </c>
      <c r="J187" s="27" t="s">
        <v>6510</v>
      </c>
      <c r="K187" s="27" t="s">
        <v>11748</v>
      </c>
      <c r="L187" s="27" t="s">
        <v>7069</v>
      </c>
      <c r="M187" s="30">
        <v>42397</v>
      </c>
      <c r="N187" s="27" t="s">
        <v>6935</v>
      </c>
      <c r="O187" s="23">
        <v>20000</v>
      </c>
      <c r="P187" s="23">
        <v>0</v>
      </c>
      <c r="Q187" s="23">
        <v>0</v>
      </c>
      <c r="R187" s="24">
        <v>0</v>
      </c>
      <c r="S187" s="25">
        <v>0</v>
      </c>
      <c r="T187" s="32"/>
      <c r="U187" s="22" t="str">
        <f>IFERROR(VLOOKUP(B187,[1]Planilha1!$A$1:$B$34,2,FALSE),"Liberado")</f>
        <v>Liberado</v>
      </c>
      <c r="V187" s="31"/>
      <c r="W187" s="31"/>
      <c r="X187" s="31"/>
      <c r="Y187" s="31"/>
      <c r="Z187" s="31"/>
      <c r="AA187" s="31"/>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row>
    <row r="188" spans="1:53" s="21" customFormat="1" ht="20.100000000000001" customHeight="1" x14ac:dyDescent="0.2">
      <c r="A188" s="27" t="s">
        <v>119</v>
      </c>
      <c r="B188" s="28" t="s">
        <v>248</v>
      </c>
      <c r="C188" s="27">
        <v>28</v>
      </c>
      <c r="D188" s="27" t="s">
        <v>2024</v>
      </c>
      <c r="E188" s="27" t="s">
        <v>7</v>
      </c>
      <c r="F188" s="27" t="s">
        <v>6507</v>
      </c>
      <c r="G188" s="27" t="s">
        <v>7049</v>
      </c>
      <c r="H188" s="27" t="s">
        <v>7050</v>
      </c>
      <c r="I188" s="29">
        <v>350000</v>
      </c>
      <c r="J188" s="27" t="s">
        <v>6510</v>
      </c>
      <c r="K188" s="27" t="s">
        <v>11758</v>
      </c>
      <c r="L188" s="27" t="s">
        <v>7051</v>
      </c>
      <c r="M188" s="30">
        <v>42327</v>
      </c>
      <c r="N188" s="27" t="s">
        <v>7052</v>
      </c>
      <c r="O188" s="23">
        <f>68918.16*63%</f>
        <v>43418.440800000004</v>
      </c>
      <c r="P188" s="23">
        <f>11580.25*63%</f>
        <v>7295.5574999999999</v>
      </c>
      <c r="Q188" s="23">
        <v>0</v>
      </c>
      <c r="R188" s="24">
        <f>24900*63%</f>
        <v>15687</v>
      </c>
      <c r="S188" s="25">
        <v>0</v>
      </c>
      <c r="T188" s="32"/>
      <c r="U188" s="22" t="str">
        <f>IFERROR(VLOOKUP(B188,[1]Planilha1!$A$1:$B$34,2,FALSE),"Liberado")</f>
        <v>Liberado</v>
      </c>
      <c r="V188" s="31"/>
      <c r="W188" s="31"/>
      <c r="X188" s="31"/>
      <c r="Y188" s="31"/>
      <c r="Z188" s="31"/>
      <c r="AA188" s="31"/>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row>
    <row r="189" spans="1:53" s="21" customFormat="1" ht="20.100000000000001" customHeight="1" x14ac:dyDescent="0.2">
      <c r="A189" s="27" t="s">
        <v>119</v>
      </c>
      <c r="B189" s="28" t="s">
        <v>248</v>
      </c>
      <c r="C189" s="27" t="s">
        <v>556</v>
      </c>
      <c r="D189" s="27" t="s">
        <v>2024</v>
      </c>
      <c r="E189" s="27" t="s">
        <v>7</v>
      </c>
      <c r="F189" s="27" t="s">
        <v>6507</v>
      </c>
      <c r="G189" s="27" t="s">
        <v>7049</v>
      </c>
      <c r="H189" s="27" t="s">
        <v>7050</v>
      </c>
      <c r="I189" s="29">
        <v>350000</v>
      </c>
      <c r="J189" s="27" t="s">
        <v>6510</v>
      </c>
      <c r="K189" s="27" t="s">
        <v>11758</v>
      </c>
      <c r="L189" s="27" t="s">
        <v>7051</v>
      </c>
      <c r="M189" s="30">
        <v>42327</v>
      </c>
      <c r="N189" s="27" t="s">
        <v>7052</v>
      </c>
      <c r="O189" s="23">
        <f>68918.16*37%</f>
        <v>25499.7192</v>
      </c>
      <c r="P189" s="23">
        <f>11580.25*37%</f>
        <v>4284.6925000000001</v>
      </c>
      <c r="Q189" s="23">
        <v>0</v>
      </c>
      <c r="R189" s="24">
        <f>24900*27%</f>
        <v>6723</v>
      </c>
      <c r="S189" s="25">
        <v>0</v>
      </c>
      <c r="T189" s="32"/>
      <c r="U189" s="22" t="str">
        <f>IFERROR(VLOOKUP(B189,[1]Planilha1!$A$1:$B$34,2,FALSE),"Liberado")</f>
        <v>Liberado</v>
      </c>
      <c r="V189" s="31"/>
      <c r="W189" s="31"/>
      <c r="X189" s="31"/>
      <c r="Y189" s="31"/>
      <c r="Z189" s="31"/>
      <c r="AA189" s="31"/>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row>
    <row r="190" spans="1:53" s="21" customFormat="1" ht="20.100000000000001" customHeight="1" x14ac:dyDescent="0.2">
      <c r="A190" s="27" t="s">
        <v>119</v>
      </c>
      <c r="B190" s="28" t="s">
        <v>248</v>
      </c>
      <c r="C190" s="27" t="s">
        <v>667</v>
      </c>
      <c r="D190" s="27" t="s">
        <v>2029</v>
      </c>
      <c r="E190" s="27" t="s">
        <v>7</v>
      </c>
      <c r="F190" s="27" t="s">
        <v>6507</v>
      </c>
      <c r="G190" s="27" t="s">
        <v>7060</v>
      </c>
      <c r="H190" s="27" t="s">
        <v>6573</v>
      </c>
      <c r="I190" s="29">
        <v>32390</v>
      </c>
      <c r="J190" s="27" t="s">
        <v>6510</v>
      </c>
      <c r="K190" s="27" t="s">
        <v>11764</v>
      </c>
      <c r="L190" s="27" t="s">
        <v>6664</v>
      </c>
      <c r="M190" s="30">
        <v>42418</v>
      </c>
      <c r="N190" s="27" t="s">
        <v>11765</v>
      </c>
      <c r="O190" s="23">
        <v>0</v>
      </c>
      <c r="P190" s="23">
        <v>327285.40999999997</v>
      </c>
      <c r="Q190" s="23">
        <v>0</v>
      </c>
      <c r="R190" s="24">
        <v>0</v>
      </c>
      <c r="S190" s="25">
        <v>0</v>
      </c>
      <c r="T190" s="32"/>
      <c r="U190" s="22" t="str">
        <f>IFERROR(VLOOKUP(B190,[1]Planilha1!$A$1:$B$34,2,FALSE),"Liberado")</f>
        <v>Liberado</v>
      </c>
      <c r="V190" s="31"/>
      <c r="W190" s="31"/>
      <c r="X190" s="31"/>
      <c r="Y190" s="31"/>
      <c r="Z190" s="31"/>
      <c r="AA190" s="31"/>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row>
    <row r="191" spans="1:53" s="21" customFormat="1" ht="20.100000000000001" customHeight="1" x14ac:dyDescent="0.2">
      <c r="A191" s="27" t="s">
        <v>119</v>
      </c>
      <c r="B191" s="28" t="s">
        <v>248</v>
      </c>
      <c r="C191" s="27" t="s">
        <v>337</v>
      </c>
      <c r="D191" s="27" t="s">
        <v>2035</v>
      </c>
      <c r="E191" s="27" t="s">
        <v>7</v>
      </c>
      <c r="F191" s="27" t="s">
        <v>6507</v>
      </c>
      <c r="G191" s="27" t="s">
        <v>11771</v>
      </c>
      <c r="H191" s="27" t="s">
        <v>6556</v>
      </c>
      <c r="I191" s="29">
        <v>35000</v>
      </c>
      <c r="J191" s="27" t="s">
        <v>6630</v>
      </c>
      <c r="K191" s="27" t="s">
        <v>11772</v>
      </c>
      <c r="L191" s="27" t="s">
        <v>6585</v>
      </c>
      <c r="M191" s="30" t="s">
        <v>6531</v>
      </c>
      <c r="N191" s="27" t="s">
        <v>11773</v>
      </c>
      <c r="O191" s="23">
        <v>6000</v>
      </c>
      <c r="P191" s="23">
        <f>49059.35*30%</f>
        <v>14717.804999999998</v>
      </c>
      <c r="Q191" s="23">
        <v>0</v>
      </c>
      <c r="R191" s="24">
        <v>0</v>
      </c>
      <c r="S191" s="25">
        <v>0</v>
      </c>
      <c r="T191" s="32"/>
      <c r="U191" s="22" t="str">
        <f>IFERROR(VLOOKUP(B191,[1]Planilha1!$A$1:$B$34,2,FALSE),"Liberado")</f>
        <v>Liberado</v>
      </c>
      <c r="V191" s="31"/>
      <c r="W191" s="31"/>
      <c r="X191" s="31"/>
      <c r="Y191" s="31"/>
      <c r="Z191" s="31"/>
      <c r="AA191" s="31"/>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row>
    <row r="192" spans="1:53" s="21" customFormat="1" ht="20.100000000000001" customHeight="1" x14ac:dyDescent="0.2">
      <c r="A192" s="27" t="s">
        <v>119</v>
      </c>
      <c r="B192" s="28" t="s">
        <v>248</v>
      </c>
      <c r="C192" s="27">
        <v>12</v>
      </c>
      <c r="D192" s="27" t="s">
        <v>2035</v>
      </c>
      <c r="E192" s="27" t="s">
        <v>7</v>
      </c>
      <c r="F192" s="27" t="s">
        <v>6507</v>
      </c>
      <c r="G192" s="27" t="s">
        <v>11771</v>
      </c>
      <c r="H192" s="27" t="s">
        <v>6556</v>
      </c>
      <c r="I192" s="29">
        <v>35000</v>
      </c>
      <c r="J192" s="27" t="s">
        <v>6630</v>
      </c>
      <c r="K192" s="27" t="s">
        <v>11772</v>
      </c>
      <c r="L192" s="27" t="s">
        <v>6585</v>
      </c>
      <c r="M192" s="30" t="s">
        <v>6531</v>
      </c>
      <c r="N192" s="27" t="s">
        <v>11773</v>
      </c>
      <c r="O192" s="23">
        <v>14000</v>
      </c>
      <c r="P192" s="23">
        <v>34341.544999999998</v>
      </c>
      <c r="Q192" s="23">
        <v>0</v>
      </c>
      <c r="R192" s="24">
        <v>0</v>
      </c>
      <c r="S192" s="25">
        <v>0</v>
      </c>
      <c r="T192" s="32"/>
      <c r="U192" s="22" t="str">
        <f>IFERROR(VLOOKUP(B192,[1]Planilha1!$A$1:$B$34,2,FALSE),"Liberado")</f>
        <v>Liberado</v>
      </c>
      <c r="V192" s="31"/>
      <c r="W192" s="31"/>
      <c r="X192" s="31"/>
      <c r="Y192" s="31"/>
      <c r="Z192" s="31"/>
      <c r="AA192" s="31"/>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row>
    <row r="193" spans="1:53" s="21" customFormat="1" ht="20.100000000000001" customHeight="1" x14ac:dyDescent="0.2">
      <c r="A193" s="27" t="s">
        <v>119</v>
      </c>
      <c r="B193" s="28" t="s">
        <v>248</v>
      </c>
      <c r="C193" s="27" t="s">
        <v>337</v>
      </c>
      <c r="D193" s="27" t="s">
        <v>2048</v>
      </c>
      <c r="E193" s="27" t="s">
        <v>7</v>
      </c>
      <c r="F193" s="27" t="s">
        <v>6507</v>
      </c>
      <c r="G193" s="27" t="s">
        <v>7095</v>
      </c>
      <c r="H193" s="27" t="s">
        <v>7096</v>
      </c>
      <c r="I193" s="29">
        <v>78000</v>
      </c>
      <c r="J193" s="27" t="s">
        <v>6510</v>
      </c>
      <c r="K193" s="27" t="s">
        <v>11790</v>
      </c>
      <c r="L193" s="27" t="s">
        <v>6579</v>
      </c>
      <c r="M193" s="30">
        <v>42229</v>
      </c>
      <c r="N193" s="27" t="s">
        <v>11791</v>
      </c>
      <c r="O193" s="23">
        <v>50000</v>
      </c>
      <c r="P193" s="23">
        <v>473785.48</v>
      </c>
      <c r="Q193" s="23">
        <v>0</v>
      </c>
      <c r="R193" s="24">
        <v>0</v>
      </c>
      <c r="S193" s="25">
        <v>0</v>
      </c>
      <c r="T193" s="32"/>
      <c r="U193" s="22" t="str">
        <f>IFERROR(VLOOKUP(B193,[1]Planilha1!$A$1:$B$34,2,FALSE),"Liberado")</f>
        <v>Liberado</v>
      </c>
      <c r="V193" s="31"/>
      <c r="W193" s="31"/>
      <c r="X193" s="31"/>
      <c r="Y193" s="31"/>
      <c r="Z193" s="31"/>
      <c r="AA193" s="31"/>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row>
    <row r="194" spans="1:53" s="21" customFormat="1" ht="20.100000000000001" customHeight="1" x14ac:dyDescent="0.2">
      <c r="A194" s="27" t="s">
        <v>119</v>
      </c>
      <c r="B194" s="28" t="s">
        <v>248</v>
      </c>
      <c r="C194" s="27" t="s">
        <v>337</v>
      </c>
      <c r="D194" s="27" t="s">
        <v>2049</v>
      </c>
      <c r="E194" s="27" t="s">
        <v>7</v>
      </c>
      <c r="F194" s="27" t="s">
        <v>6507</v>
      </c>
      <c r="G194" s="27" t="s">
        <v>7098</v>
      </c>
      <c r="H194" s="27" t="s">
        <v>6533</v>
      </c>
      <c r="I194" s="29">
        <v>78000</v>
      </c>
      <c r="J194" s="27" t="s">
        <v>6510</v>
      </c>
      <c r="K194" s="27" t="s">
        <v>11792</v>
      </c>
      <c r="L194" s="27" t="s">
        <v>7051</v>
      </c>
      <c r="M194" s="30">
        <v>42311</v>
      </c>
      <c r="N194" s="27" t="s">
        <v>7099</v>
      </c>
      <c r="O194" s="23">
        <v>119717.74</v>
      </c>
      <c r="P194" s="23">
        <v>0</v>
      </c>
      <c r="Q194" s="23">
        <v>0</v>
      </c>
      <c r="R194" s="24">
        <v>8183.06</v>
      </c>
      <c r="S194" s="25">
        <v>0</v>
      </c>
      <c r="T194" s="32"/>
      <c r="U194" s="22" t="str">
        <f>IFERROR(VLOOKUP(B194,[1]Planilha1!$A$1:$B$34,2,FALSE),"Liberado")</f>
        <v>Liberado</v>
      </c>
      <c r="V194" s="31"/>
      <c r="W194" s="31"/>
      <c r="X194" s="31"/>
      <c r="Y194" s="31"/>
      <c r="Z194" s="31"/>
      <c r="AA194" s="31"/>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row>
    <row r="195" spans="1:53" s="21" customFormat="1" ht="20.100000000000001" customHeight="1" x14ac:dyDescent="0.2">
      <c r="A195" s="27" t="s">
        <v>119</v>
      </c>
      <c r="B195" s="28" t="s">
        <v>248</v>
      </c>
      <c r="C195" s="27" t="s">
        <v>337</v>
      </c>
      <c r="D195" s="27" t="s">
        <v>2078</v>
      </c>
      <c r="E195" s="27" t="s">
        <v>7</v>
      </c>
      <c r="F195" s="27" t="s">
        <v>6507</v>
      </c>
      <c r="G195" s="27" t="s">
        <v>7148</v>
      </c>
      <c r="H195" s="27" t="s">
        <v>6581</v>
      </c>
      <c r="I195" s="29">
        <v>30000</v>
      </c>
      <c r="J195" s="27" t="s">
        <v>6510</v>
      </c>
      <c r="K195" s="27" t="s">
        <v>11833</v>
      </c>
      <c r="L195" s="27" t="s">
        <v>7051</v>
      </c>
      <c r="M195" s="30">
        <v>41927</v>
      </c>
      <c r="N195" s="27" t="s">
        <v>7149</v>
      </c>
      <c r="O195" s="23">
        <v>15000</v>
      </c>
      <c r="P195" s="23">
        <v>0</v>
      </c>
      <c r="Q195" s="23">
        <v>0</v>
      </c>
      <c r="R195" s="24">
        <v>4000</v>
      </c>
      <c r="S195" s="25">
        <v>0</v>
      </c>
      <c r="T195" s="32"/>
      <c r="U195" s="22" t="str">
        <f>IFERROR(VLOOKUP(B195,[1]Planilha1!$A$1:$B$34,2,FALSE),"Liberado")</f>
        <v>Liberado</v>
      </c>
      <c r="V195" s="31"/>
      <c r="W195" s="31"/>
      <c r="X195" s="31"/>
      <c r="Y195" s="31"/>
      <c r="Z195" s="31"/>
      <c r="AA195" s="31"/>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row>
    <row r="196" spans="1:53" s="21" customFormat="1" ht="20.100000000000001" customHeight="1" x14ac:dyDescent="0.2">
      <c r="A196" s="27" t="s">
        <v>119</v>
      </c>
      <c r="B196" s="28" t="s">
        <v>248</v>
      </c>
      <c r="C196" s="27" t="s">
        <v>337</v>
      </c>
      <c r="D196" s="27" t="s">
        <v>2086</v>
      </c>
      <c r="E196" s="27" t="s">
        <v>7</v>
      </c>
      <c r="F196" s="27" t="s">
        <v>6507</v>
      </c>
      <c r="G196" s="27" t="s">
        <v>7161</v>
      </c>
      <c r="H196" s="27" t="s">
        <v>6580</v>
      </c>
      <c r="I196" s="29">
        <v>35000</v>
      </c>
      <c r="J196" s="27" t="s">
        <v>6630</v>
      </c>
      <c r="K196" s="27" t="s">
        <v>11846</v>
      </c>
      <c r="L196" s="27" t="s">
        <v>7051</v>
      </c>
      <c r="M196" s="30" t="s">
        <v>6531</v>
      </c>
      <c r="N196" s="27" t="s">
        <v>11847</v>
      </c>
      <c r="O196" s="23">
        <v>369837.42</v>
      </c>
      <c r="P196" s="23">
        <v>112358.01</v>
      </c>
      <c r="Q196" s="23">
        <v>0</v>
      </c>
      <c r="R196" s="24">
        <v>95407.72</v>
      </c>
      <c r="S196" s="25">
        <v>0</v>
      </c>
      <c r="T196" s="32"/>
      <c r="U196" s="22" t="str">
        <f>IFERROR(VLOOKUP(B196,[1]Planilha1!$A$1:$B$34,2,FALSE),"Liberado")</f>
        <v>Liberado</v>
      </c>
      <c r="V196" s="31"/>
      <c r="W196" s="31"/>
      <c r="X196" s="31"/>
      <c r="Y196" s="31"/>
      <c r="Z196" s="31"/>
      <c r="AA196" s="31"/>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row>
    <row r="197" spans="1:53" s="21" customFormat="1" ht="20.100000000000001" customHeight="1" x14ac:dyDescent="0.2">
      <c r="A197" s="27" t="s">
        <v>119</v>
      </c>
      <c r="B197" s="28" t="s">
        <v>248</v>
      </c>
      <c r="C197" s="27" t="s">
        <v>337</v>
      </c>
      <c r="D197" s="27" t="s">
        <v>2087</v>
      </c>
      <c r="E197" s="27" t="s">
        <v>7</v>
      </c>
      <c r="F197" s="27" t="s">
        <v>6507</v>
      </c>
      <c r="G197" s="27" t="s">
        <v>7162</v>
      </c>
      <c r="H197" s="27" t="s">
        <v>7050</v>
      </c>
      <c r="I197" s="29">
        <v>40000</v>
      </c>
      <c r="J197" s="27" t="s">
        <v>6510</v>
      </c>
      <c r="K197" s="27" t="s">
        <v>11848</v>
      </c>
      <c r="L197" s="27" t="s">
        <v>7163</v>
      </c>
      <c r="M197" s="30" t="s">
        <v>6531</v>
      </c>
      <c r="N197" s="27" t="s">
        <v>7164</v>
      </c>
      <c r="O197" s="23">
        <v>22359.22</v>
      </c>
      <c r="P197" s="23">
        <v>24542.78</v>
      </c>
      <c r="Q197" s="23">
        <v>0</v>
      </c>
      <c r="R197" s="24">
        <v>101988.43</v>
      </c>
      <c r="S197" s="25">
        <v>0</v>
      </c>
      <c r="T197" s="32"/>
      <c r="U197" s="22" t="str">
        <f>IFERROR(VLOOKUP(B197,[1]Planilha1!$A$1:$B$34,2,FALSE),"Liberado")</f>
        <v>Liberado</v>
      </c>
      <c r="V197" s="31"/>
      <c r="W197" s="31"/>
      <c r="X197" s="31"/>
      <c r="Y197" s="31"/>
      <c r="Z197" s="31"/>
      <c r="AA197" s="31"/>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row>
    <row r="198" spans="1:53" s="21" customFormat="1" ht="20.100000000000001" customHeight="1" x14ac:dyDescent="0.2">
      <c r="A198" s="27" t="s">
        <v>119</v>
      </c>
      <c r="B198" s="28" t="s">
        <v>248</v>
      </c>
      <c r="C198" s="27" t="s">
        <v>337</v>
      </c>
      <c r="D198" s="27" t="s">
        <v>2092</v>
      </c>
      <c r="E198" s="27" t="s">
        <v>7</v>
      </c>
      <c r="F198" s="27" t="s">
        <v>6507</v>
      </c>
      <c r="G198" s="27" t="s">
        <v>7172</v>
      </c>
      <c r="H198" s="27" t="s">
        <v>7173</v>
      </c>
      <c r="I198" s="29">
        <v>65000</v>
      </c>
      <c r="J198" s="27" t="s">
        <v>6510</v>
      </c>
      <c r="K198" s="27" t="s">
        <v>11856</v>
      </c>
      <c r="L198" s="27" t="s">
        <v>6585</v>
      </c>
      <c r="M198" s="30">
        <v>42157</v>
      </c>
      <c r="N198" s="27" t="s">
        <v>12084</v>
      </c>
      <c r="O198" s="33">
        <v>0</v>
      </c>
      <c r="P198" s="33">
        <v>5716</v>
      </c>
      <c r="Q198" s="23">
        <v>0</v>
      </c>
      <c r="R198" s="24">
        <v>0</v>
      </c>
      <c r="S198" s="25">
        <v>0</v>
      </c>
      <c r="T198" s="32" t="s">
        <v>12066</v>
      </c>
      <c r="U198" s="22" t="str">
        <f>IFERROR(VLOOKUP(B198,[1]Planilha1!$A$1:$B$34,2,FALSE),"Liberado")</f>
        <v>Liberado</v>
      </c>
      <c r="V198" s="31"/>
      <c r="W198" s="31"/>
      <c r="X198" s="31"/>
      <c r="Y198" s="31"/>
      <c r="Z198" s="31"/>
      <c r="AA198" s="31"/>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row>
    <row r="199" spans="1:53" s="21" customFormat="1" ht="20.100000000000001" customHeight="1" x14ac:dyDescent="0.2">
      <c r="A199" s="27" t="s">
        <v>119</v>
      </c>
      <c r="B199" s="28" t="s">
        <v>248</v>
      </c>
      <c r="C199" s="27" t="s">
        <v>337</v>
      </c>
      <c r="D199" s="27" t="s">
        <v>2094</v>
      </c>
      <c r="E199" s="27" t="s">
        <v>7</v>
      </c>
      <c r="F199" s="27" t="s">
        <v>6507</v>
      </c>
      <c r="G199" s="27" t="s">
        <v>11858</v>
      </c>
      <c r="H199" s="27" t="s">
        <v>6556</v>
      </c>
      <c r="I199" s="29">
        <v>65000</v>
      </c>
      <c r="J199" s="27" t="s">
        <v>6510</v>
      </c>
      <c r="K199" s="27" t="s">
        <v>11859</v>
      </c>
      <c r="L199" s="27" t="s">
        <v>7051</v>
      </c>
      <c r="M199" s="30">
        <v>42248</v>
      </c>
      <c r="N199" s="27" t="s">
        <v>6935</v>
      </c>
      <c r="O199" s="23">
        <v>163201.48000000001</v>
      </c>
      <c r="P199" s="23">
        <v>0</v>
      </c>
      <c r="Q199" s="23">
        <v>0</v>
      </c>
      <c r="R199" s="24">
        <v>19486.12</v>
      </c>
      <c r="S199" s="25">
        <v>0</v>
      </c>
      <c r="T199" s="32"/>
      <c r="U199" s="22" t="str">
        <f>IFERROR(VLOOKUP(B199,[1]Planilha1!$A$1:$B$34,2,FALSE),"Liberado")</f>
        <v>Liberado</v>
      </c>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row>
    <row r="200" spans="1:53" s="21" customFormat="1" ht="20.100000000000001" customHeight="1" x14ac:dyDescent="0.2">
      <c r="A200" s="27" t="s">
        <v>119</v>
      </c>
      <c r="B200" s="28" t="s">
        <v>248</v>
      </c>
      <c r="C200" s="27" t="s">
        <v>337</v>
      </c>
      <c r="D200" s="27" t="s">
        <v>2096</v>
      </c>
      <c r="E200" s="27" t="s">
        <v>7</v>
      </c>
      <c r="F200" s="27" t="s">
        <v>6507</v>
      </c>
      <c r="G200" s="27" t="s">
        <v>7180</v>
      </c>
      <c r="H200" s="27" t="s">
        <v>6583</v>
      </c>
      <c r="I200" s="29">
        <v>30000</v>
      </c>
      <c r="J200" s="27" t="s">
        <v>6510</v>
      </c>
      <c r="K200" s="27" t="s">
        <v>11861</v>
      </c>
      <c r="L200" s="27" t="s">
        <v>7128</v>
      </c>
      <c r="M200" s="30">
        <v>41835</v>
      </c>
      <c r="N200" s="27" t="s">
        <v>7181</v>
      </c>
      <c r="O200" s="23">
        <v>7448.43</v>
      </c>
      <c r="P200" s="23">
        <v>0</v>
      </c>
      <c r="Q200" s="23">
        <v>0</v>
      </c>
      <c r="R200" s="24">
        <v>6000</v>
      </c>
      <c r="S200" s="25">
        <v>0</v>
      </c>
      <c r="T200" s="32"/>
      <c r="U200" s="22" t="str">
        <f>IFERROR(VLOOKUP(B200,[1]Planilha1!$A$1:$B$34,2,FALSE),"Liberado")</f>
        <v>Liberado</v>
      </c>
      <c r="V200" s="31"/>
      <c r="W200" s="31"/>
      <c r="X200" s="31"/>
      <c r="Y200" s="31"/>
      <c r="Z200" s="31"/>
      <c r="AA200" s="31"/>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row>
    <row r="201" spans="1:53" s="21" customFormat="1" ht="20.100000000000001" customHeight="1" x14ac:dyDescent="0.2">
      <c r="A201" s="27" t="s">
        <v>119</v>
      </c>
      <c r="B201" s="28" t="s">
        <v>248</v>
      </c>
      <c r="C201" s="27" t="s">
        <v>337</v>
      </c>
      <c r="D201" s="27" t="s">
        <v>2112</v>
      </c>
      <c r="E201" s="27" t="s">
        <v>7</v>
      </c>
      <c r="F201" s="27" t="s">
        <v>6507</v>
      </c>
      <c r="G201" s="27" t="s">
        <v>7213</v>
      </c>
      <c r="H201" s="27" t="s">
        <v>6603</v>
      </c>
      <c r="I201" s="29">
        <v>30000</v>
      </c>
      <c r="J201" s="27" t="s">
        <v>6510</v>
      </c>
      <c r="K201" s="27" t="s">
        <v>11882</v>
      </c>
      <c r="L201" s="27" t="s">
        <v>7051</v>
      </c>
      <c r="M201" s="30" t="s">
        <v>6531</v>
      </c>
      <c r="N201" s="27" t="s">
        <v>7097</v>
      </c>
      <c r="O201" s="23">
        <v>64473.39</v>
      </c>
      <c r="P201" s="23">
        <v>0</v>
      </c>
      <c r="Q201" s="23">
        <v>0</v>
      </c>
      <c r="R201" s="24">
        <v>20250.830000000002</v>
      </c>
      <c r="S201" s="25">
        <v>0</v>
      </c>
      <c r="T201" s="32"/>
      <c r="U201" s="22" t="str">
        <f>IFERROR(VLOOKUP(B201,[1]Planilha1!$A$1:$B$34,2,FALSE),"Liberado")</f>
        <v>Liberado</v>
      </c>
      <c r="V201" s="31"/>
      <c r="W201" s="31"/>
      <c r="X201" s="31"/>
      <c r="Y201" s="31"/>
      <c r="Z201" s="31"/>
      <c r="AA201" s="31"/>
      <c r="AB201" s="31"/>
      <c r="AC201" s="31"/>
      <c r="AD201" s="31"/>
      <c r="AE201" s="31"/>
      <c r="AF201" s="31"/>
      <c r="AG201" s="31"/>
      <c r="AH201" s="31"/>
      <c r="AI201" s="31"/>
      <c r="AJ201" s="31"/>
      <c r="AK201" s="31"/>
      <c r="AL201" s="31"/>
      <c r="AM201" s="31"/>
      <c r="AN201" s="31"/>
      <c r="AO201" s="31"/>
      <c r="AP201" s="31"/>
      <c r="AQ201" s="31"/>
      <c r="AR201" s="31"/>
      <c r="AS201" s="31"/>
      <c r="AT201" s="31"/>
      <c r="AU201" s="31"/>
      <c r="AV201" s="31"/>
      <c r="AW201" s="31"/>
      <c r="AX201" s="31"/>
      <c r="AY201" s="31"/>
      <c r="AZ201" s="31"/>
      <c r="BA201" s="31"/>
    </row>
    <row r="202" spans="1:53" s="21" customFormat="1" ht="20.100000000000001" customHeight="1" x14ac:dyDescent="0.2">
      <c r="A202" s="27" t="s">
        <v>119</v>
      </c>
      <c r="B202" s="28" t="s">
        <v>248</v>
      </c>
      <c r="C202" s="27" t="s">
        <v>337</v>
      </c>
      <c r="D202" s="27" t="s">
        <v>2122</v>
      </c>
      <c r="E202" s="27" t="s">
        <v>7</v>
      </c>
      <c r="F202" s="27" t="s">
        <v>6507</v>
      </c>
      <c r="G202" s="27" t="s">
        <v>7230</v>
      </c>
      <c r="H202" s="27" t="s">
        <v>6603</v>
      </c>
      <c r="I202" s="29">
        <v>30000</v>
      </c>
      <c r="J202" s="27" t="s">
        <v>6630</v>
      </c>
      <c r="K202" s="27" t="s">
        <v>11893</v>
      </c>
      <c r="L202" s="27" t="s">
        <v>7280</v>
      </c>
      <c r="M202" s="30" t="s">
        <v>6531</v>
      </c>
      <c r="N202" s="27" t="s">
        <v>11894</v>
      </c>
      <c r="O202" s="23">
        <v>4459.9399999999996</v>
      </c>
      <c r="P202" s="23">
        <v>4942.68</v>
      </c>
      <c r="Q202" s="23">
        <v>0</v>
      </c>
      <c r="R202" s="24">
        <v>2400</v>
      </c>
      <c r="S202" s="25">
        <v>0</v>
      </c>
      <c r="T202" s="32"/>
      <c r="U202" s="22" t="str">
        <f>IFERROR(VLOOKUP(B202,[1]Planilha1!$A$1:$B$34,2,FALSE),"Liberado")</f>
        <v>Liberado</v>
      </c>
      <c r="V202" s="31"/>
      <c r="W202" s="31"/>
      <c r="X202" s="31"/>
      <c r="Y202" s="31"/>
      <c r="Z202" s="31"/>
      <c r="AA202" s="31"/>
      <c r="AB202" s="31"/>
      <c r="AC202" s="31"/>
      <c r="AD202" s="31"/>
      <c r="AE202" s="31"/>
      <c r="AF202" s="31"/>
      <c r="AG202" s="31"/>
      <c r="AH202" s="31"/>
      <c r="AI202" s="31"/>
      <c r="AJ202" s="31"/>
      <c r="AK202" s="31"/>
      <c r="AL202" s="31"/>
      <c r="AM202" s="31"/>
      <c r="AN202" s="31"/>
      <c r="AO202" s="31"/>
      <c r="AP202" s="31"/>
      <c r="AQ202" s="31"/>
      <c r="AR202" s="31"/>
      <c r="AS202" s="31"/>
      <c r="AT202" s="31"/>
      <c r="AU202" s="31"/>
      <c r="AV202" s="31"/>
      <c r="AW202" s="31"/>
      <c r="AX202" s="31"/>
      <c r="AY202" s="31"/>
      <c r="AZ202" s="31"/>
      <c r="BA202" s="31"/>
    </row>
    <row r="203" spans="1:53" s="21" customFormat="1" ht="20.100000000000001" customHeight="1" x14ac:dyDescent="0.2">
      <c r="A203" s="27" t="s">
        <v>119</v>
      </c>
      <c r="B203" s="28" t="s">
        <v>248</v>
      </c>
      <c r="C203" s="27" t="s">
        <v>337</v>
      </c>
      <c r="D203" s="27" t="s">
        <v>2128</v>
      </c>
      <c r="E203" s="27" t="s">
        <v>7</v>
      </c>
      <c r="F203" s="27" t="s">
        <v>6507</v>
      </c>
      <c r="G203" s="27" t="s">
        <v>11904</v>
      </c>
      <c r="H203" s="27" t="s">
        <v>6573</v>
      </c>
      <c r="I203" s="29">
        <v>30000</v>
      </c>
      <c r="J203" s="27" t="s">
        <v>6510</v>
      </c>
      <c r="K203" s="27" t="s">
        <v>11877</v>
      </c>
      <c r="L203" s="27" t="s">
        <v>7265</v>
      </c>
      <c r="M203" s="30" t="s">
        <v>6531</v>
      </c>
      <c r="N203" s="27" t="s">
        <v>7238</v>
      </c>
      <c r="O203" s="23">
        <v>18000</v>
      </c>
      <c r="P203" s="23">
        <v>0</v>
      </c>
      <c r="Q203" s="23">
        <v>0</v>
      </c>
      <c r="R203" s="24">
        <v>7485.83</v>
      </c>
      <c r="S203" s="25">
        <v>0</v>
      </c>
      <c r="T203" s="32"/>
      <c r="U203" s="22" t="str">
        <f>IFERROR(VLOOKUP(B203,[1]Planilha1!$A$1:$B$34,2,FALSE),"Liberado")</f>
        <v>Liberado</v>
      </c>
      <c r="V203" s="31"/>
      <c r="W203" s="31"/>
      <c r="X203" s="31"/>
      <c r="Y203" s="31"/>
      <c r="Z203" s="31"/>
      <c r="AA203" s="31"/>
      <c r="AB203" s="31"/>
      <c r="AC203" s="31"/>
      <c r="AD203" s="31"/>
      <c r="AE203" s="31"/>
      <c r="AF203" s="31"/>
      <c r="AG203" s="31"/>
      <c r="AH203" s="31"/>
      <c r="AI203" s="31"/>
      <c r="AJ203" s="31"/>
      <c r="AK203" s="31"/>
      <c r="AL203" s="31"/>
      <c r="AM203" s="31"/>
      <c r="AN203" s="31"/>
      <c r="AO203" s="31"/>
      <c r="AP203" s="31"/>
      <c r="AQ203" s="31"/>
      <c r="AR203" s="31"/>
      <c r="AS203" s="31"/>
      <c r="AT203" s="31"/>
      <c r="AU203" s="31"/>
      <c r="AV203" s="31"/>
      <c r="AW203" s="31"/>
      <c r="AX203" s="31"/>
      <c r="AY203" s="31"/>
      <c r="AZ203" s="31"/>
      <c r="BA203" s="31"/>
    </row>
    <row r="204" spans="1:53" s="21" customFormat="1" ht="20.100000000000001" customHeight="1" x14ac:dyDescent="0.2">
      <c r="A204" s="27" t="s">
        <v>119</v>
      </c>
      <c r="B204" s="28" t="s">
        <v>248</v>
      </c>
      <c r="C204" s="27" t="s">
        <v>337</v>
      </c>
      <c r="D204" s="27" t="s">
        <v>2130</v>
      </c>
      <c r="E204" s="27" t="s">
        <v>7</v>
      </c>
      <c r="F204" s="27" t="s">
        <v>6507</v>
      </c>
      <c r="G204" s="27" t="s">
        <v>11906</v>
      </c>
      <c r="H204" s="27" t="s">
        <v>6556</v>
      </c>
      <c r="I204" s="29">
        <v>35000</v>
      </c>
      <c r="J204" s="27" t="s">
        <v>6510</v>
      </c>
      <c r="K204" s="27" t="s">
        <v>11907</v>
      </c>
      <c r="L204" s="27" t="s">
        <v>7104</v>
      </c>
      <c r="M204" s="30">
        <v>41568</v>
      </c>
      <c r="N204" s="27" t="s">
        <v>7097</v>
      </c>
      <c r="O204" s="23">
        <v>208658.03</v>
      </c>
      <c r="P204" s="23">
        <v>0</v>
      </c>
      <c r="Q204" s="23">
        <v>0</v>
      </c>
      <c r="R204" s="24">
        <v>23851.93</v>
      </c>
      <c r="S204" s="25">
        <v>0</v>
      </c>
      <c r="T204" s="32"/>
      <c r="U204" s="22" t="str">
        <f>IFERROR(VLOOKUP(B204,[1]Planilha1!$A$1:$B$34,2,FALSE),"Liberado")</f>
        <v>Liberado</v>
      </c>
      <c r="V204" s="31"/>
      <c r="W204" s="31"/>
      <c r="X204" s="31"/>
      <c r="Y204" s="31"/>
      <c r="Z204" s="31"/>
      <c r="AA204" s="31"/>
      <c r="AB204" s="31"/>
      <c r="AC204" s="31"/>
      <c r="AD204" s="31"/>
      <c r="AE204" s="31"/>
      <c r="AF204" s="31"/>
      <c r="AG204" s="31"/>
      <c r="AH204" s="31"/>
      <c r="AI204" s="31"/>
      <c r="AJ204" s="31"/>
      <c r="AK204" s="31"/>
      <c r="AL204" s="31"/>
      <c r="AM204" s="31"/>
      <c r="AN204" s="31"/>
      <c r="AO204" s="31"/>
      <c r="AP204" s="31"/>
      <c r="AQ204" s="31"/>
      <c r="AR204" s="31"/>
      <c r="AS204" s="31"/>
      <c r="AT204" s="31"/>
      <c r="AU204" s="31"/>
      <c r="AV204" s="31"/>
      <c r="AW204" s="31"/>
      <c r="AX204" s="31"/>
      <c r="AY204" s="31"/>
      <c r="AZ204" s="31"/>
      <c r="BA204" s="31"/>
    </row>
    <row r="205" spans="1:53" s="21" customFormat="1" ht="20.100000000000001" customHeight="1" x14ac:dyDescent="0.2">
      <c r="A205" s="27" t="s">
        <v>119</v>
      </c>
      <c r="B205" s="28" t="s">
        <v>248</v>
      </c>
      <c r="C205" s="27" t="s">
        <v>337</v>
      </c>
      <c r="D205" s="27" t="s">
        <v>2131</v>
      </c>
      <c r="E205" s="27" t="s">
        <v>7</v>
      </c>
      <c r="F205" s="27" t="s">
        <v>6507</v>
      </c>
      <c r="G205" s="27" t="s">
        <v>7242</v>
      </c>
      <c r="H205" s="27" t="s">
        <v>6573</v>
      </c>
      <c r="I205" s="29">
        <v>28500</v>
      </c>
      <c r="J205" s="27" t="s">
        <v>6510</v>
      </c>
      <c r="K205" s="27" t="s">
        <v>11881</v>
      </c>
      <c r="L205" s="27" t="s">
        <v>7265</v>
      </c>
      <c r="M205" s="30" t="s">
        <v>6531</v>
      </c>
      <c r="N205" s="27" t="s">
        <v>7238</v>
      </c>
      <c r="O205" s="23">
        <v>42394.3</v>
      </c>
      <c r="P205" s="23">
        <v>5620.33</v>
      </c>
      <c r="Q205" s="23">
        <v>0</v>
      </c>
      <c r="R205" s="24">
        <v>8183.06</v>
      </c>
      <c r="S205" s="25">
        <v>0</v>
      </c>
      <c r="T205" s="32"/>
      <c r="U205" s="22" t="str">
        <f>IFERROR(VLOOKUP(B205,[1]Planilha1!$A$1:$B$34,2,FALSE),"Liberado")</f>
        <v>Liberado</v>
      </c>
      <c r="V205" s="31"/>
      <c r="W205" s="31"/>
      <c r="X205" s="31"/>
      <c r="Y205" s="31"/>
      <c r="Z205" s="31"/>
      <c r="AA205" s="31"/>
      <c r="AB205" s="31"/>
      <c r="AC205" s="31"/>
      <c r="AD205" s="31"/>
      <c r="AE205" s="31"/>
      <c r="AF205" s="31"/>
      <c r="AG205" s="31"/>
      <c r="AH205" s="31"/>
      <c r="AI205" s="31"/>
      <c r="AJ205" s="31"/>
      <c r="AK205" s="31"/>
      <c r="AL205" s="31"/>
      <c r="AM205" s="31"/>
      <c r="AN205" s="31"/>
      <c r="AO205" s="31"/>
      <c r="AP205" s="31"/>
      <c r="AQ205" s="31"/>
      <c r="AR205" s="31"/>
      <c r="AS205" s="31"/>
      <c r="AT205" s="31"/>
      <c r="AU205" s="31"/>
      <c r="AV205" s="31"/>
      <c r="AW205" s="31"/>
      <c r="AX205" s="31"/>
      <c r="AY205" s="31"/>
      <c r="AZ205" s="31"/>
      <c r="BA205" s="31"/>
    </row>
    <row r="206" spans="1:53" s="21" customFormat="1" ht="20.100000000000001" customHeight="1" x14ac:dyDescent="0.2">
      <c r="A206" s="27" t="s">
        <v>119</v>
      </c>
      <c r="B206" s="28" t="s">
        <v>248</v>
      </c>
      <c r="C206" s="27" t="s">
        <v>337</v>
      </c>
      <c r="D206" s="27" t="s">
        <v>2143</v>
      </c>
      <c r="E206" s="27" t="s">
        <v>7</v>
      </c>
      <c r="F206" s="27" t="s">
        <v>6507</v>
      </c>
      <c r="G206" s="27" t="s">
        <v>7255</v>
      </c>
      <c r="H206" s="27" t="s">
        <v>7173</v>
      </c>
      <c r="I206" s="29">
        <v>28000</v>
      </c>
      <c r="J206" s="27" t="s">
        <v>6630</v>
      </c>
      <c r="K206" s="27" t="s">
        <v>11923</v>
      </c>
      <c r="L206" s="27" t="s">
        <v>11479</v>
      </c>
      <c r="M206" s="30" t="s">
        <v>6531</v>
      </c>
      <c r="N206" s="27" t="s">
        <v>7256</v>
      </c>
      <c r="O206" s="23">
        <v>13961.18</v>
      </c>
      <c r="P206" s="23">
        <v>941.63</v>
      </c>
      <c r="Q206" s="23">
        <v>0</v>
      </c>
      <c r="R206" s="24">
        <v>9101.41</v>
      </c>
      <c r="S206" s="25">
        <v>0</v>
      </c>
      <c r="T206" s="32"/>
      <c r="U206" s="22" t="str">
        <f>IFERROR(VLOOKUP(B206,[1]Planilha1!$A$1:$B$34,2,FALSE),"Liberado")</f>
        <v>Liberado</v>
      </c>
      <c r="V206" s="31"/>
      <c r="W206" s="31"/>
      <c r="X206" s="31"/>
      <c r="Y206" s="31"/>
      <c r="Z206" s="31"/>
      <c r="AA206" s="31"/>
      <c r="AB206" s="31"/>
      <c r="AC206" s="31"/>
      <c r="AD206" s="31"/>
      <c r="AE206" s="31"/>
      <c r="AF206" s="31"/>
      <c r="AG206" s="31"/>
      <c r="AH206" s="31"/>
      <c r="AI206" s="31"/>
      <c r="AJ206" s="31"/>
      <c r="AK206" s="31"/>
      <c r="AL206" s="31"/>
      <c r="AM206" s="31"/>
      <c r="AN206" s="31"/>
      <c r="AO206" s="31"/>
      <c r="AP206" s="31"/>
      <c r="AQ206" s="31"/>
      <c r="AR206" s="31"/>
      <c r="AS206" s="31"/>
      <c r="AT206" s="31"/>
      <c r="AU206" s="31"/>
      <c r="AV206" s="31"/>
      <c r="AW206" s="31"/>
      <c r="AX206" s="31"/>
      <c r="AY206" s="31"/>
      <c r="AZ206" s="31"/>
      <c r="BA206" s="31"/>
    </row>
    <row r="207" spans="1:53" s="21" customFormat="1" ht="20.100000000000001" customHeight="1" x14ac:dyDescent="0.2">
      <c r="A207" s="27" t="s">
        <v>119</v>
      </c>
      <c r="B207" s="28" t="s">
        <v>248</v>
      </c>
      <c r="C207" s="27" t="s">
        <v>337</v>
      </c>
      <c r="D207" s="27" t="s">
        <v>2144</v>
      </c>
      <c r="E207" s="27" t="s">
        <v>7</v>
      </c>
      <c r="F207" s="27" t="s">
        <v>6507</v>
      </c>
      <c r="G207" s="27" t="s">
        <v>7257</v>
      </c>
      <c r="H207" s="27" t="s">
        <v>6617</v>
      </c>
      <c r="I207" s="29">
        <v>350000</v>
      </c>
      <c r="J207" s="27" t="s">
        <v>6630</v>
      </c>
      <c r="K207" s="27" t="s">
        <v>11924</v>
      </c>
      <c r="L207" s="27" t="s">
        <v>7104</v>
      </c>
      <c r="M207" s="30">
        <v>41459</v>
      </c>
      <c r="N207" s="27" t="s">
        <v>11925</v>
      </c>
      <c r="O207" s="23">
        <v>117719.39</v>
      </c>
      <c r="P207" s="23">
        <v>101878.14</v>
      </c>
      <c r="Q207" s="23">
        <v>0</v>
      </c>
      <c r="R207" s="24">
        <v>55503.06</v>
      </c>
      <c r="S207" s="25">
        <v>0</v>
      </c>
      <c r="T207" s="32"/>
      <c r="U207" s="22" t="str">
        <f>IFERROR(VLOOKUP(B207,[1]Planilha1!$A$1:$B$34,2,FALSE),"Liberado")</f>
        <v>Liberado</v>
      </c>
      <c r="V207" s="31"/>
      <c r="W207" s="31"/>
      <c r="X207" s="31"/>
      <c r="Y207" s="31"/>
      <c r="Z207" s="31"/>
      <c r="AA207" s="31"/>
      <c r="AB207" s="31"/>
      <c r="AC207" s="31"/>
      <c r="AD207" s="31"/>
      <c r="AE207" s="31"/>
      <c r="AF207" s="31"/>
      <c r="AG207" s="31"/>
      <c r="AH207" s="31"/>
      <c r="AI207" s="31"/>
      <c r="AJ207" s="31"/>
      <c r="AK207" s="31"/>
      <c r="AL207" s="31"/>
      <c r="AM207" s="31"/>
      <c r="AN207" s="31"/>
      <c r="AO207" s="31"/>
      <c r="AP207" s="31"/>
      <c r="AQ207" s="31"/>
      <c r="AR207" s="31"/>
      <c r="AS207" s="31"/>
      <c r="AT207" s="31"/>
      <c r="AU207" s="31"/>
      <c r="AV207" s="31"/>
      <c r="AW207" s="31"/>
      <c r="AX207" s="31"/>
      <c r="AY207" s="31"/>
      <c r="AZ207" s="31"/>
      <c r="BA207" s="31"/>
    </row>
    <row r="208" spans="1:53" s="21" customFormat="1" ht="20.100000000000001" customHeight="1" x14ac:dyDescent="0.2">
      <c r="A208" s="27" t="s">
        <v>119</v>
      </c>
      <c r="B208" s="28" t="s">
        <v>248</v>
      </c>
      <c r="C208" s="27" t="s">
        <v>337</v>
      </c>
      <c r="D208" s="27" t="s">
        <v>2145</v>
      </c>
      <c r="E208" s="27" t="s">
        <v>7</v>
      </c>
      <c r="F208" s="27" t="s">
        <v>6507</v>
      </c>
      <c r="G208" s="27" t="s">
        <v>7258</v>
      </c>
      <c r="H208" s="27" t="s">
        <v>7050</v>
      </c>
      <c r="I208" s="29">
        <v>200000</v>
      </c>
      <c r="J208" s="27" t="s">
        <v>6630</v>
      </c>
      <c r="K208" s="27" t="s">
        <v>11926</v>
      </c>
      <c r="L208" s="27" t="s">
        <v>6684</v>
      </c>
      <c r="M208" s="30" t="s">
        <v>6531</v>
      </c>
      <c r="N208" s="27" t="s">
        <v>11927</v>
      </c>
      <c r="O208" s="23">
        <v>7725.32</v>
      </c>
      <c r="P208" s="23">
        <v>18542.73</v>
      </c>
      <c r="Q208" s="23">
        <v>0</v>
      </c>
      <c r="R208" s="24">
        <v>17189.11</v>
      </c>
      <c r="S208" s="25">
        <v>0</v>
      </c>
      <c r="T208" s="32"/>
      <c r="U208" s="22" t="str">
        <f>IFERROR(VLOOKUP(B208,[1]Planilha1!$A$1:$B$34,2,FALSE),"Liberado")</f>
        <v>Liberado</v>
      </c>
      <c r="V208" s="31"/>
      <c r="W208" s="31"/>
      <c r="X208" s="31"/>
      <c r="Y208" s="31"/>
      <c r="Z208" s="31"/>
      <c r="AA208" s="31"/>
      <c r="AB208" s="31"/>
      <c r="AC208" s="31"/>
      <c r="AD208" s="31"/>
      <c r="AE208" s="31"/>
      <c r="AF208" s="31"/>
      <c r="AG208" s="31"/>
      <c r="AH208" s="31"/>
      <c r="AI208" s="31"/>
      <c r="AJ208" s="31"/>
      <c r="AK208" s="31"/>
      <c r="AL208" s="31"/>
      <c r="AM208" s="31"/>
      <c r="AN208" s="31"/>
      <c r="AO208" s="31"/>
      <c r="AP208" s="31"/>
      <c r="AQ208" s="31"/>
      <c r="AR208" s="31"/>
      <c r="AS208" s="31"/>
      <c r="AT208" s="31"/>
      <c r="AU208" s="31"/>
      <c r="AV208" s="31"/>
      <c r="AW208" s="31"/>
      <c r="AX208" s="31"/>
      <c r="AY208" s="31"/>
      <c r="AZ208" s="31"/>
      <c r="BA208" s="31"/>
    </row>
    <row r="209" spans="1:53" s="21" customFormat="1" ht="20.100000000000001" customHeight="1" x14ac:dyDescent="0.2">
      <c r="A209" s="27" t="s">
        <v>119</v>
      </c>
      <c r="B209" s="28" t="s">
        <v>248</v>
      </c>
      <c r="C209" s="27" t="s">
        <v>337</v>
      </c>
      <c r="D209" s="27" t="s">
        <v>2146</v>
      </c>
      <c r="E209" s="27" t="s">
        <v>7</v>
      </c>
      <c r="F209" s="27" t="s">
        <v>6507</v>
      </c>
      <c r="G209" s="27" t="s">
        <v>7259</v>
      </c>
      <c r="H209" s="27" t="s">
        <v>7260</v>
      </c>
      <c r="I209" s="29">
        <v>30000</v>
      </c>
      <c r="J209" s="27" t="s">
        <v>6510</v>
      </c>
      <c r="K209" s="27" t="s">
        <v>11928</v>
      </c>
      <c r="L209" s="27" t="s">
        <v>7144</v>
      </c>
      <c r="M209" s="30">
        <v>41479</v>
      </c>
      <c r="N209" s="27" t="s">
        <v>7261</v>
      </c>
      <c r="O209" s="23">
        <v>344598.37</v>
      </c>
      <c r="P209" s="23">
        <v>0</v>
      </c>
      <c r="Q209" s="23">
        <v>0</v>
      </c>
      <c r="R209" s="24">
        <v>344598.37</v>
      </c>
      <c r="S209" s="25">
        <v>0</v>
      </c>
      <c r="T209" s="32"/>
      <c r="U209" s="22" t="str">
        <f>IFERROR(VLOOKUP(B209,[1]Planilha1!$A$1:$B$34,2,FALSE),"Liberado")</f>
        <v>Liberado</v>
      </c>
      <c r="V209" s="31"/>
      <c r="W209" s="31"/>
      <c r="X209" s="31"/>
      <c r="Y209" s="31"/>
      <c r="Z209" s="31"/>
      <c r="AA209" s="31"/>
      <c r="AB209" s="31"/>
      <c r="AC209" s="31"/>
      <c r="AD209" s="31"/>
      <c r="AE209" s="31"/>
      <c r="AF209" s="31"/>
      <c r="AG209" s="31"/>
      <c r="AH209" s="31"/>
      <c r="AI209" s="31"/>
      <c r="AJ209" s="31"/>
      <c r="AK209" s="31"/>
      <c r="AL209" s="31"/>
      <c r="AM209" s="31"/>
      <c r="AN209" s="31"/>
      <c r="AO209" s="31"/>
      <c r="AP209" s="31"/>
      <c r="AQ209" s="31"/>
      <c r="AR209" s="31"/>
      <c r="AS209" s="31"/>
      <c r="AT209" s="31"/>
      <c r="AU209" s="31"/>
      <c r="AV209" s="31"/>
      <c r="AW209" s="31"/>
      <c r="AX209" s="31"/>
      <c r="AY209" s="31"/>
      <c r="AZ209" s="31"/>
      <c r="BA209" s="31"/>
    </row>
    <row r="210" spans="1:53" s="21" customFormat="1" ht="20.100000000000001" customHeight="1" x14ac:dyDescent="0.2">
      <c r="A210" s="27" t="s">
        <v>119</v>
      </c>
      <c r="B210" s="28" t="s">
        <v>248</v>
      </c>
      <c r="C210" s="27" t="s">
        <v>337</v>
      </c>
      <c r="D210" s="27" t="s">
        <v>2158</v>
      </c>
      <c r="E210" s="27" t="s">
        <v>7</v>
      </c>
      <c r="F210" s="27" t="s">
        <v>6507</v>
      </c>
      <c r="G210" s="27" t="s">
        <v>7283</v>
      </c>
      <c r="H210" s="27" t="s">
        <v>6573</v>
      </c>
      <c r="I210" s="29">
        <v>25000</v>
      </c>
      <c r="J210" s="27" t="s">
        <v>6510</v>
      </c>
      <c r="K210" s="27" t="s">
        <v>11947</v>
      </c>
      <c r="L210" s="27" t="s">
        <v>7284</v>
      </c>
      <c r="M210" s="30" t="s">
        <v>6531</v>
      </c>
      <c r="N210" s="27" t="s">
        <v>7285</v>
      </c>
      <c r="O210" s="23">
        <v>481136.9</v>
      </c>
      <c r="P210" s="23">
        <v>0</v>
      </c>
      <c r="Q210" s="23">
        <v>0</v>
      </c>
      <c r="R210" s="24">
        <v>20714.63</v>
      </c>
      <c r="S210" s="25">
        <v>0</v>
      </c>
      <c r="T210" s="32"/>
      <c r="U210" s="22" t="str">
        <f>IFERROR(VLOOKUP(B210,[1]Planilha1!$A$1:$B$34,2,FALSE),"Liberado")</f>
        <v>Liberado</v>
      </c>
      <c r="V210" s="31"/>
      <c r="W210" s="31"/>
      <c r="X210" s="31"/>
      <c r="Y210" s="31"/>
      <c r="Z210" s="31"/>
      <c r="AA210" s="31"/>
      <c r="AB210" s="31"/>
      <c r="AC210" s="31"/>
      <c r="AD210" s="31"/>
      <c r="AE210" s="31"/>
      <c r="AF210" s="31"/>
      <c r="AG210" s="31"/>
      <c r="AH210" s="31"/>
      <c r="AI210" s="31"/>
      <c r="AJ210" s="31"/>
      <c r="AK210" s="31"/>
      <c r="AL210" s="31"/>
      <c r="AM210" s="31"/>
      <c r="AN210" s="31"/>
      <c r="AO210" s="31"/>
      <c r="AP210" s="31"/>
      <c r="AQ210" s="31"/>
      <c r="AR210" s="31"/>
      <c r="AS210" s="31"/>
      <c r="AT210" s="31"/>
      <c r="AU210" s="31"/>
      <c r="AV210" s="31"/>
      <c r="AW210" s="31"/>
      <c r="AX210" s="31"/>
      <c r="AY210" s="31"/>
      <c r="AZ210" s="31"/>
      <c r="BA210" s="31"/>
    </row>
    <row r="211" spans="1:53" s="21" customFormat="1" ht="20.100000000000001" customHeight="1" x14ac:dyDescent="0.2">
      <c r="A211" s="27" t="s">
        <v>119</v>
      </c>
      <c r="B211" s="28" t="s">
        <v>248</v>
      </c>
      <c r="C211" s="27" t="s">
        <v>337</v>
      </c>
      <c r="D211" s="27" t="s">
        <v>2159</v>
      </c>
      <c r="E211" s="27" t="s">
        <v>7</v>
      </c>
      <c r="F211" s="27" t="s">
        <v>6507</v>
      </c>
      <c r="G211" s="27" t="s">
        <v>7287</v>
      </c>
      <c r="H211" s="27" t="s">
        <v>6617</v>
      </c>
      <c r="I211" s="29">
        <v>200000</v>
      </c>
      <c r="J211" s="27" t="s">
        <v>6510</v>
      </c>
      <c r="K211" s="27" t="s">
        <v>11948</v>
      </c>
      <c r="L211" s="27" t="s">
        <v>7163</v>
      </c>
      <c r="M211" s="30" t="s">
        <v>6531</v>
      </c>
      <c r="N211" s="27" t="s">
        <v>7286</v>
      </c>
      <c r="O211" s="23">
        <v>304634.17</v>
      </c>
      <c r="P211" s="23">
        <v>0</v>
      </c>
      <c r="Q211" s="23">
        <v>0</v>
      </c>
      <c r="R211" s="24">
        <v>304634.17</v>
      </c>
      <c r="S211" s="25">
        <v>0</v>
      </c>
      <c r="T211" s="32"/>
      <c r="U211" s="22" t="str">
        <f>IFERROR(VLOOKUP(B211,[1]Planilha1!$A$1:$B$34,2,FALSE),"Liberado")</f>
        <v>Liberado</v>
      </c>
      <c r="V211" s="31"/>
      <c r="W211" s="31"/>
      <c r="X211" s="31"/>
      <c r="Y211" s="31"/>
      <c r="Z211" s="31"/>
      <c r="AA211" s="31"/>
      <c r="AB211" s="31"/>
      <c r="AC211" s="31"/>
      <c r="AD211" s="31"/>
      <c r="AE211" s="31"/>
      <c r="AF211" s="31"/>
      <c r="AG211" s="31"/>
      <c r="AH211" s="31"/>
      <c r="AI211" s="31"/>
      <c r="AJ211" s="31"/>
      <c r="AK211" s="31"/>
      <c r="AL211" s="31"/>
      <c r="AM211" s="31"/>
      <c r="AN211" s="31"/>
      <c r="AO211" s="31"/>
      <c r="AP211" s="31"/>
      <c r="AQ211" s="31"/>
      <c r="AR211" s="31"/>
      <c r="AS211" s="31"/>
      <c r="AT211" s="31"/>
      <c r="AU211" s="31"/>
      <c r="AV211" s="31"/>
      <c r="AW211" s="31"/>
      <c r="AX211" s="31"/>
      <c r="AY211" s="31"/>
      <c r="AZ211" s="31"/>
      <c r="BA211" s="31"/>
    </row>
    <row r="212" spans="1:53" s="21" customFormat="1" ht="20.100000000000001" customHeight="1" x14ac:dyDescent="0.2">
      <c r="A212" s="27" t="s">
        <v>119</v>
      </c>
      <c r="B212" s="28" t="s">
        <v>248</v>
      </c>
      <c r="C212" s="27">
        <v>14</v>
      </c>
      <c r="D212" s="27" t="s">
        <v>2160</v>
      </c>
      <c r="E212" s="27" t="s">
        <v>7</v>
      </c>
      <c r="F212" s="27" t="s">
        <v>6507</v>
      </c>
      <c r="G212" s="27" t="s">
        <v>7288</v>
      </c>
      <c r="H212" s="27" t="s">
        <v>6603</v>
      </c>
      <c r="I212" s="29">
        <v>200000</v>
      </c>
      <c r="J212" s="27" t="s">
        <v>6510</v>
      </c>
      <c r="K212" s="27" t="s">
        <v>11949</v>
      </c>
      <c r="L212" s="27" t="s">
        <v>7144</v>
      </c>
      <c r="M212" s="30" t="s">
        <v>6531</v>
      </c>
      <c r="N212" s="27" t="s">
        <v>7286</v>
      </c>
      <c r="O212" s="23">
        <v>221508.36</v>
      </c>
      <c r="P212" s="23">
        <v>0</v>
      </c>
      <c r="Q212" s="23">
        <v>0</v>
      </c>
      <c r="R212" s="24">
        <v>221508.36</v>
      </c>
      <c r="S212" s="25">
        <v>0</v>
      </c>
      <c r="T212" s="32"/>
      <c r="U212" s="22" t="str">
        <f>IFERROR(VLOOKUP(B212,[1]Planilha1!$A$1:$B$34,2,FALSE),"Liberado")</f>
        <v>Liberado</v>
      </c>
      <c r="V212" s="31"/>
      <c r="W212" s="31"/>
      <c r="X212" s="31"/>
      <c r="Y212" s="31"/>
      <c r="Z212" s="31"/>
      <c r="AA212" s="31"/>
      <c r="AB212" s="31"/>
      <c r="AC212" s="31"/>
      <c r="AD212" s="31"/>
      <c r="AE212" s="31"/>
      <c r="AF212" s="31"/>
      <c r="AG212" s="31"/>
      <c r="AH212" s="31"/>
      <c r="AI212" s="31"/>
      <c r="AJ212" s="31"/>
      <c r="AK212" s="31"/>
      <c r="AL212" s="31"/>
      <c r="AM212" s="31"/>
      <c r="AN212" s="31"/>
      <c r="AO212" s="31"/>
      <c r="AP212" s="31"/>
      <c r="AQ212" s="31"/>
      <c r="AR212" s="31"/>
      <c r="AS212" s="31"/>
      <c r="AT212" s="31"/>
      <c r="AU212" s="31"/>
      <c r="AV212" s="31"/>
      <c r="AW212" s="31"/>
      <c r="AX212" s="31"/>
      <c r="AY212" s="31"/>
      <c r="AZ212" s="31"/>
      <c r="BA212" s="31"/>
    </row>
    <row r="213" spans="1:53" s="21" customFormat="1" ht="20.100000000000001" customHeight="1" x14ac:dyDescent="0.2">
      <c r="A213" s="27" t="s">
        <v>119</v>
      </c>
      <c r="B213" s="28" t="s">
        <v>248</v>
      </c>
      <c r="C213" s="27" t="s">
        <v>337</v>
      </c>
      <c r="D213" s="27" t="s">
        <v>2166</v>
      </c>
      <c r="E213" s="27" t="s">
        <v>7</v>
      </c>
      <c r="F213" s="27" t="s">
        <v>6507</v>
      </c>
      <c r="G213" s="27" t="s">
        <v>7297</v>
      </c>
      <c r="H213" s="27" t="s">
        <v>6573</v>
      </c>
      <c r="I213" s="29">
        <v>25000</v>
      </c>
      <c r="J213" s="27" t="s">
        <v>6630</v>
      </c>
      <c r="K213" s="27" t="s">
        <v>11960</v>
      </c>
      <c r="L213" s="27" t="s">
        <v>11479</v>
      </c>
      <c r="M213" s="30" t="s">
        <v>6531</v>
      </c>
      <c r="N213" s="27" t="s">
        <v>11961</v>
      </c>
      <c r="O213" s="23">
        <v>184651.95</v>
      </c>
      <c r="P213" s="23">
        <v>130295.49</v>
      </c>
      <c r="Q213" s="23">
        <v>0</v>
      </c>
      <c r="R213" s="24">
        <v>410889.66</v>
      </c>
      <c r="S213" s="25">
        <v>0</v>
      </c>
      <c r="T213" s="32"/>
      <c r="U213" s="22" t="str">
        <f>IFERROR(VLOOKUP(B213,[1]Planilha1!$A$1:$B$34,2,FALSE),"Liberado")</f>
        <v>Liberado</v>
      </c>
      <c r="V213" s="31"/>
      <c r="W213" s="31"/>
      <c r="X213" s="31"/>
      <c r="Y213" s="31"/>
      <c r="Z213" s="31"/>
      <c r="AA213" s="31"/>
      <c r="AB213" s="31"/>
      <c r="AC213" s="31"/>
      <c r="AD213" s="31"/>
      <c r="AE213" s="31"/>
      <c r="AF213" s="31"/>
      <c r="AG213" s="31"/>
      <c r="AH213" s="31"/>
      <c r="AI213" s="31"/>
      <c r="AJ213" s="31"/>
      <c r="AK213" s="31"/>
      <c r="AL213" s="31"/>
      <c r="AM213" s="31"/>
      <c r="AN213" s="31"/>
      <c r="AO213" s="31"/>
      <c r="AP213" s="31"/>
      <c r="AQ213" s="31"/>
      <c r="AR213" s="31"/>
      <c r="AS213" s="31"/>
      <c r="AT213" s="31"/>
      <c r="AU213" s="31"/>
      <c r="AV213" s="31"/>
      <c r="AW213" s="31"/>
      <c r="AX213" s="31"/>
      <c r="AY213" s="31"/>
      <c r="AZ213" s="31"/>
      <c r="BA213" s="31"/>
    </row>
    <row r="214" spans="1:53" s="21" customFormat="1" ht="20.100000000000001" customHeight="1" x14ac:dyDescent="0.2">
      <c r="A214" s="27" t="s">
        <v>119</v>
      </c>
      <c r="B214" s="28" t="s">
        <v>248</v>
      </c>
      <c r="C214" s="27" t="s">
        <v>337</v>
      </c>
      <c r="D214" s="27" t="s">
        <v>2167</v>
      </c>
      <c r="E214" s="27" t="s">
        <v>7</v>
      </c>
      <c r="F214" s="27" t="s">
        <v>6507</v>
      </c>
      <c r="G214" s="27" t="s">
        <v>11962</v>
      </c>
      <c r="H214" s="27" t="s">
        <v>6556</v>
      </c>
      <c r="I214" s="29">
        <v>25000</v>
      </c>
      <c r="J214" s="27" t="s">
        <v>6630</v>
      </c>
      <c r="K214" s="27" t="s">
        <v>11963</v>
      </c>
      <c r="L214" s="27" t="s">
        <v>7038</v>
      </c>
      <c r="M214" s="30" t="s">
        <v>6531</v>
      </c>
      <c r="N214" s="27" t="s">
        <v>11964</v>
      </c>
      <c r="O214" s="23">
        <v>118853.52</v>
      </c>
      <c r="P214" s="23">
        <v>20857.05</v>
      </c>
      <c r="Q214" s="23">
        <v>0</v>
      </c>
      <c r="R214" s="24">
        <v>37429.14</v>
      </c>
      <c r="S214" s="25">
        <v>0</v>
      </c>
      <c r="T214" s="32"/>
      <c r="U214" s="22" t="str">
        <f>IFERROR(VLOOKUP(B214,[1]Planilha1!$A$1:$B$34,2,FALSE),"Liberado")</f>
        <v>Liberado</v>
      </c>
      <c r="V214" s="31"/>
      <c r="W214" s="31"/>
      <c r="X214" s="31"/>
      <c r="Y214" s="31"/>
      <c r="Z214" s="31"/>
      <c r="AA214" s="31"/>
      <c r="AB214" s="31"/>
      <c r="AC214" s="31"/>
      <c r="AD214" s="31"/>
      <c r="AE214" s="31"/>
      <c r="AF214" s="31"/>
      <c r="AG214" s="31"/>
      <c r="AH214" s="31"/>
      <c r="AI214" s="31"/>
      <c r="AJ214" s="31"/>
      <c r="AK214" s="31"/>
      <c r="AL214" s="31"/>
      <c r="AM214" s="31"/>
      <c r="AN214" s="31"/>
      <c r="AO214" s="31"/>
      <c r="AP214" s="31"/>
      <c r="AQ214" s="31"/>
      <c r="AR214" s="31"/>
      <c r="AS214" s="31"/>
      <c r="AT214" s="31"/>
      <c r="AU214" s="31"/>
      <c r="AV214" s="31"/>
      <c r="AW214" s="31"/>
      <c r="AX214" s="31"/>
      <c r="AY214" s="31"/>
      <c r="AZ214" s="31"/>
      <c r="BA214" s="31"/>
    </row>
    <row r="215" spans="1:53" s="21" customFormat="1" ht="20.100000000000001" customHeight="1" x14ac:dyDescent="0.2">
      <c r="A215" s="27" t="s">
        <v>119</v>
      </c>
      <c r="B215" s="28" t="s">
        <v>248</v>
      </c>
      <c r="C215" s="27" t="s">
        <v>337</v>
      </c>
      <c r="D215" s="27" t="s">
        <v>2178</v>
      </c>
      <c r="E215" s="27" t="s">
        <v>7</v>
      </c>
      <c r="F215" s="27" t="s">
        <v>6507</v>
      </c>
      <c r="G215" s="27" t="s">
        <v>7312</v>
      </c>
      <c r="H215" s="27" t="s">
        <v>6573</v>
      </c>
      <c r="I215" s="29">
        <v>25000</v>
      </c>
      <c r="J215" s="27" t="s">
        <v>6630</v>
      </c>
      <c r="K215" s="27" t="s">
        <v>11980</v>
      </c>
      <c r="L215" s="27" t="s">
        <v>7104</v>
      </c>
      <c r="M215" s="30" t="s">
        <v>6531</v>
      </c>
      <c r="N215" s="27" t="s">
        <v>11981</v>
      </c>
      <c r="O215" s="23">
        <v>311154.94</v>
      </c>
      <c r="P215" s="23">
        <v>53430.400000000001</v>
      </c>
      <c r="Q215" s="23">
        <v>0</v>
      </c>
      <c r="R215" s="24">
        <v>29400.22</v>
      </c>
      <c r="S215" s="25">
        <v>0</v>
      </c>
      <c r="T215" s="32"/>
      <c r="U215" s="22" t="str">
        <f>IFERROR(VLOOKUP(B215,[1]Planilha1!$A$1:$B$34,2,FALSE),"Liberado")</f>
        <v>Liberado</v>
      </c>
      <c r="V215" s="31"/>
      <c r="W215" s="31"/>
      <c r="X215" s="31"/>
      <c r="Y215" s="31"/>
      <c r="Z215" s="31"/>
      <c r="AA215" s="31"/>
      <c r="AB215" s="31"/>
      <c r="AC215" s="31"/>
      <c r="AD215" s="31"/>
      <c r="AE215" s="31"/>
      <c r="AF215" s="31"/>
      <c r="AG215" s="31"/>
      <c r="AH215" s="31"/>
      <c r="AI215" s="31"/>
      <c r="AJ215" s="31"/>
      <c r="AK215" s="31"/>
      <c r="AL215" s="31"/>
      <c r="AM215" s="31"/>
      <c r="AN215" s="31"/>
      <c r="AO215" s="31"/>
      <c r="AP215" s="31"/>
      <c r="AQ215" s="31"/>
      <c r="AR215" s="31"/>
      <c r="AS215" s="31"/>
      <c r="AT215" s="31"/>
      <c r="AU215" s="31"/>
      <c r="AV215" s="31"/>
      <c r="AW215" s="31"/>
      <c r="AX215" s="31"/>
      <c r="AY215" s="31"/>
      <c r="AZ215" s="31"/>
      <c r="BA215" s="31"/>
    </row>
    <row r="216" spans="1:53" s="21" customFormat="1" ht="20.100000000000001" customHeight="1" x14ac:dyDescent="0.2">
      <c r="A216" s="27" t="s">
        <v>119</v>
      </c>
      <c r="B216" s="28" t="s">
        <v>248</v>
      </c>
      <c r="C216" s="27" t="s">
        <v>337</v>
      </c>
      <c r="D216" s="27" t="s">
        <v>2180</v>
      </c>
      <c r="E216" s="27" t="s">
        <v>7</v>
      </c>
      <c r="F216" s="27" t="s">
        <v>6507</v>
      </c>
      <c r="G216" s="27" t="s">
        <v>7316</v>
      </c>
      <c r="H216" s="27" t="s">
        <v>7260</v>
      </c>
      <c r="I216" s="29">
        <v>25000</v>
      </c>
      <c r="J216" s="27" t="s">
        <v>6510</v>
      </c>
      <c r="K216" s="27" t="s">
        <v>11983</v>
      </c>
      <c r="L216" s="27" t="s">
        <v>7317</v>
      </c>
      <c r="M216" s="30" t="s">
        <v>6531</v>
      </c>
      <c r="N216" s="27" t="s">
        <v>7318</v>
      </c>
      <c r="O216" s="23">
        <v>50000</v>
      </c>
      <c r="P216" s="23">
        <v>0</v>
      </c>
      <c r="Q216" s="23">
        <v>0</v>
      </c>
      <c r="R216" s="24">
        <v>7058.11</v>
      </c>
      <c r="S216" s="25">
        <v>0</v>
      </c>
      <c r="T216" s="32"/>
      <c r="U216" s="22" t="str">
        <f>IFERROR(VLOOKUP(B216,[1]Planilha1!$A$1:$B$34,2,FALSE),"Liberado")</f>
        <v>Liberado</v>
      </c>
      <c r="V216" s="31"/>
      <c r="W216" s="31"/>
      <c r="X216" s="31"/>
      <c r="Y216" s="31"/>
      <c r="Z216" s="31"/>
      <c r="AA216" s="31"/>
      <c r="AB216" s="31"/>
      <c r="AC216" s="31"/>
      <c r="AD216" s="31"/>
      <c r="AE216" s="31"/>
      <c r="AF216" s="31"/>
      <c r="AG216" s="31"/>
      <c r="AH216" s="31"/>
      <c r="AI216" s="31"/>
      <c r="AJ216" s="31"/>
      <c r="AK216" s="31"/>
      <c r="AL216" s="31"/>
      <c r="AM216" s="31"/>
      <c r="AN216" s="31"/>
      <c r="AO216" s="31"/>
      <c r="AP216" s="31"/>
      <c r="AQ216" s="31"/>
      <c r="AR216" s="31"/>
      <c r="AS216" s="31"/>
      <c r="AT216" s="31"/>
      <c r="AU216" s="31"/>
      <c r="AV216" s="31"/>
      <c r="AW216" s="31"/>
      <c r="AX216" s="31"/>
      <c r="AY216" s="31"/>
      <c r="AZ216" s="31"/>
      <c r="BA216" s="31"/>
    </row>
    <row r="217" spans="1:53" s="21" customFormat="1" ht="20.100000000000001" customHeight="1" x14ac:dyDescent="0.2">
      <c r="A217" s="27" t="s">
        <v>119</v>
      </c>
      <c r="B217" s="28" t="s">
        <v>248</v>
      </c>
      <c r="C217" s="27" t="s">
        <v>337</v>
      </c>
      <c r="D217" s="27" t="s">
        <v>2190</v>
      </c>
      <c r="E217" s="27" t="s">
        <v>7</v>
      </c>
      <c r="F217" s="27" t="s">
        <v>6507</v>
      </c>
      <c r="G217" s="27" t="s">
        <v>11997</v>
      </c>
      <c r="H217" s="27" t="s">
        <v>6573</v>
      </c>
      <c r="I217" s="29">
        <v>25000</v>
      </c>
      <c r="J217" s="27" t="s">
        <v>6630</v>
      </c>
      <c r="K217" s="27" t="s">
        <v>11998</v>
      </c>
      <c r="L217" s="27" t="s">
        <v>6673</v>
      </c>
      <c r="M217" s="30" t="s">
        <v>6531</v>
      </c>
      <c r="N217" s="27" t="s">
        <v>11999</v>
      </c>
      <c r="O217" s="33">
        <v>42708.959999999999</v>
      </c>
      <c r="P217" s="33">
        <v>0</v>
      </c>
      <c r="Q217" s="33">
        <v>0</v>
      </c>
      <c r="R217" s="29">
        <v>78191.97</v>
      </c>
      <c r="S217" s="29">
        <v>0</v>
      </c>
      <c r="T217" s="32"/>
      <c r="U217" s="22" t="str">
        <f>IFERROR(VLOOKUP(B217,[1]Planilha1!$A$1:$B$34,2,FALSE),"Liberado")</f>
        <v>Liberado</v>
      </c>
      <c r="V217" s="31"/>
      <c r="W217" s="31"/>
      <c r="X217" s="31"/>
      <c r="Y217" s="31"/>
      <c r="Z217" s="31"/>
      <c r="AA217" s="31"/>
      <c r="AB217" s="31"/>
      <c r="AC217" s="31"/>
      <c r="AD217" s="31"/>
      <c r="AE217" s="31"/>
      <c r="AF217" s="31"/>
      <c r="AG217" s="31"/>
      <c r="AH217" s="31"/>
      <c r="AI217" s="31"/>
      <c r="AJ217" s="31"/>
      <c r="AK217" s="31"/>
      <c r="AL217" s="31"/>
      <c r="AM217" s="31"/>
      <c r="AN217" s="31"/>
      <c r="AO217" s="31"/>
      <c r="AP217" s="31"/>
      <c r="AQ217" s="31"/>
      <c r="AR217" s="31"/>
      <c r="AS217" s="31"/>
      <c r="AT217" s="31"/>
      <c r="AU217" s="31"/>
      <c r="AV217" s="31"/>
      <c r="AW217" s="31"/>
      <c r="AX217" s="31"/>
      <c r="AY217" s="31"/>
      <c r="AZ217" s="31"/>
      <c r="BA217" s="31"/>
    </row>
    <row r="218" spans="1:53" s="21" customFormat="1" ht="20.100000000000001" customHeight="1" x14ac:dyDescent="0.2">
      <c r="A218" s="27" t="s">
        <v>119</v>
      </c>
      <c r="B218" s="28" t="s">
        <v>248</v>
      </c>
      <c r="C218" s="27" t="s">
        <v>337</v>
      </c>
      <c r="D218" s="27" t="s">
        <v>2208</v>
      </c>
      <c r="E218" s="27" t="s">
        <v>7</v>
      </c>
      <c r="F218" s="27" t="s">
        <v>6507</v>
      </c>
      <c r="G218" s="27" t="s">
        <v>12024</v>
      </c>
      <c r="H218" s="27" t="s">
        <v>6556</v>
      </c>
      <c r="I218" s="29">
        <v>50000</v>
      </c>
      <c r="J218" s="27" t="s">
        <v>6510</v>
      </c>
      <c r="K218" s="27" t="s">
        <v>12025</v>
      </c>
      <c r="L218" s="27" t="s">
        <v>7051</v>
      </c>
      <c r="M218" s="30" t="s">
        <v>6531</v>
      </c>
      <c r="N218" s="27" t="s">
        <v>7366</v>
      </c>
      <c r="O218" s="33">
        <v>115000</v>
      </c>
      <c r="P218" s="33">
        <v>0</v>
      </c>
      <c r="Q218" s="33">
        <v>0</v>
      </c>
      <c r="R218" s="29">
        <v>20714.419999999998</v>
      </c>
      <c r="S218" s="29">
        <v>0</v>
      </c>
      <c r="T218" s="32"/>
      <c r="U218" s="22" t="str">
        <f>IFERROR(VLOOKUP(B218,[1]Planilha1!$A$1:$B$34,2,FALSE),"Liberado")</f>
        <v>Liberado</v>
      </c>
      <c r="V218" s="31"/>
      <c r="W218" s="31"/>
      <c r="X218" s="31"/>
      <c r="Y218" s="31"/>
      <c r="Z218" s="31"/>
      <c r="AA218" s="31"/>
      <c r="AB218" s="31"/>
      <c r="AC218" s="31"/>
      <c r="AD218" s="31"/>
      <c r="AE218" s="31"/>
      <c r="AF218" s="31"/>
      <c r="AG218" s="31"/>
      <c r="AH218" s="31"/>
      <c r="AI218" s="31"/>
      <c r="AJ218" s="31"/>
      <c r="AK218" s="31"/>
      <c r="AL218" s="31"/>
      <c r="AM218" s="31"/>
      <c r="AN218" s="31"/>
      <c r="AO218" s="31"/>
      <c r="AP218" s="31"/>
      <c r="AQ218" s="31"/>
      <c r="AR218" s="31"/>
      <c r="AS218" s="31"/>
      <c r="AT218" s="31"/>
      <c r="AU218" s="31"/>
      <c r="AV218" s="31"/>
      <c r="AW218" s="31"/>
      <c r="AX218" s="31"/>
      <c r="AY218" s="31"/>
      <c r="AZ218" s="31"/>
      <c r="BA218" s="31"/>
    </row>
    <row r="219" spans="1:53" s="21" customFormat="1" ht="20.100000000000001" customHeight="1" x14ac:dyDescent="0.2">
      <c r="A219" s="27" t="s">
        <v>119</v>
      </c>
      <c r="B219" s="28" t="s">
        <v>248</v>
      </c>
      <c r="C219" s="27" t="s">
        <v>337</v>
      </c>
      <c r="D219" s="27" t="s">
        <v>2209</v>
      </c>
      <c r="E219" s="27" t="s">
        <v>7</v>
      </c>
      <c r="F219" s="27" t="s">
        <v>6507</v>
      </c>
      <c r="G219" s="27" t="s">
        <v>12026</v>
      </c>
      <c r="H219" s="27" t="s">
        <v>6556</v>
      </c>
      <c r="I219" s="29">
        <v>70000</v>
      </c>
      <c r="J219" s="27" t="s">
        <v>6510</v>
      </c>
      <c r="K219" s="27" t="s">
        <v>7370</v>
      </c>
      <c r="L219" s="27" t="s">
        <v>7144</v>
      </c>
      <c r="M219" s="30" t="s">
        <v>6531</v>
      </c>
      <c r="N219" s="27" t="s">
        <v>7368</v>
      </c>
      <c r="O219" s="33">
        <v>135000</v>
      </c>
      <c r="P219" s="33">
        <v>0</v>
      </c>
      <c r="Q219" s="33">
        <v>0</v>
      </c>
      <c r="R219" s="29">
        <v>18469.5</v>
      </c>
      <c r="S219" s="29">
        <v>0</v>
      </c>
      <c r="T219" s="32"/>
      <c r="U219" s="22" t="str">
        <f>IFERROR(VLOOKUP(B219,[1]Planilha1!$A$1:$B$34,2,FALSE),"Liberado")</f>
        <v>Liberado</v>
      </c>
      <c r="V219" s="31"/>
      <c r="W219" s="31"/>
      <c r="X219" s="31"/>
      <c r="Y219" s="31"/>
      <c r="Z219" s="31"/>
      <c r="AA219" s="31"/>
      <c r="AB219" s="31"/>
      <c r="AC219" s="31"/>
      <c r="AD219" s="31"/>
      <c r="AE219" s="31"/>
      <c r="AF219" s="31"/>
      <c r="AG219" s="31"/>
      <c r="AH219" s="31"/>
      <c r="AI219" s="31"/>
      <c r="AJ219" s="31"/>
      <c r="AK219" s="31"/>
      <c r="AL219" s="31"/>
      <c r="AM219" s="31"/>
      <c r="AN219" s="31"/>
      <c r="AO219" s="31"/>
      <c r="AP219" s="31"/>
      <c r="AQ219" s="31"/>
      <c r="AR219" s="31"/>
      <c r="AS219" s="31"/>
      <c r="AT219" s="31"/>
      <c r="AU219" s="31"/>
      <c r="AV219" s="31"/>
      <c r="AW219" s="31"/>
      <c r="AX219" s="31"/>
      <c r="AY219" s="31"/>
      <c r="AZ219" s="31"/>
      <c r="BA219" s="31"/>
    </row>
    <row r="220" spans="1:53" s="21" customFormat="1" ht="20.100000000000001" customHeight="1" x14ac:dyDescent="0.2">
      <c r="A220" s="27" t="s">
        <v>119</v>
      </c>
      <c r="B220" s="28" t="s">
        <v>248</v>
      </c>
      <c r="C220" s="27" t="s">
        <v>337</v>
      </c>
      <c r="D220" s="27" t="s">
        <v>2210</v>
      </c>
      <c r="E220" s="27" t="s">
        <v>7</v>
      </c>
      <c r="F220" s="27" t="s">
        <v>6507</v>
      </c>
      <c r="G220" s="27" t="s">
        <v>7369</v>
      </c>
      <c r="H220" s="27" t="s">
        <v>6580</v>
      </c>
      <c r="I220" s="29">
        <v>20000</v>
      </c>
      <c r="J220" s="27" t="s">
        <v>6510</v>
      </c>
      <c r="K220" s="27" t="s">
        <v>12027</v>
      </c>
      <c r="L220" s="27" t="s">
        <v>7144</v>
      </c>
      <c r="M220" s="30" t="s">
        <v>6531</v>
      </c>
      <c r="N220" s="27" t="s">
        <v>7370</v>
      </c>
      <c r="O220" s="33">
        <v>190000</v>
      </c>
      <c r="P220" s="33">
        <v>0</v>
      </c>
      <c r="Q220" s="33">
        <v>0</v>
      </c>
      <c r="R220" s="29">
        <v>189328.52</v>
      </c>
      <c r="S220" s="29">
        <v>0</v>
      </c>
      <c r="T220" s="32"/>
      <c r="U220" s="22" t="str">
        <f>IFERROR(VLOOKUP(B220,[1]Planilha1!$A$1:$B$34,2,FALSE),"Liberado")</f>
        <v>Liberado</v>
      </c>
      <c r="V220" s="31"/>
      <c r="W220" s="31"/>
      <c r="X220" s="31"/>
      <c r="Y220" s="31"/>
      <c r="Z220" s="31"/>
      <c r="AA220" s="31"/>
      <c r="AB220" s="31"/>
      <c r="AC220" s="31"/>
      <c r="AD220" s="31"/>
      <c r="AE220" s="31"/>
      <c r="AF220" s="31"/>
      <c r="AG220" s="31"/>
      <c r="AH220" s="31"/>
      <c r="AI220" s="31"/>
      <c r="AJ220" s="31"/>
      <c r="AK220" s="31"/>
      <c r="AL220" s="31"/>
      <c r="AM220" s="31"/>
      <c r="AN220" s="31"/>
      <c r="AO220" s="31"/>
      <c r="AP220" s="31"/>
      <c r="AQ220" s="31"/>
      <c r="AR220" s="31"/>
      <c r="AS220" s="31"/>
      <c r="AT220" s="31"/>
      <c r="AU220" s="31"/>
      <c r="AV220" s="31"/>
      <c r="AW220" s="31"/>
      <c r="AX220" s="31"/>
      <c r="AY220" s="31"/>
      <c r="AZ220" s="31"/>
      <c r="BA220" s="31"/>
    </row>
    <row r="221" spans="1:53" s="21" customFormat="1" ht="20.100000000000001" customHeight="1" x14ac:dyDescent="0.2">
      <c r="A221" s="27" t="s">
        <v>119</v>
      </c>
      <c r="B221" s="28" t="s">
        <v>248</v>
      </c>
      <c r="C221" s="27" t="s">
        <v>337</v>
      </c>
      <c r="D221" s="27" t="s">
        <v>2211</v>
      </c>
      <c r="E221" s="27" t="s">
        <v>7</v>
      </c>
      <c r="F221" s="27" t="s">
        <v>6507</v>
      </c>
      <c r="G221" s="27" t="s">
        <v>7371</v>
      </c>
      <c r="H221" s="27" t="s">
        <v>7372</v>
      </c>
      <c r="I221" s="29">
        <v>25000</v>
      </c>
      <c r="J221" s="27" t="s">
        <v>6510</v>
      </c>
      <c r="K221" s="27" t="s">
        <v>12028</v>
      </c>
      <c r="L221" s="27" t="s">
        <v>7128</v>
      </c>
      <c r="M221" s="30" t="s">
        <v>6531</v>
      </c>
      <c r="N221" s="27" t="s">
        <v>7373</v>
      </c>
      <c r="O221" s="33">
        <v>40000</v>
      </c>
      <c r="P221" s="33">
        <v>0</v>
      </c>
      <c r="Q221" s="33">
        <v>0</v>
      </c>
      <c r="R221" s="29">
        <v>57763.4</v>
      </c>
      <c r="S221" s="29">
        <v>0</v>
      </c>
      <c r="T221" s="32"/>
      <c r="U221" s="22" t="str">
        <f>IFERROR(VLOOKUP(B221,[1]Planilha1!$A$1:$B$34,2,FALSE),"Liberado")</f>
        <v>Liberado</v>
      </c>
      <c r="V221" s="31"/>
      <c r="W221" s="31"/>
      <c r="X221" s="31"/>
      <c r="Y221" s="31"/>
      <c r="Z221" s="31"/>
      <c r="AA221" s="31"/>
      <c r="AB221" s="31"/>
      <c r="AC221" s="31"/>
      <c r="AD221" s="31"/>
      <c r="AE221" s="31"/>
      <c r="AF221" s="31"/>
      <c r="AG221" s="31"/>
      <c r="AH221" s="31"/>
      <c r="AI221" s="31"/>
      <c r="AJ221" s="31"/>
      <c r="AK221" s="31"/>
      <c r="AL221" s="31"/>
      <c r="AM221" s="31"/>
      <c r="AN221" s="31"/>
      <c r="AO221" s="31"/>
      <c r="AP221" s="31"/>
      <c r="AQ221" s="31"/>
      <c r="AR221" s="31"/>
      <c r="AS221" s="31"/>
      <c r="AT221" s="31"/>
      <c r="AU221" s="31"/>
      <c r="AV221" s="31"/>
      <c r="AW221" s="31"/>
      <c r="AX221" s="31"/>
      <c r="AY221" s="31"/>
      <c r="AZ221" s="31"/>
      <c r="BA221" s="31"/>
    </row>
    <row r="222" spans="1:53" s="21" customFormat="1" ht="20.100000000000001" customHeight="1" x14ac:dyDescent="0.2">
      <c r="A222" s="27" t="s">
        <v>119</v>
      </c>
      <c r="B222" s="28" t="s">
        <v>248</v>
      </c>
      <c r="C222" s="27" t="s">
        <v>337</v>
      </c>
      <c r="D222" s="27" t="s">
        <v>2213</v>
      </c>
      <c r="E222" s="27" t="s">
        <v>7</v>
      </c>
      <c r="F222" s="27" t="s">
        <v>6507</v>
      </c>
      <c r="G222" s="27" t="s">
        <v>7377</v>
      </c>
      <c r="H222" s="27" t="s">
        <v>6573</v>
      </c>
      <c r="I222" s="29">
        <v>20000</v>
      </c>
      <c r="J222" s="27" t="s">
        <v>6510</v>
      </c>
      <c r="K222" s="27" t="s">
        <v>12030</v>
      </c>
      <c r="L222" s="27" t="s">
        <v>6985</v>
      </c>
      <c r="M222" s="30" t="s">
        <v>6531</v>
      </c>
      <c r="N222" s="27" t="s">
        <v>7378</v>
      </c>
      <c r="O222" s="33">
        <v>117400.92</v>
      </c>
      <c r="P222" s="33">
        <v>0</v>
      </c>
      <c r="Q222" s="33">
        <v>0</v>
      </c>
      <c r="R222" s="29">
        <v>17400.919999999998</v>
      </c>
      <c r="S222" s="29">
        <v>0</v>
      </c>
      <c r="T222" s="32"/>
      <c r="U222" s="22" t="str">
        <f>IFERROR(VLOOKUP(B222,[1]Planilha1!$A$1:$B$34,2,FALSE),"Liberado")</f>
        <v>Liberado</v>
      </c>
      <c r="V222" s="31"/>
      <c r="W222" s="31"/>
      <c r="X222" s="31"/>
      <c r="Y222" s="31"/>
      <c r="Z222" s="31"/>
      <c r="AA222" s="31"/>
      <c r="AB222" s="31"/>
      <c r="AC222" s="31"/>
      <c r="AD222" s="31"/>
      <c r="AE222" s="31"/>
      <c r="AF222" s="31"/>
      <c r="AG222" s="31"/>
      <c r="AH222" s="31"/>
      <c r="AI222" s="31"/>
      <c r="AJ222" s="31"/>
      <c r="AK222" s="31"/>
      <c r="AL222" s="31"/>
      <c r="AM222" s="31"/>
      <c r="AN222" s="31"/>
      <c r="AO222" s="31"/>
      <c r="AP222" s="31"/>
      <c r="AQ222" s="31"/>
      <c r="AR222" s="31"/>
      <c r="AS222" s="31"/>
      <c r="AT222" s="31"/>
      <c r="AU222" s="31"/>
      <c r="AV222" s="31"/>
      <c r="AW222" s="31"/>
      <c r="AX222" s="31"/>
      <c r="AY222" s="31"/>
      <c r="AZ222" s="31"/>
      <c r="BA222" s="31"/>
    </row>
    <row r="223" spans="1:53" s="21" customFormat="1" ht="20.100000000000001" customHeight="1" x14ac:dyDescent="0.2">
      <c r="A223" s="40" t="s">
        <v>164</v>
      </c>
      <c r="B223" s="41" t="s">
        <v>248</v>
      </c>
      <c r="C223" s="14">
        <v>1</v>
      </c>
      <c r="D223" s="40" t="s">
        <v>2219</v>
      </c>
      <c r="E223" s="42" t="s">
        <v>2220</v>
      </c>
      <c r="F223" s="43" t="s">
        <v>7389</v>
      </c>
      <c r="G223" s="36" t="s">
        <v>7390</v>
      </c>
      <c r="H223" s="40" t="s">
        <v>2219</v>
      </c>
      <c r="I223" s="44">
        <v>654908.43000000005</v>
      </c>
      <c r="J223" s="40" t="s">
        <v>7391</v>
      </c>
      <c r="K223" s="40" t="s">
        <v>7392</v>
      </c>
      <c r="L223" s="40" t="s">
        <v>7393</v>
      </c>
      <c r="M223" s="42" t="s">
        <v>40</v>
      </c>
      <c r="N223" s="40" t="s">
        <v>7852</v>
      </c>
      <c r="O223" s="23">
        <v>0</v>
      </c>
      <c r="P223" s="23">
        <v>654908.43000000005</v>
      </c>
      <c r="Q223" s="23">
        <v>0</v>
      </c>
      <c r="R223" s="24">
        <v>0</v>
      </c>
      <c r="S223" s="25">
        <v>0</v>
      </c>
      <c r="T223" s="32"/>
      <c r="U223" s="22" t="str">
        <f>IFERROR(VLOOKUP(B223,[1]Planilha1!$A$1:$B$34,2,FALSE),"Liberado")</f>
        <v>Liberado</v>
      </c>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c r="AV223" s="45"/>
      <c r="AW223" s="45"/>
      <c r="AX223" s="45"/>
      <c r="AY223" s="45"/>
      <c r="AZ223" s="45"/>
      <c r="BA223" s="45"/>
    </row>
    <row r="224" spans="1:53" s="21" customFormat="1" ht="20.100000000000001" customHeight="1" x14ac:dyDescent="0.2">
      <c r="A224" s="40" t="s">
        <v>164</v>
      </c>
      <c r="B224" s="41" t="s">
        <v>248</v>
      </c>
      <c r="C224" s="14">
        <v>1</v>
      </c>
      <c r="D224" s="40" t="s">
        <v>2221</v>
      </c>
      <c r="E224" s="42" t="s">
        <v>2220</v>
      </c>
      <c r="F224" s="43" t="s">
        <v>7389</v>
      </c>
      <c r="G224" s="36" t="s">
        <v>7394</v>
      </c>
      <c r="H224" s="40" t="s">
        <v>2221</v>
      </c>
      <c r="I224" s="44">
        <v>12859.75</v>
      </c>
      <c r="J224" s="40" t="s">
        <v>7391</v>
      </c>
      <c r="K224" s="40" t="s">
        <v>7395</v>
      </c>
      <c r="L224" s="40" t="s">
        <v>7396</v>
      </c>
      <c r="M224" s="42" t="s">
        <v>40</v>
      </c>
      <c r="N224" s="40" t="s">
        <v>7852</v>
      </c>
      <c r="O224" s="23">
        <v>0</v>
      </c>
      <c r="P224" s="23">
        <v>2531.7199999999998</v>
      </c>
      <c r="Q224" s="23">
        <v>0</v>
      </c>
      <c r="R224" s="24">
        <v>0</v>
      </c>
      <c r="S224" s="25">
        <v>0</v>
      </c>
      <c r="T224" s="32"/>
      <c r="U224" s="22" t="str">
        <f>IFERROR(VLOOKUP(B224,[1]Planilha1!$A$1:$B$34,2,FALSE),"Liberado")</f>
        <v>Liberado</v>
      </c>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c r="AV224" s="45"/>
      <c r="AW224" s="45"/>
      <c r="AX224" s="45"/>
      <c r="AY224" s="45"/>
      <c r="AZ224" s="45"/>
      <c r="BA224" s="45"/>
    </row>
    <row r="225" spans="1:53" s="21" customFormat="1" ht="20.100000000000001" customHeight="1" x14ac:dyDescent="0.2">
      <c r="A225" s="40" t="s">
        <v>164</v>
      </c>
      <c r="B225" s="41" t="s">
        <v>248</v>
      </c>
      <c r="C225" s="14">
        <v>1</v>
      </c>
      <c r="D225" s="40" t="s">
        <v>2221</v>
      </c>
      <c r="E225" s="42" t="s">
        <v>2220</v>
      </c>
      <c r="F225" s="43" t="s">
        <v>7389</v>
      </c>
      <c r="G225" s="36" t="s">
        <v>7397</v>
      </c>
      <c r="H225" s="40" t="s">
        <v>2221</v>
      </c>
      <c r="I225" s="44">
        <v>3715.86</v>
      </c>
      <c r="J225" s="40" t="s">
        <v>7391</v>
      </c>
      <c r="K225" s="40" t="s">
        <v>7395</v>
      </c>
      <c r="L225" s="40" t="s">
        <v>7398</v>
      </c>
      <c r="M225" s="42" t="s">
        <v>40</v>
      </c>
      <c r="N225" s="40" t="s">
        <v>7852</v>
      </c>
      <c r="O225" s="23">
        <v>0</v>
      </c>
      <c r="P225" s="23">
        <v>3715.86</v>
      </c>
      <c r="Q225" s="23">
        <v>0</v>
      </c>
      <c r="R225" s="24">
        <v>0</v>
      </c>
      <c r="S225" s="25">
        <v>0</v>
      </c>
      <c r="T225" s="32"/>
      <c r="U225" s="22" t="str">
        <f>IFERROR(VLOOKUP(B225,[1]Planilha1!$A$1:$B$34,2,FALSE),"Liberado")</f>
        <v>Liberado</v>
      </c>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c r="AV225" s="45"/>
      <c r="AW225" s="45"/>
      <c r="AX225" s="45"/>
      <c r="AY225" s="45"/>
      <c r="AZ225" s="45"/>
      <c r="BA225" s="45"/>
    </row>
    <row r="226" spans="1:53" s="21" customFormat="1" ht="20.100000000000001" customHeight="1" x14ac:dyDescent="0.2">
      <c r="A226" s="40" t="s">
        <v>164</v>
      </c>
      <c r="B226" s="41" t="s">
        <v>248</v>
      </c>
      <c r="C226" s="14">
        <v>1</v>
      </c>
      <c r="D226" s="40" t="s">
        <v>2221</v>
      </c>
      <c r="E226" s="42" t="s">
        <v>2220</v>
      </c>
      <c r="F226" s="43" t="s">
        <v>7389</v>
      </c>
      <c r="G226" s="36" t="s">
        <v>7399</v>
      </c>
      <c r="H226" s="40" t="s">
        <v>2221</v>
      </c>
      <c r="I226" s="44">
        <v>3155.89</v>
      </c>
      <c r="J226" s="40" t="s">
        <v>7400</v>
      </c>
      <c r="K226" s="40" t="s">
        <v>7401</v>
      </c>
      <c r="L226" s="40" t="s">
        <v>7402</v>
      </c>
      <c r="M226" s="42" t="s">
        <v>40</v>
      </c>
      <c r="N226" s="40" t="s">
        <v>7403</v>
      </c>
      <c r="O226" s="23">
        <v>0</v>
      </c>
      <c r="P226" s="23">
        <v>0</v>
      </c>
      <c r="Q226" s="23">
        <v>3155.89</v>
      </c>
      <c r="R226" s="24">
        <v>0</v>
      </c>
      <c r="S226" s="25">
        <v>0</v>
      </c>
      <c r="T226" s="32"/>
      <c r="U226" s="22" t="str">
        <f>IFERROR(VLOOKUP(B226,[1]Planilha1!$A$1:$B$34,2,FALSE),"Liberado")</f>
        <v>Liberado</v>
      </c>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c r="AV226" s="45"/>
      <c r="AW226" s="45"/>
      <c r="AX226" s="45"/>
      <c r="AY226" s="45"/>
      <c r="AZ226" s="45"/>
      <c r="BA226" s="45"/>
    </row>
    <row r="227" spans="1:53" s="21" customFormat="1" ht="20.100000000000001" customHeight="1" x14ac:dyDescent="0.2">
      <c r="A227" s="40" t="s">
        <v>164</v>
      </c>
      <c r="B227" s="41" t="s">
        <v>248</v>
      </c>
      <c r="C227" s="14">
        <v>1</v>
      </c>
      <c r="D227" s="40" t="s">
        <v>2221</v>
      </c>
      <c r="E227" s="42" t="s">
        <v>2220</v>
      </c>
      <c r="F227" s="43" t="s">
        <v>7389</v>
      </c>
      <c r="G227" s="36" t="s">
        <v>7404</v>
      </c>
      <c r="H227" s="40" t="s">
        <v>2221</v>
      </c>
      <c r="I227" s="44">
        <v>2079.7800000000002</v>
      </c>
      <c r="J227" s="40" t="s">
        <v>7400</v>
      </c>
      <c r="K227" s="40" t="s">
        <v>7401</v>
      </c>
      <c r="L227" s="40" t="s">
        <v>7402</v>
      </c>
      <c r="M227" s="42" t="s">
        <v>40</v>
      </c>
      <c r="N227" s="40" t="s">
        <v>7403</v>
      </c>
      <c r="O227" s="23">
        <v>0</v>
      </c>
      <c r="P227" s="23">
        <v>0</v>
      </c>
      <c r="Q227" s="23">
        <v>2079.7800000000002</v>
      </c>
      <c r="R227" s="24">
        <v>0</v>
      </c>
      <c r="S227" s="25">
        <v>0</v>
      </c>
      <c r="T227" s="32"/>
      <c r="U227" s="22" t="str">
        <f>IFERROR(VLOOKUP(B227,[1]Planilha1!$A$1:$B$34,2,FALSE),"Liberado")</f>
        <v>Liberado</v>
      </c>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c r="AV227" s="45"/>
      <c r="AW227" s="45"/>
      <c r="AX227" s="45"/>
      <c r="AY227" s="45"/>
      <c r="AZ227" s="45"/>
      <c r="BA227" s="45"/>
    </row>
    <row r="228" spans="1:53" s="21" customFormat="1" ht="20.100000000000001" customHeight="1" x14ac:dyDescent="0.2">
      <c r="A228" s="40" t="s">
        <v>164</v>
      </c>
      <c r="B228" s="41" t="s">
        <v>248</v>
      </c>
      <c r="C228" s="14">
        <v>1</v>
      </c>
      <c r="D228" s="40" t="s">
        <v>2221</v>
      </c>
      <c r="E228" s="42" t="s">
        <v>2220</v>
      </c>
      <c r="F228" s="43" t="s">
        <v>7389</v>
      </c>
      <c r="G228" s="36" t="s">
        <v>7405</v>
      </c>
      <c r="H228" s="40" t="s">
        <v>2221</v>
      </c>
      <c r="I228" s="44">
        <v>1765.77</v>
      </c>
      <c r="J228" s="40" t="s">
        <v>7400</v>
      </c>
      <c r="K228" s="40" t="s">
        <v>7401</v>
      </c>
      <c r="L228" s="40" t="s">
        <v>7402</v>
      </c>
      <c r="M228" s="42" t="s">
        <v>40</v>
      </c>
      <c r="N228" s="40" t="s">
        <v>7403</v>
      </c>
      <c r="O228" s="23">
        <v>0</v>
      </c>
      <c r="P228" s="23">
        <v>0</v>
      </c>
      <c r="Q228" s="23">
        <v>1765.77</v>
      </c>
      <c r="R228" s="24">
        <v>0</v>
      </c>
      <c r="S228" s="25">
        <v>0</v>
      </c>
      <c r="T228" s="32"/>
      <c r="U228" s="22" t="str">
        <f>IFERROR(VLOOKUP(B228,[1]Planilha1!$A$1:$B$34,2,FALSE),"Liberado")</f>
        <v>Liberado</v>
      </c>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c r="AV228" s="45"/>
      <c r="AW228" s="45"/>
      <c r="AX228" s="45"/>
      <c r="AY228" s="45"/>
      <c r="AZ228" s="45"/>
      <c r="BA228" s="45"/>
    </row>
    <row r="229" spans="1:53" s="21" customFormat="1" ht="20.100000000000001" customHeight="1" x14ac:dyDescent="0.2">
      <c r="A229" s="40" t="s">
        <v>164</v>
      </c>
      <c r="B229" s="41" t="s">
        <v>248</v>
      </c>
      <c r="C229" s="14">
        <v>1</v>
      </c>
      <c r="D229" s="40" t="s">
        <v>2221</v>
      </c>
      <c r="E229" s="42" t="s">
        <v>2220</v>
      </c>
      <c r="F229" s="43" t="s">
        <v>7389</v>
      </c>
      <c r="G229" s="36" t="s">
        <v>7406</v>
      </c>
      <c r="H229" s="40" t="s">
        <v>2221</v>
      </c>
      <c r="I229" s="44">
        <v>829.41</v>
      </c>
      <c r="J229" s="40" t="s">
        <v>7400</v>
      </c>
      <c r="K229" s="40" t="s">
        <v>7401</v>
      </c>
      <c r="L229" s="40" t="s">
        <v>7402</v>
      </c>
      <c r="M229" s="42" t="s">
        <v>40</v>
      </c>
      <c r="N229" s="40" t="s">
        <v>7403</v>
      </c>
      <c r="O229" s="23">
        <v>0</v>
      </c>
      <c r="P229" s="23">
        <v>0</v>
      </c>
      <c r="Q229" s="23">
        <v>829.41</v>
      </c>
      <c r="R229" s="24">
        <v>0</v>
      </c>
      <c r="S229" s="25">
        <v>0</v>
      </c>
      <c r="T229" s="32"/>
      <c r="U229" s="22" t="str">
        <f>IFERROR(VLOOKUP(B229,[1]Planilha1!$A$1:$B$34,2,FALSE),"Liberado")</f>
        <v>Liberado</v>
      </c>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c r="AV229" s="45"/>
      <c r="AW229" s="45"/>
      <c r="AX229" s="45"/>
      <c r="AY229" s="45"/>
      <c r="AZ229" s="45"/>
      <c r="BA229" s="45"/>
    </row>
    <row r="230" spans="1:53" s="21" customFormat="1" ht="20.100000000000001" customHeight="1" x14ac:dyDescent="0.2">
      <c r="A230" s="40" t="s">
        <v>164</v>
      </c>
      <c r="B230" s="41" t="s">
        <v>248</v>
      </c>
      <c r="C230" s="14">
        <v>1</v>
      </c>
      <c r="D230" s="40" t="s">
        <v>2221</v>
      </c>
      <c r="E230" s="42" t="s">
        <v>2220</v>
      </c>
      <c r="F230" s="43" t="s">
        <v>7389</v>
      </c>
      <c r="G230" s="36" t="s">
        <v>7407</v>
      </c>
      <c r="H230" s="40" t="s">
        <v>2221</v>
      </c>
      <c r="I230" s="44">
        <v>4075333.27</v>
      </c>
      <c r="J230" s="40" t="s">
        <v>7400</v>
      </c>
      <c r="K230" s="40" t="s">
        <v>7408</v>
      </c>
      <c r="L230" s="40" t="s">
        <v>7409</v>
      </c>
      <c r="M230" s="42" t="s">
        <v>40</v>
      </c>
      <c r="N230" s="40" t="s">
        <v>7403</v>
      </c>
      <c r="O230" s="23">
        <v>0</v>
      </c>
      <c r="P230" s="23">
        <v>0</v>
      </c>
      <c r="Q230" s="23">
        <v>4075333.27</v>
      </c>
      <c r="R230" s="24">
        <v>0</v>
      </c>
      <c r="S230" s="25">
        <v>0</v>
      </c>
      <c r="T230" s="32"/>
      <c r="U230" s="22" t="str">
        <f>IFERROR(VLOOKUP(B230,[1]Planilha1!$A$1:$B$34,2,FALSE),"Liberado")</f>
        <v>Liberado</v>
      </c>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c r="AV230" s="45"/>
      <c r="AW230" s="45"/>
      <c r="AX230" s="45"/>
      <c r="AY230" s="45"/>
      <c r="AZ230" s="45"/>
      <c r="BA230" s="45"/>
    </row>
    <row r="231" spans="1:53" s="21" customFormat="1" ht="20.100000000000001" customHeight="1" x14ac:dyDescent="0.2">
      <c r="A231" s="40" t="s">
        <v>164</v>
      </c>
      <c r="B231" s="41" t="s">
        <v>248</v>
      </c>
      <c r="C231" s="14">
        <v>1</v>
      </c>
      <c r="D231" s="40" t="s">
        <v>2221</v>
      </c>
      <c r="E231" s="42" t="s">
        <v>2220</v>
      </c>
      <c r="F231" s="43" t="s">
        <v>7389</v>
      </c>
      <c r="G231" s="36" t="s">
        <v>7410</v>
      </c>
      <c r="H231" s="40" t="s">
        <v>2221</v>
      </c>
      <c r="I231" s="44">
        <v>852.52</v>
      </c>
      <c r="J231" s="40" t="s">
        <v>7391</v>
      </c>
      <c r="K231" s="40" t="s">
        <v>7411</v>
      </c>
      <c r="L231" s="40" t="s">
        <v>7402</v>
      </c>
      <c r="M231" s="42" t="s">
        <v>40</v>
      </c>
      <c r="N231" s="40" t="s">
        <v>7852</v>
      </c>
      <c r="O231" s="23">
        <v>0</v>
      </c>
      <c r="P231" s="23">
        <v>852.52</v>
      </c>
      <c r="Q231" s="23">
        <v>0</v>
      </c>
      <c r="R231" s="24">
        <v>0</v>
      </c>
      <c r="S231" s="25">
        <v>0</v>
      </c>
      <c r="T231" s="32"/>
      <c r="U231" s="22" t="str">
        <f>IFERROR(VLOOKUP(B231,[1]Planilha1!$A$1:$B$34,2,FALSE),"Liberado")</f>
        <v>Liberado</v>
      </c>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c r="AV231" s="45"/>
      <c r="AW231" s="45"/>
      <c r="AX231" s="45"/>
      <c r="AY231" s="45"/>
      <c r="AZ231" s="45"/>
      <c r="BA231" s="45"/>
    </row>
    <row r="232" spans="1:53" s="21" customFormat="1" ht="20.100000000000001" customHeight="1" x14ac:dyDescent="0.2">
      <c r="A232" s="40" t="s">
        <v>164</v>
      </c>
      <c r="B232" s="41" t="s">
        <v>248</v>
      </c>
      <c r="C232" s="14">
        <v>1</v>
      </c>
      <c r="D232" s="40" t="s">
        <v>2221</v>
      </c>
      <c r="E232" s="42" t="s">
        <v>2220</v>
      </c>
      <c r="F232" s="43" t="s">
        <v>7389</v>
      </c>
      <c r="G232" s="36" t="s">
        <v>7412</v>
      </c>
      <c r="H232" s="40" t="s">
        <v>2221</v>
      </c>
      <c r="I232" s="44">
        <v>790.44</v>
      </c>
      <c r="J232" s="40" t="s">
        <v>7391</v>
      </c>
      <c r="K232" s="40" t="s">
        <v>7411</v>
      </c>
      <c r="L232" s="40" t="s">
        <v>7402</v>
      </c>
      <c r="M232" s="42" t="s">
        <v>40</v>
      </c>
      <c r="N232" s="40" t="s">
        <v>7852</v>
      </c>
      <c r="O232" s="23">
        <v>0</v>
      </c>
      <c r="P232" s="23">
        <v>790.44</v>
      </c>
      <c r="Q232" s="23">
        <v>0</v>
      </c>
      <c r="R232" s="24">
        <v>0</v>
      </c>
      <c r="S232" s="25">
        <v>0</v>
      </c>
      <c r="T232" s="32"/>
      <c r="U232" s="22" t="str">
        <f>IFERROR(VLOOKUP(B232,[1]Planilha1!$A$1:$B$34,2,FALSE),"Liberado")</f>
        <v>Liberado</v>
      </c>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c r="AV232" s="45"/>
      <c r="AW232" s="45"/>
      <c r="AX232" s="45"/>
      <c r="AY232" s="45"/>
      <c r="AZ232" s="45"/>
      <c r="BA232" s="45"/>
    </row>
    <row r="233" spans="1:53" s="21" customFormat="1" ht="20.100000000000001" customHeight="1" x14ac:dyDescent="0.2">
      <c r="A233" s="40" t="s">
        <v>164</v>
      </c>
      <c r="B233" s="41" t="s">
        <v>248</v>
      </c>
      <c r="C233" s="14">
        <v>1</v>
      </c>
      <c r="D233" s="40" t="s">
        <v>2221</v>
      </c>
      <c r="E233" s="42" t="s">
        <v>2220</v>
      </c>
      <c r="F233" s="43" t="s">
        <v>7389</v>
      </c>
      <c r="G233" s="36" t="s">
        <v>7413</v>
      </c>
      <c r="H233" s="40" t="s">
        <v>2221</v>
      </c>
      <c r="I233" s="44">
        <v>515.16</v>
      </c>
      <c r="J233" s="40" t="s">
        <v>7391</v>
      </c>
      <c r="K233" s="40" t="s">
        <v>7411</v>
      </c>
      <c r="L233" s="40" t="s">
        <v>7402</v>
      </c>
      <c r="M233" s="42" t="s">
        <v>40</v>
      </c>
      <c r="N233" s="40" t="s">
        <v>7852</v>
      </c>
      <c r="O233" s="23">
        <v>0</v>
      </c>
      <c r="P233" s="23">
        <v>515.16</v>
      </c>
      <c r="Q233" s="23">
        <v>0</v>
      </c>
      <c r="R233" s="24">
        <v>0</v>
      </c>
      <c r="S233" s="25">
        <v>0</v>
      </c>
      <c r="T233" s="32"/>
      <c r="U233" s="22" t="str">
        <f>IFERROR(VLOOKUP(B233,[1]Planilha1!$A$1:$B$34,2,FALSE),"Liberado")</f>
        <v>Liberado</v>
      </c>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c r="AV233" s="45"/>
      <c r="AW233" s="45"/>
      <c r="AX233" s="45"/>
      <c r="AY233" s="45"/>
      <c r="AZ233" s="45"/>
      <c r="BA233" s="45"/>
    </row>
    <row r="234" spans="1:53" s="21" customFormat="1" ht="20.100000000000001" customHeight="1" x14ac:dyDescent="0.2">
      <c r="A234" s="40" t="s">
        <v>164</v>
      </c>
      <c r="B234" s="41" t="s">
        <v>248</v>
      </c>
      <c r="C234" s="14">
        <v>1</v>
      </c>
      <c r="D234" s="40" t="s">
        <v>2221</v>
      </c>
      <c r="E234" s="42" t="s">
        <v>2220</v>
      </c>
      <c r="F234" s="43" t="s">
        <v>7389</v>
      </c>
      <c r="G234" s="36" t="s">
        <v>7414</v>
      </c>
      <c r="H234" s="40" t="s">
        <v>2221</v>
      </c>
      <c r="I234" s="44">
        <v>704.36</v>
      </c>
      <c r="J234" s="40" t="s">
        <v>7391</v>
      </c>
      <c r="K234" s="40" t="s">
        <v>7411</v>
      </c>
      <c r="L234" s="40" t="s">
        <v>7402</v>
      </c>
      <c r="M234" s="42" t="s">
        <v>40</v>
      </c>
      <c r="N234" s="40" t="s">
        <v>7852</v>
      </c>
      <c r="O234" s="23">
        <v>0</v>
      </c>
      <c r="P234" s="23">
        <v>704.36</v>
      </c>
      <c r="Q234" s="23">
        <v>0</v>
      </c>
      <c r="R234" s="24">
        <v>0</v>
      </c>
      <c r="S234" s="25">
        <v>0</v>
      </c>
      <c r="T234" s="32"/>
      <c r="U234" s="22" t="str">
        <f>IFERROR(VLOOKUP(B234,[1]Planilha1!$A$1:$B$34,2,FALSE),"Liberado")</f>
        <v>Liberado</v>
      </c>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c r="AV234" s="45"/>
      <c r="AW234" s="45"/>
      <c r="AX234" s="45"/>
      <c r="AY234" s="45"/>
      <c r="AZ234" s="45"/>
      <c r="BA234" s="45"/>
    </row>
    <row r="235" spans="1:53" s="21" customFormat="1" ht="20.100000000000001" customHeight="1" x14ac:dyDescent="0.2">
      <c r="A235" s="40" t="s">
        <v>165</v>
      </c>
      <c r="B235" s="41" t="s">
        <v>248</v>
      </c>
      <c r="C235" s="14">
        <v>1</v>
      </c>
      <c r="D235" s="40" t="s">
        <v>2222</v>
      </c>
      <c r="E235" s="42" t="s">
        <v>2220</v>
      </c>
      <c r="F235" s="43" t="s">
        <v>7389</v>
      </c>
      <c r="G235" s="36">
        <v>38810522</v>
      </c>
      <c r="H235" s="40" t="s">
        <v>2222</v>
      </c>
      <c r="I235" s="44">
        <v>577645.66999999993</v>
      </c>
      <c r="J235" s="40" t="s">
        <v>7400</v>
      </c>
      <c r="K235" s="40" t="s">
        <v>7415</v>
      </c>
      <c r="L235" s="40" t="s">
        <v>7416</v>
      </c>
      <c r="M235" s="42" t="s">
        <v>40</v>
      </c>
      <c r="N235" s="40" t="s">
        <v>7852</v>
      </c>
      <c r="O235" s="23">
        <v>0</v>
      </c>
      <c r="P235" s="23">
        <v>577645.66999999993</v>
      </c>
      <c r="Q235" s="23">
        <v>0</v>
      </c>
      <c r="R235" s="24">
        <v>0</v>
      </c>
      <c r="S235" s="25">
        <v>0</v>
      </c>
      <c r="T235" s="32"/>
      <c r="U235" s="22" t="str">
        <f>IFERROR(VLOOKUP(B235,[1]Planilha1!$A$1:$B$34,2,FALSE),"Liberado")</f>
        <v>Liberado</v>
      </c>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c r="AV235" s="45"/>
      <c r="AW235" s="45"/>
      <c r="AX235" s="45"/>
      <c r="AY235" s="45"/>
      <c r="AZ235" s="45"/>
      <c r="BA235" s="45"/>
    </row>
    <row r="236" spans="1:53" s="21" customFormat="1" ht="20.100000000000001" customHeight="1" x14ac:dyDescent="0.25">
      <c r="A236" s="27" t="s">
        <v>119</v>
      </c>
      <c r="B236" s="28" t="s">
        <v>248</v>
      </c>
      <c r="C236" s="27" t="s">
        <v>337</v>
      </c>
      <c r="D236" s="27" t="s">
        <v>12140</v>
      </c>
      <c r="E236" s="27" t="s">
        <v>7</v>
      </c>
      <c r="F236" s="27" t="s">
        <v>6507</v>
      </c>
      <c r="G236" s="27" t="s">
        <v>12141</v>
      </c>
      <c r="H236" s="27" t="s">
        <v>12142</v>
      </c>
      <c r="I236" s="29">
        <v>35000</v>
      </c>
      <c r="J236" s="27" t="s">
        <v>6510</v>
      </c>
      <c r="K236" s="27" t="s">
        <v>12028</v>
      </c>
      <c r="L236" s="27" t="s">
        <v>12143</v>
      </c>
      <c r="M236" s="42" t="s">
        <v>40</v>
      </c>
      <c r="N236" s="27" t="s">
        <v>12144</v>
      </c>
      <c r="O236" s="33">
        <v>0</v>
      </c>
      <c r="P236" s="33">
        <v>0</v>
      </c>
      <c r="Q236" s="33">
        <v>0</v>
      </c>
      <c r="R236" s="33">
        <v>399490.21</v>
      </c>
      <c r="S236" s="33">
        <v>0</v>
      </c>
      <c r="T236" s="46"/>
      <c r="U236" s="46"/>
      <c r="V236" s="46"/>
      <c r="W236" s="46"/>
      <c r="X236" s="46"/>
      <c r="Y236" s="46"/>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c r="AV236" s="46"/>
      <c r="AW236" s="46"/>
      <c r="AX236" s="46"/>
      <c r="AY236" s="46"/>
      <c r="AZ236" s="46"/>
      <c r="BA236" s="46"/>
    </row>
    <row r="237" spans="1:53" s="51" customFormat="1" ht="20.100000000000001" customHeight="1" x14ac:dyDescent="0.2">
      <c r="A237" s="57" t="s">
        <v>166</v>
      </c>
      <c r="B237" s="58" t="s">
        <v>308</v>
      </c>
      <c r="C237" s="59">
        <v>1</v>
      </c>
      <c r="D237" s="57" t="s">
        <v>2222</v>
      </c>
      <c r="E237" s="60" t="s">
        <v>2220</v>
      </c>
      <c r="F237" s="61" t="s">
        <v>7389</v>
      </c>
      <c r="G237" s="62">
        <v>38810921</v>
      </c>
      <c r="H237" s="57" t="s">
        <v>2222</v>
      </c>
      <c r="I237" s="63">
        <v>5204.87</v>
      </c>
      <c r="J237" s="57" t="s">
        <v>7400</v>
      </c>
      <c r="K237" s="57" t="s">
        <v>7415</v>
      </c>
      <c r="L237" s="57" t="s">
        <v>7416</v>
      </c>
      <c r="M237" s="60" t="s">
        <v>40</v>
      </c>
      <c r="N237" s="57" t="s">
        <v>7852</v>
      </c>
      <c r="O237" s="53">
        <v>0</v>
      </c>
      <c r="P237" s="53">
        <v>5204.87</v>
      </c>
      <c r="Q237" s="53">
        <v>0</v>
      </c>
      <c r="R237" s="54">
        <v>0</v>
      </c>
      <c r="S237" s="55">
        <v>0</v>
      </c>
      <c r="T237" s="56"/>
      <c r="U237" s="52" t="str">
        <f>IFERROR(VLOOKUP(B237,[1]Planilha1!$A$1:$B$34,2,FALSE),"Liberado")</f>
        <v>Liberado</v>
      </c>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row>
    <row r="238" spans="1:53" s="21" customFormat="1" ht="20.100000000000001" customHeight="1" x14ac:dyDescent="0.2">
      <c r="A238" s="12" t="s">
        <v>55</v>
      </c>
      <c r="B238" s="18" t="s">
        <v>239</v>
      </c>
      <c r="C238" s="12" t="s">
        <v>318</v>
      </c>
      <c r="D238" s="12" t="s">
        <v>319</v>
      </c>
      <c r="E238" s="19" t="s">
        <v>5</v>
      </c>
      <c r="F238" s="19" t="s">
        <v>2244</v>
      </c>
      <c r="G238" s="19" t="s">
        <v>2245</v>
      </c>
      <c r="H238" s="12" t="s">
        <v>2246</v>
      </c>
      <c r="I238" s="20">
        <v>15263.54</v>
      </c>
      <c r="J238" s="12" t="s">
        <v>2247</v>
      </c>
      <c r="K238" s="12" t="s">
        <v>2248</v>
      </c>
      <c r="L238" s="12" t="s">
        <v>2249</v>
      </c>
      <c r="M238" s="12"/>
      <c r="N238" s="12" t="s">
        <v>2250</v>
      </c>
      <c r="O238" s="20">
        <v>0</v>
      </c>
      <c r="P238" s="20">
        <v>10000</v>
      </c>
      <c r="Q238" s="20">
        <v>0</v>
      </c>
      <c r="R238" s="20">
        <v>0</v>
      </c>
      <c r="S238" s="20">
        <v>1120</v>
      </c>
      <c r="U238" s="22" t="str">
        <f>IFERROR(VLOOKUP(B238,[1]Planilha1!$A$1:$B$34,2,FALSE),"Liberado")</f>
        <v>Pendente Revisão Trabalhista e Ajustes</v>
      </c>
    </row>
    <row r="239" spans="1:53" s="21" customFormat="1" ht="20.100000000000001" customHeight="1" x14ac:dyDescent="0.2">
      <c r="A239" s="12" t="s">
        <v>55</v>
      </c>
      <c r="B239" s="18" t="s">
        <v>239</v>
      </c>
      <c r="C239" s="12" t="s">
        <v>331</v>
      </c>
      <c r="D239" s="12" t="s">
        <v>350</v>
      </c>
      <c r="E239" s="19" t="s">
        <v>5</v>
      </c>
      <c r="F239" s="19" t="s">
        <v>2244</v>
      </c>
      <c r="G239" s="19" t="s">
        <v>2365</v>
      </c>
      <c r="H239" s="12" t="s">
        <v>2366</v>
      </c>
      <c r="I239" s="20">
        <v>7000</v>
      </c>
      <c r="J239" s="12" t="s">
        <v>2325</v>
      </c>
      <c r="K239" s="12" t="s">
        <v>2367</v>
      </c>
      <c r="L239" s="12" t="s">
        <v>2368</v>
      </c>
      <c r="M239" s="12"/>
      <c r="N239" s="12" t="s">
        <v>7927</v>
      </c>
      <c r="O239" s="20">
        <v>0</v>
      </c>
      <c r="P239" s="20">
        <v>10000</v>
      </c>
      <c r="Q239" s="20">
        <v>0</v>
      </c>
      <c r="R239" s="20">
        <v>0</v>
      </c>
      <c r="S239" s="20">
        <v>1280</v>
      </c>
      <c r="U239" s="22" t="str">
        <f>IFERROR(VLOOKUP(B239,[1]Planilha1!$A$1:$B$34,2,FALSE),"Liberado")</f>
        <v>Pendente Revisão Trabalhista e Ajustes</v>
      </c>
    </row>
    <row r="240" spans="1:53" s="21" customFormat="1" ht="20.100000000000001" customHeight="1" x14ac:dyDescent="0.2">
      <c r="A240" s="12" t="s">
        <v>55</v>
      </c>
      <c r="B240" s="18" t="s">
        <v>239</v>
      </c>
      <c r="C240" s="12" t="s">
        <v>381</v>
      </c>
      <c r="D240" s="12" t="s">
        <v>386</v>
      </c>
      <c r="E240" s="19" t="s">
        <v>5</v>
      </c>
      <c r="F240" s="19" t="s">
        <v>2273</v>
      </c>
      <c r="G240" s="19" t="s">
        <v>2500</v>
      </c>
      <c r="H240" s="12" t="s">
        <v>2501</v>
      </c>
      <c r="I240" s="20">
        <v>40000</v>
      </c>
      <c r="J240" s="12" t="s">
        <v>2325</v>
      </c>
      <c r="K240" s="12" t="s">
        <v>2502</v>
      </c>
      <c r="L240" s="12" t="s">
        <v>7926</v>
      </c>
      <c r="M240" s="12"/>
      <c r="N240" s="12" t="s">
        <v>7927</v>
      </c>
      <c r="O240" s="20">
        <v>0</v>
      </c>
      <c r="P240" s="20">
        <v>10000</v>
      </c>
      <c r="Q240" s="20">
        <v>0</v>
      </c>
      <c r="R240" s="20">
        <v>0</v>
      </c>
      <c r="S240" s="20">
        <v>1480</v>
      </c>
      <c r="U240" s="22" t="str">
        <f>IFERROR(VLOOKUP(B240,[1]Planilha1!$A$1:$B$34,2,FALSE),"Liberado")</f>
        <v>Pendente Revisão Trabalhista e Ajustes</v>
      </c>
    </row>
    <row r="241" spans="1:21" s="21" customFormat="1" ht="20.100000000000001" customHeight="1" x14ac:dyDescent="0.2">
      <c r="A241" s="12" t="s">
        <v>55</v>
      </c>
      <c r="B241" s="18" t="s">
        <v>239</v>
      </c>
      <c r="C241" s="12" t="s">
        <v>381</v>
      </c>
      <c r="D241" s="12" t="s">
        <v>393</v>
      </c>
      <c r="E241" s="19" t="s">
        <v>5</v>
      </c>
      <c r="F241" s="19" t="s">
        <v>2244</v>
      </c>
      <c r="G241" s="19" t="s">
        <v>2529</v>
      </c>
      <c r="H241" s="12" t="s">
        <v>2530</v>
      </c>
      <c r="I241" s="20">
        <v>19125.3</v>
      </c>
      <c r="J241" s="12" t="s">
        <v>2325</v>
      </c>
      <c r="K241" s="12" t="s">
        <v>2531</v>
      </c>
      <c r="L241" s="12" t="s">
        <v>2249</v>
      </c>
      <c r="M241" s="12"/>
      <c r="N241" s="12" t="s">
        <v>7927</v>
      </c>
      <c r="O241" s="20">
        <v>0</v>
      </c>
      <c r="P241" s="20">
        <v>10000</v>
      </c>
      <c r="Q241" s="20">
        <v>0</v>
      </c>
      <c r="R241" s="20">
        <v>0</v>
      </c>
      <c r="S241" s="20">
        <v>560</v>
      </c>
      <c r="U241" s="22" t="str">
        <f>IFERROR(VLOOKUP(B241,[1]Planilha1!$A$1:$B$34,2,FALSE),"Liberado")</f>
        <v>Pendente Revisão Trabalhista e Ajustes</v>
      </c>
    </row>
    <row r="242" spans="1:21" s="21" customFormat="1" ht="20.100000000000001" customHeight="1" x14ac:dyDescent="0.2">
      <c r="A242" s="12" t="s">
        <v>55</v>
      </c>
      <c r="B242" s="18" t="s">
        <v>239</v>
      </c>
      <c r="C242" s="12" t="s">
        <v>381</v>
      </c>
      <c r="D242" s="12" t="s">
        <v>394</v>
      </c>
      <c r="E242" s="19" t="s">
        <v>5</v>
      </c>
      <c r="F242" s="19" t="s">
        <v>2273</v>
      </c>
      <c r="G242" s="19" t="s">
        <v>2532</v>
      </c>
      <c r="H242" s="12" t="s">
        <v>2533</v>
      </c>
      <c r="I242" s="20">
        <v>10000</v>
      </c>
      <c r="J242" s="12" t="s">
        <v>2247</v>
      </c>
      <c r="K242" s="12" t="s">
        <v>2534</v>
      </c>
      <c r="L242" s="12" t="s">
        <v>2249</v>
      </c>
      <c r="M242" s="12"/>
      <c r="N242" s="12" t="s">
        <v>2535</v>
      </c>
      <c r="O242" s="20">
        <v>0</v>
      </c>
      <c r="P242" s="20">
        <v>13000</v>
      </c>
      <c r="Q242" s="20">
        <v>0</v>
      </c>
      <c r="R242" s="20">
        <v>0</v>
      </c>
      <c r="S242" s="20">
        <v>520</v>
      </c>
      <c r="U242" s="22" t="str">
        <f>IFERROR(VLOOKUP(B242,[1]Planilha1!$A$1:$B$34,2,FALSE),"Liberado")</f>
        <v>Pendente Revisão Trabalhista e Ajustes</v>
      </c>
    </row>
    <row r="243" spans="1:21" s="21" customFormat="1" ht="20.100000000000001" customHeight="1" x14ac:dyDescent="0.2">
      <c r="A243" s="12" t="s">
        <v>55</v>
      </c>
      <c r="B243" s="18" t="s">
        <v>239</v>
      </c>
      <c r="C243" s="12" t="s">
        <v>381</v>
      </c>
      <c r="D243" s="12" t="s">
        <v>8103</v>
      </c>
      <c r="E243" s="19" t="s">
        <v>5</v>
      </c>
      <c r="F243" s="19" t="s">
        <v>10</v>
      </c>
      <c r="G243" s="19" t="s">
        <v>8104</v>
      </c>
      <c r="H243" s="12" t="s">
        <v>8105</v>
      </c>
      <c r="I243" s="20">
        <v>2406.2199999999998</v>
      </c>
      <c r="J243" s="12" t="s">
        <v>2247</v>
      </c>
      <c r="K243" s="12" t="s">
        <v>8106</v>
      </c>
      <c r="L243" s="12" t="s">
        <v>2288</v>
      </c>
      <c r="M243" s="12" t="s">
        <v>8107</v>
      </c>
      <c r="N243" s="12" t="s">
        <v>2475</v>
      </c>
      <c r="O243" s="20">
        <v>0</v>
      </c>
      <c r="P243" s="20">
        <v>14406.22</v>
      </c>
      <c r="Q243" s="20">
        <v>0</v>
      </c>
      <c r="R243" s="20">
        <v>0</v>
      </c>
      <c r="S243" s="20">
        <v>96</v>
      </c>
      <c r="U243" s="22" t="str">
        <f>IFERROR(VLOOKUP(B243,[1]Planilha1!$A$1:$B$34,2,FALSE),"Liberado")</f>
        <v>Pendente Revisão Trabalhista e Ajustes</v>
      </c>
    </row>
    <row r="244" spans="1:21" s="21" customFormat="1" ht="20.100000000000001" customHeight="1" x14ac:dyDescent="0.2">
      <c r="A244" s="12" t="s">
        <v>55</v>
      </c>
      <c r="B244" s="18" t="s">
        <v>239</v>
      </c>
      <c r="C244" s="12" t="s">
        <v>427</v>
      </c>
      <c r="D244" s="12" t="s">
        <v>430</v>
      </c>
      <c r="E244" s="19" t="s">
        <v>5</v>
      </c>
      <c r="F244" s="19" t="s">
        <v>2244</v>
      </c>
      <c r="G244" s="19" t="s">
        <v>2662</v>
      </c>
      <c r="H244" s="12" t="s">
        <v>2663</v>
      </c>
      <c r="I244" s="20">
        <v>1337</v>
      </c>
      <c r="J244" s="12" t="s">
        <v>2247</v>
      </c>
      <c r="K244" s="12" t="s">
        <v>2664</v>
      </c>
      <c r="L244" s="12" t="s">
        <v>4048</v>
      </c>
      <c r="M244" s="12"/>
      <c r="N244" s="12" t="s">
        <v>2665</v>
      </c>
      <c r="O244" s="20">
        <v>0</v>
      </c>
      <c r="P244" s="20">
        <v>10000</v>
      </c>
      <c r="Q244" s="20">
        <v>0</v>
      </c>
      <c r="R244" s="20">
        <v>0</v>
      </c>
      <c r="S244" s="20">
        <v>1920</v>
      </c>
      <c r="U244" s="22" t="str">
        <f>IFERROR(VLOOKUP(B244,[1]Planilha1!$A$1:$B$34,2,FALSE),"Liberado")</f>
        <v>Pendente Revisão Trabalhista e Ajustes</v>
      </c>
    </row>
    <row r="245" spans="1:21" s="21" customFormat="1" ht="20.100000000000001" customHeight="1" x14ac:dyDescent="0.2">
      <c r="A245" s="12" t="s">
        <v>55</v>
      </c>
      <c r="B245" s="18" t="s">
        <v>239</v>
      </c>
      <c r="C245" s="12" t="s">
        <v>427</v>
      </c>
      <c r="D245" s="12" t="s">
        <v>834</v>
      </c>
      <c r="E245" s="19" t="s">
        <v>5</v>
      </c>
      <c r="F245" s="19" t="s">
        <v>2273</v>
      </c>
      <c r="G245" s="19" t="s">
        <v>3845</v>
      </c>
      <c r="H245" s="12" t="s">
        <v>3846</v>
      </c>
      <c r="I245" s="20">
        <v>7149.9</v>
      </c>
      <c r="J245" s="12" t="s">
        <v>2247</v>
      </c>
      <c r="K245" s="12" t="s">
        <v>3847</v>
      </c>
      <c r="L245" s="12" t="s">
        <v>3932</v>
      </c>
      <c r="M245" s="12"/>
      <c r="N245" s="12" t="s">
        <v>3848</v>
      </c>
      <c r="O245" s="20">
        <v>10304</v>
      </c>
      <c r="P245" s="20">
        <v>0</v>
      </c>
      <c r="Q245" s="20">
        <v>0</v>
      </c>
      <c r="R245" s="20">
        <v>0</v>
      </c>
      <c r="S245" s="20">
        <v>480</v>
      </c>
      <c r="U245" s="22" t="str">
        <f>IFERROR(VLOOKUP(B245,[1]Planilha1!$A$1:$B$34,2,FALSE),"Liberado")</f>
        <v>Pendente Revisão Trabalhista e Ajustes</v>
      </c>
    </row>
    <row r="246" spans="1:21" s="21" customFormat="1" ht="20.100000000000001" customHeight="1" x14ac:dyDescent="0.2">
      <c r="A246" s="12" t="s">
        <v>55</v>
      </c>
      <c r="B246" s="18" t="s">
        <v>239</v>
      </c>
      <c r="C246" s="12" t="s">
        <v>427</v>
      </c>
      <c r="D246" s="12" t="s">
        <v>8184</v>
      </c>
      <c r="E246" s="19" t="s">
        <v>5</v>
      </c>
      <c r="F246" s="19" t="s">
        <v>2273</v>
      </c>
      <c r="G246" s="19" t="s">
        <v>8185</v>
      </c>
      <c r="H246" s="12" t="s">
        <v>2663</v>
      </c>
      <c r="I246" s="20">
        <v>14055</v>
      </c>
      <c r="J246" s="12" t="s">
        <v>2325</v>
      </c>
      <c r="K246" s="12" t="s">
        <v>8186</v>
      </c>
      <c r="L246" s="12" t="s">
        <v>8187</v>
      </c>
      <c r="M246" s="12"/>
      <c r="N246" s="12" t="s">
        <v>8154</v>
      </c>
      <c r="O246" s="20">
        <v>0</v>
      </c>
      <c r="P246" s="20">
        <v>10000</v>
      </c>
      <c r="Q246" s="20">
        <v>0</v>
      </c>
      <c r="R246" s="20">
        <v>0</v>
      </c>
      <c r="S246" s="20">
        <v>0</v>
      </c>
      <c r="U246" s="22" t="str">
        <f>IFERROR(VLOOKUP(B246,[1]Planilha1!$A$1:$B$34,2,FALSE),"Liberado")</f>
        <v>Pendente Revisão Trabalhista e Ajustes</v>
      </c>
    </row>
    <row r="247" spans="1:21" s="21" customFormat="1" ht="20.100000000000001" customHeight="1" x14ac:dyDescent="0.2">
      <c r="A247" s="12" t="s">
        <v>55</v>
      </c>
      <c r="B247" s="18" t="s">
        <v>239</v>
      </c>
      <c r="C247" s="12" t="s">
        <v>466</v>
      </c>
      <c r="D247" s="12" t="s">
        <v>8208</v>
      </c>
      <c r="E247" s="19" t="s">
        <v>5</v>
      </c>
      <c r="F247" s="19" t="s">
        <v>2273</v>
      </c>
      <c r="G247" s="19" t="s">
        <v>8209</v>
      </c>
      <c r="H247" s="12" t="s">
        <v>4042</v>
      </c>
      <c r="I247" s="20">
        <v>989</v>
      </c>
      <c r="J247" s="12" t="s">
        <v>2325</v>
      </c>
      <c r="K247" s="12" t="s">
        <v>8210</v>
      </c>
      <c r="L247" s="12" t="s">
        <v>3025</v>
      </c>
      <c r="M247" s="12"/>
      <c r="N247" s="12" t="s">
        <v>8211</v>
      </c>
      <c r="O247" s="20">
        <v>0</v>
      </c>
      <c r="P247" s="20">
        <v>0</v>
      </c>
      <c r="Q247" s="20">
        <v>0</v>
      </c>
      <c r="R247" s="20">
        <v>0</v>
      </c>
      <c r="S247" s="20">
        <v>0</v>
      </c>
      <c r="U247" s="22" t="str">
        <f>IFERROR(VLOOKUP(B247,[1]Planilha1!$A$1:$B$34,2,FALSE),"Liberado")</f>
        <v>Pendente Revisão Trabalhista e Ajustes</v>
      </c>
    </row>
    <row r="248" spans="1:21" s="21" customFormat="1" ht="20.100000000000001" customHeight="1" x14ac:dyDescent="0.2">
      <c r="A248" s="12" t="s">
        <v>55</v>
      </c>
      <c r="B248" s="18" t="s">
        <v>239</v>
      </c>
      <c r="C248" s="12" t="s">
        <v>318</v>
      </c>
      <c r="D248" s="12" t="s">
        <v>497</v>
      </c>
      <c r="E248" s="19" t="s">
        <v>5</v>
      </c>
      <c r="F248" s="19" t="s">
        <v>2244</v>
      </c>
      <c r="G248" s="19" t="s">
        <v>2889</v>
      </c>
      <c r="H248" s="12" t="s">
        <v>2890</v>
      </c>
      <c r="I248" s="20">
        <v>15791.88</v>
      </c>
      <c r="J248" s="12" t="s">
        <v>2247</v>
      </c>
      <c r="K248" s="12" t="s">
        <v>2891</v>
      </c>
      <c r="L248" s="12" t="s">
        <v>8073</v>
      </c>
      <c r="M248" s="12"/>
      <c r="N248" s="12" t="s">
        <v>2892</v>
      </c>
      <c r="O248" s="20">
        <v>800</v>
      </c>
      <c r="P248" s="20">
        <v>0</v>
      </c>
      <c r="Q248" s="20">
        <v>0</v>
      </c>
      <c r="R248" s="20">
        <v>0</v>
      </c>
      <c r="S248" s="20">
        <v>1920</v>
      </c>
      <c r="U248" s="22" t="str">
        <f>IFERROR(VLOOKUP(B248,[1]Planilha1!$A$1:$B$34,2,FALSE),"Liberado")</f>
        <v>Pendente Revisão Trabalhista e Ajustes</v>
      </c>
    </row>
    <row r="249" spans="1:21" s="21" customFormat="1" ht="20.100000000000001" customHeight="1" x14ac:dyDescent="0.2">
      <c r="A249" s="12" t="s">
        <v>55</v>
      </c>
      <c r="B249" s="18" t="s">
        <v>239</v>
      </c>
      <c r="C249" s="12" t="s">
        <v>318</v>
      </c>
      <c r="D249" s="12" t="s">
        <v>498</v>
      </c>
      <c r="E249" s="19" t="s">
        <v>5</v>
      </c>
      <c r="F249" s="19" t="s">
        <v>2273</v>
      </c>
      <c r="G249" s="19" t="s">
        <v>2893</v>
      </c>
      <c r="H249" s="12" t="s">
        <v>2894</v>
      </c>
      <c r="I249" s="20">
        <v>20000</v>
      </c>
      <c r="J249" s="12" t="s">
        <v>2247</v>
      </c>
      <c r="K249" s="12" t="s">
        <v>2895</v>
      </c>
      <c r="L249" s="12" t="s">
        <v>2249</v>
      </c>
      <c r="M249" s="12"/>
      <c r="N249" s="12" t="s">
        <v>2896</v>
      </c>
      <c r="O249" s="20">
        <v>0</v>
      </c>
      <c r="P249" s="20">
        <v>10000</v>
      </c>
      <c r="Q249" s="20">
        <v>0</v>
      </c>
      <c r="R249" s="20">
        <v>0</v>
      </c>
      <c r="S249" s="20">
        <v>1880</v>
      </c>
      <c r="U249" s="22" t="str">
        <f>IFERROR(VLOOKUP(B249,[1]Planilha1!$A$1:$B$34,2,FALSE),"Liberado")</f>
        <v>Pendente Revisão Trabalhista e Ajustes</v>
      </c>
    </row>
    <row r="250" spans="1:21" s="21" customFormat="1" ht="20.100000000000001" customHeight="1" x14ac:dyDescent="0.2">
      <c r="A250" s="12" t="s">
        <v>55</v>
      </c>
      <c r="B250" s="18" t="s">
        <v>239</v>
      </c>
      <c r="C250" s="12" t="s">
        <v>318</v>
      </c>
      <c r="D250" s="12" t="s">
        <v>506</v>
      </c>
      <c r="E250" s="19" t="s">
        <v>5</v>
      </c>
      <c r="F250" s="19" t="s">
        <v>2244</v>
      </c>
      <c r="G250" s="19" t="s">
        <v>2924</v>
      </c>
      <c r="H250" s="12" t="s">
        <v>2914</v>
      </c>
      <c r="I250" s="20">
        <v>20000</v>
      </c>
      <c r="J250" s="12" t="s">
        <v>2247</v>
      </c>
      <c r="K250" s="12" t="s">
        <v>2925</v>
      </c>
      <c r="L250" s="12" t="s">
        <v>2249</v>
      </c>
      <c r="M250" s="12"/>
      <c r="N250" s="12" t="s">
        <v>2323</v>
      </c>
      <c r="O250" s="20">
        <v>0</v>
      </c>
      <c r="P250" s="20">
        <v>12000</v>
      </c>
      <c r="Q250" s="20">
        <v>0</v>
      </c>
      <c r="R250" s="20">
        <v>0</v>
      </c>
      <c r="S250" s="20">
        <v>560</v>
      </c>
      <c r="U250" s="22" t="str">
        <f>IFERROR(VLOOKUP(B250,[1]Planilha1!$A$1:$B$34,2,FALSE),"Liberado")</f>
        <v>Pendente Revisão Trabalhista e Ajustes</v>
      </c>
    </row>
    <row r="251" spans="1:21" s="21" customFormat="1" ht="20.100000000000001" customHeight="1" x14ac:dyDescent="0.2">
      <c r="A251" s="12" t="s">
        <v>55</v>
      </c>
      <c r="B251" s="18" t="s">
        <v>239</v>
      </c>
      <c r="C251" s="12" t="s">
        <v>318</v>
      </c>
      <c r="D251" s="12" t="s">
        <v>8258</v>
      </c>
      <c r="E251" s="19" t="s">
        <v>5</v>
      </c>
      <c r="F251" s="19" t="s">
        <v>2244</v>
      </c>
      <c r="G251" s="19" t="s">
        <v>8259</v>
      </c>
      <c r="H251" s="12" t="s">
        <v>8260</v>
      </c>
      <c r="I251" s="20">
        <v>23284.26</v>
      </c>
      <c r="J251" s="12" t="s">
        <v>2258</v>
      </c>
      <c r="K251" s="12" t="s">
        <v>2441</v>
      </c>
      <c r="L251" s="12" t="s">
        <v>2368</v>
      </c>
      <c r="M251" s="12"/>
      <c r="N251" s="12" t="s">
        <v>2412</v>
      </c>
      <c r="O251" s="20">
        <v>0</v>
      </c>
      <c r="P251" s="20">
        <v>23284.26</v>
      </c>
      <c r="Q251" s="20">
        <v>0</v>
      </c>
      <c r="R251" s="20">
        <v>0</v>
      </c>
      <c r="S251" s="20">
        <v>240</v>
      </c>
      <c r="U251" s="22" t="str">
        <f>IFERROR(VLOOKUP(B251,[1]Planilha1!$A$1:$B$34,2,FALSE),"Liberado")</f>
        <v>Pendente Revisão Trabalhista e Ajustes</v>
      </c>
    </row>
    <row r="252" spans="1:21" s="21" customFormat="1" ht="20.100000000000001" customHeight="1" x14ac:dyDescent="0.2">
      <c r="A252" s="12" t="s">
        <v>55</v>
      </c>
      <c r="B252" s="18" t="s">
        <v>239</v>
      </c>
      <c r="C252" s="12" t="s">
        <v>519</v>
      </c>
      <c r="D252" s="12" t="s">
        <v>526</v>
      </c>
      <c r="E252" s="19" t="s">
        <v>5</v>
      </c>
      <c r="F252" s="19" t="s">
        <v>2244</v>
      </c>
      <c r="G252" s="19" t="s">
        <v>2989</v>
      </c>
      <c r="H252" s="12" t="s">
        <v>2990</v>
      </c>
      <c r="I252" s="20">
        <v>21720</v>
      </c>
      <c r="J252" s="12" t="s">
        <v>2325</v>
      </c>
      <c r="K252" s="12" t="s">
        <v>2991</v>
      </c>
      <c r="L252" s="12" t="s">
        <v>2299</v>
      </c>
      <c r="M252" s="12"/>
      <c r="N252" s="12" t="s">
        <v>7927</v>
      </c>
      <c r="O252" s="20">
        <v>0</v>
      </c>
      <c r="P252" s="20">
        <v>10000</v>
      </c>
      <c r="Q252" s="20">
        <v>0</v>
      </c>
      <c r="R252" s="20">
        <v>0</v>
      </c>
      <c r="S252" s="20">
        <v>1120</v>
      </c>
      <c r="U252" s="22" t="str">
        <f>IFERROR(VLOOKUP(B252,[1]Planilha1!$A$1:$B$34,2,FALSE),"Liberado")</f>
        <v>Pendente Revisão Trabalhista e Ajustes</v>
      </c>
    </row>
    <row r="253" spans="1:21" s="21" customFormat="1" ht="20.100000000000001" customHeight="1" x14ac:dyDescent="0.2">
      <c r="A253" s="12" t="s">
        <v>55</v>
      </c>
      <c r="B253" s="18" t="s">
        <v>239</v>
      </c>
      <c r="C253" s="12" t="s">
        <v>556</v>
      </c>
      <c r="D253" s="12" t="s">
        <v>559</v>
      </c>
      <c r="E253" s="19" t="s">
        <v>5</v>
      </c>
      <c r="F253" s="19" t="s">
        <v>2244</v>
      </c>
      <c r="G253" s="19" t="s">
        <v>3103</v>
      </c>
      <c r="H253" s="12" t="s">
        <v>3104</v>
      </c>
      <c r="I253" s="20">
        <v>15000</v>
      </c>
      <c r="J253" s="12" t="s">
        <v>2247</v>
      </c>
      <c r="K253" s="12" t="s">
        <v>3105</v>
      </c>
      <c r="L253" s="12" t="s">
        <v>2608</v>
      </c>
      <c r="M253" s="12"/>
      <c r="N253" s="12" t="s">
        <v>3106</v>
      </c>
      <c r="O253" s="20">
        <v>20000</v>
      </c>
      <c r="P253" s="20">
        <v>0</v>
      </c>
      <c r="Q253" s="20">
        <v>0</v>
      </c>
      <c r="R253" s="20">
        <v>0</v>
      </c>
      <c r="S253" s="20">
        <v>1920</v>
      </c>
      <c r="U253" s="22" t="str">
        <f>IFERROR(VLOOKUP(B253,[1]Planilha1!$A$1:$B$34,2,FALSE),"Liberado")</f>
        <v>Pendente Revisão Trabalhista e Ajustes</v>
      </c>
    </row>
    <row r="254" spans="1:21" s="21" customFormat="1" ht="20.100000000000001" customHeight="1" x14ac:dyDescent="0.2">
      <c r="A254" s="12" t="s">
        <v>55</v>
      </c>
      <c r="B254" s="18" t="s">
        <v>239</v>
      </c>
      <c r="C254" s="12" t="s">
        <v>556</v>
      </c>
      <c r="D254" s="12" t="s">
        <v>573</v>
      </c>
      <c r="E254" s="19" t="s">
        <v>5</v>
      </c>
      <c r="F254" s="19" t="s">
        <v>2273</v>
      </c>
      <c r="G254" s="19" t="s">
        <v>3149</v>
      </c>
      <c r="H254" s="12" t="s">
        <v>3150</v>
      </c>
      <c r="I254" s="20">
        <v>13200</v>
      </c>
      <c r="J254" s="12" t="s">
        <v>2247</v>
      </c>
      <c r="K254" s="12" t="s">
        <v>3151</v>
      </c>
      <c r="L254" s="12" t="s">
        <v>8032</v>
      </c>
      <c r="M254" s="12"/>
      <c r="N254" s="12" t="s">
        <v>3152</v>
      </c>
      <c r="O254" s="20">
        <v>0</v>
      </c>
      <c r="P254" s="20">
        <v>10000</v>
      </c>
      <c r="Q254" s="20">
        <v>0</v>
      </c>
      <c r="R254" s="20">
        <v>0</v>
      </c>
      <c r="S254" s="20">
        <v>352</v>
      </c>
      <c r="U254" s="22" t="str">
        <f>IFERROR(VLOOKUP(B254,[1]Planilha1!$A$1:$B$34,2,FALSE),"Liberado")</f>
        <v>Pendente Revisão Trabalhista e Ajustes</v>
      </c>
    </row>
    <row r="255" spans="1:21" s="21" customFormat="1" ht="20.100000000000001" customHeight="1" x14ac:dyDescent="0.2">
      <c r="A255" s="12" t="s">
        <v>55</v>
      </c>
      <c r="B255" s="18" t="s">
        <v>239</v>
      </c>
      <c r="C255" s="12" t="s">
        <v>556</v>
      </c>
      <c r="D255" s="12" t="s">
        <v>8365</v>
      </c>
      <c r="E255" s="19" t="s">
        <v>5</v>
      </c>
      <c r="F255" s="19" t="s">
        <v>2273</v>
      </c>
      <c r="G255" s="19" t="s">
        <v>8366</v>
      </c>
      <c r="H255" s="12" t="s">
        <v>3150</v>
      </c>
      <c r="I255" s="20">
        <v>10000</v>
      </c>
      <c r="J255" s="12" t="s">
        <v>2247</v>
      </c>
      <c r="K255" s="12" t="s">
        <v>8367</v>
      </c>
      <c r="L255" s="12" t="s">
        <v>7869</v>
      </c>
      <c r="M255" s="12"/>
      <c r="N255" s="12" t="s">
        <v>8368</v>
      </c>
      <c r="O255" s="20">
        <v>0</v>
      </c>
      <c r="P255" s="20">
        <v>10000</v>
      </c>
      <c r="Q255" s="20">
        <v>0</v>
      </c>
      <c r="R255" s="20">
        <v>0</v>
      </c>
      <c r="S255" s="20">
        <v>192</v>
      </c>
      <c r="U255" s="22" t="str">
        <f>IFERROR(VLOOKUP(B255,[1]Planilha1!$A$1:$B$34,2,FALSE),"Liberado")</f>
        <v>Pendente Revisão Trabalhista e Ajustes</v>
      </c>
    </row>
    <row r="256" spans="1:21" s="21" customFormat="1" ht="20.100000000000001" customHeight="1" x14ac:dyDescent="0.2">
      <c r="A256" s="12" t="s">
        <v>55</v>
      </c>
      <c r="B256" s="18" t="s">
        <v>239</v>
      </c>
      <c r="C256" s="12" t="s">
        <v>574</v>
      </c>
      <c r="D256" s="12" t="s">
        <v>578</v>
      </c>
      <c r="E256" s="19" t="s">
        <v>5</v>
      </c>
      <c r="F256" s="19" t="s">
        <v>2244</v>
      </c>
      <c r="G256" s="19" t="s">
        <v>3165</v>
      </c>
      <c r="H256" s="12" t="s">
        <v>3047</v>
      </c>
      <c r="I256" s="20">
        <v>1268</v>
      </c>
      <c r="J256" s="12" t="s">
        <v>2325</v>
      </c>
      <c r="K256" s="12" t="s">
        <v>3166</v>
      </c>
      <c r="L256" s="12" t="s">
        <v>8376</v>
      </c>
      <c r="M256" s="12"/>
      <c r="N256" s="12" t="s">
        <v>7927</v>
      </c>
      <c r="O256" s="20">
        <v>0</v>
      </c>
      <c r="P256" s="20">
        <v>10000</v>
      </c>
      <c r="Q256" s="20">
        <v>0</v>
      </c>
      <c r="R256" s="20">
        <v>0</v>
      </c>
      <c r="S256" s="20">
        <v>1640</v>
      </c>
      <c r="U256" s="22" t="str">
        <f>IFERROR(VLOOKUP(B256,[1]Planilha1!$A$1:$B$34,2,FALSE),"Liberado")</f>
        <v>Pendente Revisão Trabalhista e Ajustes</v>
      </c>
    </row>
    <row r="257" spans="1:21" s="21" customFormat="1" ht="20.100000000000001" customHeight="1" x14ac:dyDescent="0.2">
      <c r="A257" s="12" t="s">
        <v>55</v>
      </c>
      <c r="B257" s="18" t="s">
        <v>239</v>
      </c>
      <c r="C257" s="12" t="s">
        <v>574</v>
      </c>
      <c r="D257" s="12" t="s">
        <v>580</v>
      </c>
      <c r="E257" s="19" t="s">
        <v>5</v>
      </c>
      <c r="F257" s="19" t="s">
        <v>2244</v>
      </c>
      <c r="G257" s="19" t="s">
        <v>3171</v>
      </c>
      <c r="H257" s="12" t="s">
        <v>3172</v>
      </c>
      <c r="I257" s="20">
        <v>26637.9</v>
      </c>
      <c r="J257" s="12" t="s">
        <v>2325</v>
      </c>
      <c r="K257" s="12" t="s">
        <v>3173</v>
      </c>
      <c r="L257" s="12" t="s">
        <v>2411</v>
      </c>
      <c r="M257" s="12"/>
      <c r="N257" s="12" t="s">
        <v>7927</v>
      </c>
      <c r="O257" s="20">
        <v>0</v>
      </c>
      <c r="P257" s="20">
        <v>10000</v>
      </c>
      <c r="Q257" s="20">
        <v>0</v>
      </c>
      <c r="R257" s="20">
        <v>0</v>
      </c>
      <c r="S257" s="20">
        <v>960</v>
      </c>
      <c r="U257" s="22" t="str">
        <f>IFERROR(VLOOKUP(B257,[1]Planilha1!$A$1:$B$34,2,FALSE),"Liberado")</f>
        <v>Pendente Revisão Trabalhista e Ajustes</v>
      </c>
    </row>
    <row r="258" spans="1:21" s="21" customFormat="1" ht="20.100000000000001" customHeight="1" x14ac:dyDescent="0.2">
      <c r="A258" s="12" t="s">
        <v>55</v>
      </c>
      <c r="B258" s="18" t="s">
        <v>239</v>
      </c>
      <c r="C258" s="12" t="s">
        <v>602</v>
      </c>
      <c r="D258" s="12" t="s">
        <v>603</v>
      </c>
      <c r="E258" s="19" t="s">
        <v>5</v>
      </c>
      <c r="F258" s="19" t="s">
        <v>2355</v>
      </c>
      <c r="G258" s="19" t="s">
        <v>3235</v>
      </c>
      <c r="H258" s="12" t="s">
        <v>3236</v>
      </c>
      <c r="I258" s="20">
        <v>4020</v>
      </c>
      <c r="J258" s="12" t="s">
        <v>2247</v>
      </c>
      <c r="K258" s="12" t="s">
        <v>3237</v>
      </c>
      <c r="L258" s="12" t="s">
        <v>2249</v>
      </c>
      <c r="M258" s="12"/>
      <c r="N258" s="12" t="s">
        <v>3238</v>
      </c>
      <c r="O258" s="20">
        <v>0</v>
      </c>
      <c r="P258" s="20">
        <v>10000</v>
      </c>
      <c r="Q258" s="20">
        <v>0</v>
      </c>
      <c r="R258" s="20">
        <v>0</v>
      </c>
      <c r="S258" s="20">
        <v>1920</v>
      </c>
      <c r="U258" s="22" t="str">
        <f>IFERROR(VLOOKUP(B258,[1]Planilha1!$A$1:$B$34,2,FALSE),"Liberado")</f>
        <v>Pendente Revisão Trabalhista e Ajustes</v>
      </c>
    </row>
    <row r="259" spans="1:21" s="21" customFormat="1" ht="20.100000000000001" customHeight="1" x14ac:dyDescent="0.2">
      <c r="A259" s="12" t="s">
        <v>55</v>
      </c>
      <c r="B259" s="18" t="s">
        <v>239</v>
      </c>
      <c r="C259" s="12" t="s">
        <v>602</v>
      </c>
      <c r="D259" s="12" t="s">
        <v>604</v>
      </c>
      <c r="E259" s="19" t="s">
        <v>5</v>
      </c>
      <c r="F259" s="19" t="s">
        <v>2355</v>
      </c>
      <c r="G259" s="19" t="s">
        <v>3239</v>
      </c>
      <c r="H259" s="12" t="s">
        <v>3236</v>
      </c>
      <c r="I259" s="20">
        <v>4370</v>
      </c>
      <c r="J259" s="12" t="s">
        <v>2247</v>
      </c>
      <c r="K259" s="12" t="s">
        <v>3237</v>
      </c>
      <c r="L259" s="12" t="s">
        <v>2879</v>
      </c>
      <c r="M259" s="12"/>
      <c r="N259" s="12" t="s">
        <v>3238</v>
      </c>
      <c r="O259" s="20">
        <v>0</v>
      </c>
      <c r="P259" s="20">
        <v>10000</v>
      </c>
      <c r="Q259" s="20">
        <v>0</v>
      </c>
      <c r="R259" s="20">
        <v>0</v>
      </c>
      <c r="S259" s="20">
        <v>1920</v>
      </c>
      <c r="U259" s="22" t="str">
        <f>IFERROR(VLOOKUP(B259,[1]Planilha1!$A$1:$B$34,2,FALSE),"Liberado")</f>
        <v>Pendente Revisão Trabalhista e Ajustes</v>
      </c>
    </row>
    <row r="260" spans="1:21" s="21" customFormat="1" ht="20.100000000000001" customHeight="1" x14ac:dyDescent="0.2">
      <c r="A260" s="12" t="s">
        <v>55</v>
      </c>
      <c r="B260" s="18" t="s">
        <v>239</v>
      </c>
      <c r="C260" s="12" t="s">
        <v>649</v>
      </c>
      <c r="D260" s="12" t="s">
        <v>650</v>
      </c>
      <c r="E260" s="19" t="s">
        <v>5</v>
      </c>
      <c r="F260" s="19" t="s">
        <v>16</v>
      </c>
      <c r="G260" s="19" t="s">
        <v>3376</v>
      </c>
      <c r="H260" s="12" t="s">
        <v>3104</v>
      </c>
      <c r="I260" s="20">
        <v>32211.23</v>
      </c>
      <c r="J260" s="12" t="s">
        <v>2247</v>
      </c>
      <c r="K260" s="12" t="s">
        <v>3377</v>
      </c>
      <c r="L260" s="12" t="s">
        <v>2827</v>
      </c>
      <c r="M260" s="12"/>
      <c r="N260" s="12" t="s">
        <v>3378</v>
      </c>
      <c r="O260" s="20">
        <v>0</v>
      </c>
      <c r="P260" s="20">
        <v>14300</v>
      </c>
      <c r="Q260" s="20">
        <v>0</v>
      </c>
      <c r="R260" s="20">
        <v>0</v>
      </c>
      <c r="S260" s="20">
        <v>1360</v>
      </c>
      <c r="U260" s="22" t="str">
        <f>IFERROR(VLOOKUP(B260,[1]Planilha1!$A$1:$B$34,2,FALSE),"Liberado")</f>
        <v>Pendente Revisão Trabalhista e Ajustes</v>
      </c>
    </row>
    <row r="261" spans="1:21" s="21" customFormat="1" ht="20.100000000000001" customHeight="1" x14ac:dyDescent="0.2">
      <c r="A261" s="12" t="s">
        <v>55</v>
      </c>
      <c r="B261" s="18" t="s">
        <v>239</v>
      </c>
      <c r="C261" s="12" t="s">
        <v>323</v>
      </c>
      <c r="D261" s="12" t="s">
        <v>664</v>
      </c>
      <c r="E261" s="19" t="s">
        <v>5</v>
      </c>
      <c r="F261" s="19" t="s">
        <v>6</v>
      </c>
      <c r="G261" s="19" t="s">
        <v>3424</v>
      </c>
      <c r="H261" s="12" t="s">
        <v>3425</v>
      </c>
      <c r="I261" s="20">
        <v>10062.299999999999</v>
      </c>
      <c r="J261" s="12" t="s">
        <v>2258</v>
      </c>
      <c r="K261" s="12" t="s">
        <v>3426</v>
      </c>
      <c r="L261" s="12" t="s">
        <v>2368</v>
      </c>
      <c r="M261" s="12"/>
      <c r="N261" s="12" t="s">
        <v>3427</v>
      </c>
      <c r="O261" s="20">
        <v>0</v>
      </c>
      <c r="P261" s="20">
        <v>9843.51</v>
      </c>
      <c r="Q261" s="20">
        <v>0</v>
      </c>
      <c r="R261" s="20">
        <v>0</v>
      </c>
      <c r="S261" s="20">
        <v>720</v>
      </c>
      <c r="U261" s="22" t="str">
        <f>IFERROR(VLOOKUP(B261,[1]Planilha1!$A$1:$B$34,2,FALSE),"Liberado")</f>
        <v>Pendente Revisão Trabalhista e Ajustes</v>
      </c>
    </row>
    <row r="262" spans="1:21" s="21" customFormat="1" ht="20.100000000000001" customHeight="1" x14ac:dyDescent="0.2">
      <c r="A262" s="12" t="s">
        <v>55</v>
      </c>
      <c r="B262" s="18" t="s">
        <v>239</v>
      </c>
      <c r="C262" s="12" t="s">
        <v>323</v>
      </c>
      <c r="D262" s="12" t="s">
        <v>665</v>
      </c>
      <c r="E262" s="19" t="s">
        <v>5</v>
      </c>
      <c r="F262" s="19" t="s">
        <v>2355</v>
      </c>
      <c r="G262" s="19" t="s">
        <v>3428</v>
      </c>
      <c r="H262" s="12" t="s">
        <v>3429</v>
      </c>
      <c r="I262" s="20">
        <v>1720</v>
      </c>
      <c r="J262" s="12" t="s">
        <v>2270</v>
      </c>
      <c r="K262" s="12" t="s">
        <v>3430</v>
      </c>
      <c r="L262" s="12" t="s">
        <v>3000</v>
      </c>
      <c r="M262" s="12"/>
      <c r="N262" s="12" t="s">
        <v>3431</v>
      </c>
      <c r="O262" s="20">
        <v>0</v>
      </c>
      <c r="P262" s="20">
        <v>11720</v>
      </c>
      <c r="Q262" s="20">
        <v>0</v>
      </c>
      <c r="R262" s="20">
        <v>0</v>
      </c>
      <c r="S262" s="20">
        <v>577.6</v>
      </c>
      <c r="U262" s="22" t="str">
        <f>IFERROR(VLOOKUP(B262,[1]Planilha1!$A$1:$B$34,2,FALSE),"Liberado")</f>
        <v>Pendente Revisão Trabalhista e Ajustes</v>
      </c>
    </row>
    <row r="263" spans="1:21" s="21" customFormat="1" ht="20.100000000000001" customHeight="1" x14ac:dyDescent="0.2">
      <c r="A263" s="12" t="s">
        <v>55</v>
      </c>
      <c r="B263" s="18" t="s">
        <v>239</v>
      </c>
      <c r="C263" s="12" t="s">
        <v>519</v>
      </c>
      <c r="D263" s="12" t="s">
        <v>841</v>
      </c>
      <c r="E263" s="19" t="s">
        <v>5</v>
      </c>
      <c r="F263" s="19" t="s">
        <v>2273</v>
      </c>
      <c r="G263" s="19" t="s">
        <v>3862</v>
      </c>
      <c r="H263" s="12" t="s">
        <v>3863</v>
      </c>
      <c r="I263" s="20">
        <v>10039.36</v>
      </c>
      <c r="J263" s="12" t="s">
        <v>2247</v>
      </c>
      <c r="K263" s="12" t="s">
        <v>3864</v>
      </c>
      <c r="L263" s="12" t="s">
        <v>2249</v>
      </c>
      <c r="M263" s="12"/>
      <c r="N263" s="12" t="s">
        <v>3865</v>
      </c>
      <c r="O263" s="20">
        <v>0</v>
      </c>
      <c r="P263" s="20">
        <v>8800</v>
      </c>
      <c r="Q263" s="20">
        <v>0</v>
      </c>
      <c r="R263" s="20">
        <v>0</v>
      </c>
      <c r="S263" s="20">
        <v>640</v>
      </c>
      <c r="U263" s="22" t="str">
        <f>IFERROR(VLOOKUP(B263,[1]Planilha1!$A$1:$B$34,2,FALSE),"Liberado")</f>
        <v>Pendente Revisão Trabalhista e Ajustes</v>
      </c>
    </row>
    <row r="264" spans="1:21" s="21" customFormat="1" ht="20.100000000000001" customHeight="1" x14ac:dyDescent="0.2">
      <c r="A264" s="12" t="s">
        <v>55</v>
      </c>
      <c r="B264" s="18" t="s">
        <v>239</v>
      </c>
      <c r="C264" s="12" t="s">
        <v>427</v>
      </c>
      <c r="D264" s="12" t="s">
        <v>8648</v>
      </c>
      <c r="E264" s="19" t="s">
        <v>5</v>
      </c>
      <c r="F264" s="19" t="s">
        <v>2244</v>
      </c>
      <c r="G264" s="19" t="s">
        <v>8649</v>
      </c>
      <c r="H264" s="12" t="s">
        <v>8650</v>
      </c>
      <c r="I264" s="20">
        <v>10000</v>
      </c>
      <c r="J264" s="12" t="s">
        <v>2325</v>
      </c>
      <c r="K264" s="12" t="s">
        <v>8651</v>
      </c>
      <c r="L264" s="12" t="s">
        <v>2608</v>
      </c>
      <c r="M264" s="12"/>
      <c r="N264" s="12" t="s">
        <v>7927</v>
      </c>
      <c r="O264" s="20">
        <v>0</v>
      </c>
      <c r="P264" s="20">
        <v>10000</v>
      </c>
      <c r="Q264" s="20">
        <v>0</v>
      </c>
      <c r="R264" s="20">
        <v>0</v>
      </c>
      <c r="S264" s="20">
        <v>0</v>
      </c>
      <c r="U264" s="22" t="str">
        <f>IFERROR(VLOOKUP(B264,[1]Planilha1!$A$1:$B$34,2,FALSE),"Liberado")</f>
        <v>Pendente Revisão Trabalhista e Ajustes</v>
      </c>
    </row>
    <row r="265" spans="1:21" s="21" customFormat="1" ht="20.100000000000001" customHeight="1" x14ac:dyDescent="0.2">
      <c r="A265" s="12" t="s">
        <v>55</v>
      </c>
      <c r="B265" s="18" t="s">
        <v>239</v>
      </c>
      <c r="C265" s="12" t="s">
        <v>337</v>
      </c>
      <c r="D265" s="12" t="s">
        <v>8718</v>
      </c>
      <c r="E265" s="19" t="s">
        <v>5</v>
      </c>
      <c r="F265" s="19" t="s">
        <v>2273</v>
      </c>
      <c r="G265" s="19" t="s">
        <v>8719</v>
      </c>
      <c r="H265" s="12" t="s">
        <v>8720</v>
      </c>
      <c r="I265" s="20">
        <v>359537.3</v>
      </c>
      <c r="J265" s="12" t="s">
        <v>2325</v>
      </c>
      <c r="K265" s="12" t="s">
        <v>8721</v>
      </c>
      <c r="L265" s="12" t="s">
        <v>7869</v>
      </c>
      <c r="M265" s="12"/>
      <c r="N265" s="12" t="s">
        <v>8154</v>
      </c>
      <c r="O265" s="20">
        <v>0</v>
      </c>
      <c r="P265" s="20">
        <v>359537.3</v>
      </c>
      <c r="Q265" s="20">
        <v>0</v>
      </c>
      <c r="R265" s="20">
        <v>0</v>
      </c>
      <c r="S265" s="20">
        <v>160</v>
      </c>
      <c r="U265" s="22" t="str">
        <f>IFERROR(VLOOKUP(B265,[1]Planilha1!$A$1:$B$34,2,FALSE),"Liberado")</f>
        <v>Pendente Revisão Trabalhista e Ajustes</v>
      </c>
    </row>
    <row r="266" spans="1:21" s="21" customFormat="1" ht="20.100000000000001" customHeight="1" x14ac:dyDescent="0.2">
      <c r="A266" s="12" t="s">
        <v>55</v>
      </c>
      <c r="B266" s="18" t="s">
        <v>239</v>
      </c>
      <c r="C266" s="12" t="s">
        <v>337</v>
      </c>
      <c r="D266" s="12" t="s">
        <v>8722</v>
      </c>
      <c r="E266" s="19" t="s">
        <v>5</v>
      </c>
      <c r="F266" s="19" t="s">
        <v>2452</v>
      </c>
      <c r="G266" s="19" t="s">
        <v>8723</v>
      </c>
      <c r="H266" s="12" t="s">
        <v>8724</v>
      </c>
      <c r="I266" s="20">
        <v>150000</v>
      </c>
      <c r="J266" s="12" t="s">
        <v>2247</v>
      </c>
      <c r="K266" s="12" t="s">
        <v>8725</v>
      </c>
      <c r="L266" s="12" t="s">
        <v>8726</v>
      </c>
      <c r="M266" s="12"/>
      <c r="N266" s="12" t="s">
        <v>8727</v>
      </c>
      <c r="O266" s="20">
        <v>0</v>
      </c>
      <c r="P266" s="20">
        <v>0</v>
      </c>
      <c r="Q266" s="20">
        <v>0</v>
      </c>
      <c r="R266" s="20">
        <v>0</v>
      </c>
      <c r="S266" s="20">
        <v>200</v>
      </c>
      <c r="U266" s="22" t="str">
        <f>IFERROR(VLOOKUP(B266,[1]Planilha1!$A$1:$B$34,2,FALSE),"Liberado")</f>
        <v>Pendente Revisão Trabalhista e Ajustes</v>
      </c>
    </row>
    <row r="267" spans="1:21" s="21" customFormat="1" ht="20.100000000000001" customHeight="1" x14ac:dyDescent="0.2">
      <c r="A267" s="12" t="s">
        <v>55</v>
      </c>
      <c r="B267" s="18" t="s">
        <v>239</v>
      </c>
      <c r="C267" s="12" t="s">
        <v>331</v>
      </c>
      <c r="D267" s="12" t="s">
        <v>8728</v>
      </c>
      <c r="E267" s="19" t="s">
        <v>5</v>
      </c>
      <c r="F267" s="19" t="s">
        <v>2244</v>
      </c>
      <c r="G267" s="19" t="s">
        <v>8729</v>
      </c>
      <c r="H267" s="12" t="s">
        <v>8730</v>
      </c>
      <c r="I267" s="20">
        <v>9370</v>
      </c>
      <c r="J267" s="12" t="s">
        <v>2325</v>
      </c>
      <c r="K267" s="12" t="s">
        <v>8731</v>
      </c>
      <c r="L267" s="12" t="s">
        <v>8717</v>
      </c>
      <c r="M267" s="12"/>
      <c r="N267" s="12" t="s">
        <v>8699</v>
      </c>
      <c r="O267" s="20">
        <v>0</v>
      </c>
      <c r="P267" s="20">
        <v>10000</v>
      </c>
      <c r="Q267" s="20">
        <v>0</v>
      </c>
      <c r="R267" s="20">
        <v>0</v>
      </c>
      <c r="S267" s="20">
        <v>160</v>
      </c>
      <c r="U267" s="22" t="str">
        <f>IFERROR(VLOOKUP(B267,[1]Planilha1!$A$1:$B$34,2,FALSE),"Liberado")</f>
        <v>Pendente Revisão Trabalhista e Ajustes</v>
      </c>
    </row>
    <row r="268" spans="1:21" s="21" customFormat="1" ht="20.100000000000001" customHeight="1" x14ac:dyDescent="0.2">
      <c r="A268" s="12" t="s">
        <v>55</v>
      </c>
      <c r="B268" s="18" t="s">
        <v>239</v>
      </c>
      <c r="C268" s="12" t="s">
        <v>381</v>
      </c>
      <c r="D268" s="12" t="s">
        <v>897</v>
      </c>
      <c r="E268" s="19" t="s">
        <v>5</v>
      </c>
      <c r="F268" s="19" t="s">
        <v>2244</v>
      </c>
      <c r="G268" s="19" t="s">
        <v>4015</v>
      </c>
      <c r="H268" s="12" t="s">
        <v>2501</v>
      </c>
      <c r="I268" s="20">
        <v>1290.5</v>
      </c>
      <c r="J268" s="12" t="s">
        <v>2325</v>
      </c>
      <c r="K268" s="12" t="s">
        <v>4016</v>
      </c>
      <c r="L268" s="12" t="s">
        <v>2260</v>
      </c>
      <c r="M268" s="12"/>
      <c r="N268" s="12" t="s">
        <v>8732</v>
      </c>
      <c r="O268" s="20">
        <v>0</v>
      </c>
      <c r="P268" s="20">
        <v>7000</v>
      </c>
      <c r="Q268" s="20">
        <v>0</v>
      </c>
      <c r="R268" s="20">
        <v>0</v>
      </c>
      <c r="S268" s="20">
        <v>1920</v>
      </c>
      <c r="U268" s="22" t="str">
        <f>IFERROR(VLOOKUP(B268,[1]Planilha1!$A$1:$B$34,2,FALSE),"Liberado")</f>
        <v>Pendente Revisão Trabalhista e Ajustes</v>
      </c>
    </row>
    <row r="269" spans="1:21" s="21" customFormat="1" ht="20.100000000000001" customHeight="1" x14ac:dyDescent="0.2">
      <c r="A269" s="12" t="s">
        <v>55</v>
      </c>
      <c r="B269" s="18" t="s">
        <v>239</v>
      </c>
      <c r="C269" s="12" t="s">
        <v>381</v>
      </c>
      <c r="D269" s="12" t="s">
        <v>898</v>
      </c>
      <c r="E269" s="19" t="s">
        <v>5</v>
      </c>
      <c r="F269" s="19" t="s">
        <v>2244</v>
      </c>
      <c r="G269" s="19" t="s">
        <v>4017</v>
      </c>
      <c r="H269" s="12" t="s">
        <v>2990</v>
      </c>
      <c r="I269" s="20">
        <v>1384</v>
      </c>
      <c r="J269" s="12" t="s">
        <v>2247</v>
      </c>
      <c r="K269" s="12" t="s">
        <v>4018</v>
      </c>
      <c r="L269" s="12" t="s">
        <v>8733</v>
      </c>
      <c r="M269" s="12"/>
      <c r="N269" s="12" t="s">
        <v>4019</v>
      </c>
      <c r="O269" s="20">
        <v>7312.61</v>
      </c>
      <c r="P269" s="20">
        <v>0</v>
      </c>
      <c r="Q269" s="20">
        <v>0</v>
      </c>
      <c r="R269" s="20">
        <v>0</v>
      </c>
      <c r="S269" s="20">
        <v>1560</v>
      </c>
      <c r="U269" s="22" t="str">
        <f>IFERROR(VLOOKUP(B269,[1]Planilha1!$A$1:$B$34,2,FALSE),"Liberado")</f>
        <v>Pendente Revisão Trabalhista e Ajustes</v>
      </c>
    </row>
    <row r="270" spans="1:21" s="21" customFormat="1" ht="20.100000000000001" customHeight="1" x14ac:dyDescent="0.2">
      <c r="A270" s="12" t="s">
        <v>55</v>
      </c>
      <c r="B270" s="18" t="s">
        <v>239</v>
      </c>
      <c r="C270" s="12" t="s">
        <v>381</v>
      </c>
      <c r="D270" s="12" t="s">
        <v>899</v>
      </c>
      <c r="E270" s="19" t="s">
        <v>5</v>
      </c>
      <c r="F270" s="19" t="s">
        <v>12</v>
      </c>
      <c r="G270" s="19" t="s">
        <v>4020</v>
      </c>
      <c r="H270" s="12" t="s">
        <v>2501</v>
      </c>
      <c r="I270" s="20">
        <v>934.43</v>
      </c>
      <c r="J270" s="12" t="s">
        <v>2325</v>
      </c>
      <c r="K270" s="12" t="s">
        <v>4021</v>
      </c>
      <c r="L270" s="12" t="s">
        <v>2260</v>
      </c>
      <c r="M270" s="12"/>
      <c r="N270" s="12" t="s">
        <v>7927</v>
      </c>
      <c r="O270" s="20">
        <v>0</v>
      </c>
      <c r="P270" s="20">
        <v>1500</v>
      </c>
      <c r="Q270" s="20">
        <v>0</v>
      </c>
      <c r="R270" s="20">
        <v>0</v>
      </c>
      <c r="S270" s="20">
        <v>840</v>
      </c>
      <c r="U270" s="22" t="str">
        <f>IFERROR(VLOOKUP(B270,[1]Planilha1!$A$1:$B$34,2,FALSE),"Liberado")</f>
        <v>Pendente Revisão Trabalhista e Ajustes</v>
      </c>
    </row>
    <row r="271" spans="1:21" s="21" customFormat="1" ht="20.100000000000001" customHeight="1" x14ac:dyDescent="0.2">
      <c r="A271" s="12" t="s">
        <v>55</v>
      </c>
      <c r="B271" s="18" t="s">
        <v>239</v>
      </c>
      <c r="C271" s="12" t="s">
        <v>381</v>
      </c>
      <c r="D271" s="12" t="s">
        <v>900</v>
      </c>
      <c r="E271" s="19" t="s">
        <v>5</v>
      </c>
      <c r="F271" s="19" t="s">
        <v>2244</v>
      </c>
      <c r="G271" s="19" t="s">
        <v>4022</v>
      </c>
      <c r="H271" s="12" t="s">
        <v>2501</v>
      </c>
      <c r="I271" s="20">
        <v>8225</v>
      </c>
      <c r="J271" s="12" t="s">
        <v>2247</v>
      </c>
      <c r="K271" s="12" t="s">
        <v>4023</v>
      </c>
      <c r="L271" s="12" t="s">
        <v>2249</v>
      </c>
      <c r="M271" s="12"/>
      <c r="N271" s="12" t="s">
        <v>2323</v>
      </c>
      <c r="O271" s="20">
        <v>0</v>
      </c>
      <c r="P271" s="20">
        <v>15000</v>
      </c>
      <c r="Q271" s="20">
        <v>0</v>
      </c>
      <c r="R271" s="20">
        <v>0</v>
      </c>
      <c r="S271" s="20">
        <v>760</v>
      </c>
      <c r="U271" s="22" t="str">
        <f>IFERROR(VLOOKUP(B271,[1]Planilha1!$A$1:$B$34,2,FALSE),"Liberado")</f>
        <v>Pendente Revisão Trabalhista e Ajustes</v>
      </c>
    </row>
    <row r="272" spans="1:21" s="21" customFormat="1" ht="20.100000000000001" customHeight="1" x14ac:dyDescent="0.2">
      <c r="A272" s="12" t="s">
        <v>55</v>
      </c>
      <c r="B272" s="18" t="s">
        <v>239</v>
      </c>
      <c r="C272" s="12" t="s">
        <v>381</v>
      </c>
      <c r="D272" s="12" t="s">
        <v>8734</v>
      </c>
      <c r="E272" s="19" t="s">
        <v>5</v>
      </c>
      <c r="F272" s="19" t="s">
        <v>2308</v>
      </c>
      <c r="G272" s="19" t="s">
        <v>8735</v>
      </c>
      <c r="H272" s="12" t="s">
        <v>8736</v>
      </c>
      <c r="I272" s="20">
        <v>1168.3599999999999</v>
      </c>
      <c r="J272" s="12" t="s">
        <v>2247</v>
      </c>
      <c r="K272" s="12" t="s">
        <v>8737</v>
      </c>
      <c r="L272" s="12" t="s">
        <v>3974</v>
      </c>
      <c r="M272" s="12"/>
      <c r="N272" s="12" t="s">
        <v>8738</v>
      </c>
      <c r="O272" s="20">
        <v>0</v>
      </c>
      <c r="P272" s="20">
        <v>0</v>
      </c>
      <c r="Q272" s="20">
        <v>0</v>
      </c>
      <c r="R272" s="20">
        <v>0</v>
      </c>
      <c r="S272" s="20">
        <v>200</v>
      </c>
      <c r="U272" s="22" t="str">
        <f>IFERROR(VLOOKUP(B272,[1]Planilha1!$A$1:$B$34,2,FALSE),"Liberado")</f>
        <v>Pendente Revisão Trabalhista e Ajustes</v>
      </c>
    </row>
    <row r="273" spans="1:21" s="21" customFormat="1" ht="20.100000000000001" customHeight="1" x14ac:dyDescent="0.2">
      <c r="A273" s="12" t="s">
        <v>55</v>
      </c>
      <c r="B273" s="18" t="s">
        <v>239</v>
      </c>
      <c r="C273" s="12" t="s">
        <v>381</v>
      </c>
      <c r="D273" s="12" t="s">
        <v>901</v>
      </c>
      <c r="E273" s="19" t="s">
        <v>5</v>
      </c>
      <c r="F273" s="19" t="s">
        <v>2244</v>
      </c>
      <c r="G273" s="19" t="s">
        <v>4024</v>
      </c>
      <c r="H273" s="12" t="s">
        <v>2530</v>
      </c>
      <c r="I273" s="20">
        <v>41626.61</v>
      </c>
      <c r="J273" s="12" t="s">
        <v>2247</v>
      </c>
      <c r="K273" s="12" t="s">
        <v>4025</v>
      </c>
      <c r="L273" s="12" t="s">
        <v>2249</v>
      </c>
      <c r="M273" s="12"/>
      <c r="N273" s="12" t="s">
        <v>4026</v>
      </c>
      <c r="O273" s="20">
        <v>0</v>
      </c>
      <c r="P273" s="20">
        <v>8800</v>
      </c>
      <c r="Q273" s="20">
        <v>0</v>
      </c>
      <c r="R273" s="20">
        <v>0</v>
      </c>
      <c r="S273" s="20">
        <v>560</v>
      </c>
      <c r="U273" s="22" t="str">
        <f>IFERROR(VLOOKUP(B273,[1]Planilha1!$A$1:$B$34,2,FALSE),"Liberado")</f>
        <v>Pendente Revisão Trabalhista e Ajustes</v>
      </c>
    </row>
    <row r="274" spans="1:21" s="21" customFormat="1" ht="20.100000000000001" customHeight="1" x14ac:dyDescent="0.2">
      <c r="A274" s="12" t="s">
        <v>55</v>
      </c>
      <c r="B274" s="18" t="s">
        <v>239</v>
      </c>
      <c r="C274" s="12" t="s">
        <v>381</v>
      </c>
      <c r="D274" s="12" t="s">
        <v>8739</v>
      </c>
      <c r="E274" s="19" t="s">
        <v>5</v>
      </c>
      <c r="F274" s="19" t="s">
        <v>2273</v>
      </c>
      <c r="G274" s="19" t="s">
        <v>8740</v>
      </c>
      <c r="H274" s="12" t="s">
        <v>4068</v>
      </c>
      <c r="I274" s="20">
        <v>1764</v>
      </c>
      <c r="J274" s="12" t="s">
        <v>2247</v>
      </c>
      <c r="K274" s="12" t="s">
        <v>8741</v>
      </c>
      <c r="L274" s="12" t="s">
        <v>2677</v>
      </c>
      <c r="M274" s="12"/>
      <c r="N274" s="12" t="s">
        <v>8742</v>
      </c>
      <c r="O274" s="20">
        <v>0</v>
      </c>
      <c r="P274" s="20">
        <v>10500</v>
      </c>
      <c r="Q274" s="20">
        <v>0</v>
      </c>
      <c r="R274" s="20">
        <v>0</v>
      </c>
      <c r="S274" s="20">
        <v>256</v>
      </c>
      <c r="U274" s="22" t="str">
        <f>IFERROR(VLOOKUP(B274,[1]Planilha1!$A$1:$B$34,2,FALSE),"Liberado")</f>
        <v>Pendente Revisão Trabalhista e Ajustes</v>
      </c>
    </row>
    <row r="275" spans="1:21" s="21" customFormat="1" ht="20.100000000000001" customHeight="1" x14ac:dyDescent="0.2">
      <c r="A275" s="12" t="s">
        <v>55</v>
      </c>
      <c r="B275" s="18" t="s">
        <v>239</v>
      </c>
      <c r="C275" s="12" t="s">
        <v>381</v>
      </c>
      <c r="D275" s="12" t="s">
        <v>8734</v>
      </c>
      <c r="E275" s="19" t="s">
        <v>5</v>
      </c>
      <c r="F275" s="19" t="s">
        <v>2244</v>
      </c>
      <c r="G275" s="19" t="s">
        <v>7768</v>
      </c>
      <c r="H275" s="12" t="s">
        <v>3231</v>
      </c>
      <c r="I275" s="20">
        <v>20700</v>
      </c>
      <c r="J275" s="12" t="s">
        <v>2247</v>
      </c>
      <c r="K275" s="12" t="s">
        <v>8743</v>
      </c>
      <c r="L275" s="12" t="s">
        <v>2249</v>
      </c>
      <c r="M275" s="12"/>
      <c r="N275" s="12" t="s">
        <v>8744</v>
      </c>
      <c r="O275" s="20">
        <v>0</v>
      </c>
      <c r="P275" s="20">
        <v>10000</v>
      </c>
      <c r="Q275" s="20">
        <v>0</v>
      </c>
      <c r="R275" s="20">
        <v>0</v>
      </c>
      <c r="S275" s="20">
        <v>240</v>
      </c>
      <c r="U275" s="22" t="str">
        <f>IFERROR(VLOOKUP(B275,[1]Planilha1!$A$1:$B$34,2,FALSE),"Liberado")</f>
        <v>Pendente Revisão Trabalhista e Ajustes</v>
      </c>
    </row>
    <row r="276" spans="1:21" s="21" customFormat="1" ht="20.100000000000001" customHeight="1" x14ac:dyDescent="0.2">
      <c r="A276" s="12" t="s">
        <v>55</v>
      </c>
      <c r="B276" s="18" t="s">
        <v>239</v>
      </c>
      <c r="C276" s="12" t="s">
        <v>381</v>
      </c>
      <c r="D276" s="12" t="s">
        <v>7771</v>
      </c>
      <c r="E276" s="19" t="s">
        <v>5</v>
      </c>
      <c r="F276" s="19" t="s">
        <v>2273</v>
      </c>
      <c r="G276" s="19" t="s">
        <v>8745</v>
      </c>
      <c r="H276" s="12" t="s">
        <v>4068</v>
      </c>
      <c r="I276" s="20">
        <v>555</v>
      </c>
      <c r="J276" s="12" t="s">
        <v>2247</v>
      </c>
      <c r="K276" s="12" t="s">
        <v>8746</v>
      </c>
      <c r="L276" s="12" t="s">
        <v>2359</v>
      </c>
      <c r="M276" s="12"/>
      <c r="N276" s="12" t="s">
        <v>2323</v>
      </c>
      <c r="O276" s="20">
        <v>11967</v>
      </c>
      <c r="P276" s="20">
        <v>0</v>
      </c>
      <c r="Q276" s="20">
        <v>0</v>
      </c>
      <c r="R276" s="20">
        <v>0</v>
      </c>
      <c r="S276" s="20">
        <v>256</v>
      </c>
      <c r="U276" s="22" t="str">
        <f>IFERROR(VLOOKUP(B276,[1]Planilha1!$A$1:$B$34,2,FALSE),"Liberado")</f>
        <v>Pendente Revisão Trabalhista e Ajustes</v>
      </c>
    </row>
    <row r="277" spans="1:21" s="21" customFormat="1" ht="20.100000000000001" customHeight="1" x14ac:dyDescent="0.2">
      <c r="A277" s="12" t="s">
        <v>55</v>
      </c>
      <c r="B277" s="18" t="s">
        <v>239</v>
      </c>
      <c r="C277" s="12" t="s">
        <v>397</v>
      </c>
      <c r="D277" s="12" t="s">
        <v>902</v>
      </c>
      <c r="E277" s="19" t="s">
        <v>5</v>
      </c>
      <c r="F277" s="19" t="s">
        <v>10</v>
      </c>
      <c r="G277" s="19" t="s">
        <v>4027</v>
      </c>
      <c r="H277" s="12" t="s">
        <v>2501</v>
      </c>
      <c r="I277" s="20">
        <v>5200</v>
      </c>
      <c r="J277" s="12" t="s">
        <v>2325</v>
      </c>
      <c r="K277" s="12" t="s">
        <v>4028</v>
      </c>
      <c r="L277" s="12" t="s">
        <v>2260</v>
      </c>
      <c r="M277" s="12"/>
      <c r="N277" s="12" t="s">
        <v>7927</v>
      </c>
      <c r="O277" s="20">
        <v>0</v>
      </c>
      <c r="P277" s="20">
        <v>10000</v>
      </c>
      <c r="Q277" s="20">
        <v>0</v>
      </c>
      <c r="R277" s="20">
        <v>0</v>
      </c>
      <c r="S277" s="20">
        <v>1200</v>
      </c>
      <c r="U277" s="22" t="str">
        <f>IFERROR(VLOOKUP(B277,[1]Planilha1!$A$1:$B$34,2,FALSE),"Liberado")</f>
        <v>Pendente Revisão Trabalhista e Ajustes</v>
      </c>
    </row>
    <row r="278" spans="1:21" s="21" customFormat="1" ht="20.100000000000001" customHeight="1" x14ac:dyDescent="0.2">
      <c r="A278" s="12" t="s">
        <v>55</v>
      </c>
      <c r="B278" s="18" t="s">
        <v>239</v>
      </c>
      <c r="C278" s="12" t="s">
        <v>397</v>
      </c>
      <c r="D278" s="12" t="s">
        <v>8747</v>
      </c>
      <c r="E278" s="19" t="s">
        <v>5</v>
      </c>
      <c r="F278" s="19" t="s">
        <v>10</v>
      </c>
      <c r="G278" s="19" t="s">
        <v>7775</v>
      </c>
      <c r="H278" s="12" t="s">
        <v>2501</v>
      </c>
      <c r="I278" s="20">
        <v>12000</v>
      </c>
      <c r="J278" s="12" t="s">
        <v>2247</v>
      </c>
      <c r="K278" s="12" t="s">
        <v>8748</v>
      </c>
      <c r="L278" s="12" t="s">
        <v>2249</v>
      </c>
      <c r="M278" s="12"/>
      <c r="N278" s="12" t="s">
        <v>8749</v>
      </c>
      <c r="O278" s="20">
        <v>0</v>
      </c>
      <c r="P278" s="20">
        <v>10000</v>
      </c>
      <c r="Q278" s="20">
        <v>0</v>
      </c>
      <c r="R278" s="20">
        <v>0</v>
      </c>
      <c r="S278" s="20">
        <v>600</v>
      </c>
      <c r="U278" s="22" t="str">
        <f>IFERROR(VLOOKUP(B278,[1]Planilha1!$A$1:$B$34,2,FALSE),"Liberado")</f>
        <v>Pendente Revisão Trabalhista e Ajustes</v>
      </c>
    </row>
    <row r="279" spans="1:21" s="21" customFormat="1" ht="20.100000000000001" customHeight="1" x14ac:dyDescent="0.2">
      <c r="A279" s="12" t="s">
        <v>55</v>
      </c>
      <c r="B279" s="18" t="s">
        <v>239</v>
      </c>
      <c r="C279" s="12" t="s">
        <v>411</v>
      </c>
      <c r="D279" s="12" t="s">
        <v>903</v>
      </c>
      <c r="E279" s="19" t="s">
        <v>5</v>
      </c>
      <c r="F279" s="19" t="s">
        <v>2244</v>
      </c>
      <c r="G279" s="19" t="s">
        <v>4029</v>
      </c>
      <c r="H279" s="12" t="s">
        <v>4030</v>
      </c>
      <c r="I279" s="20">
        <v>7717.5</v>
      </c>
      <c r="J279" s="12" t="s">
        <v>2325</v>
      </c>
      <c r="K279" s="12" t="s">
        <v>4031</v>
      </c>
      <c r="L279" s="12" t="s">
        <v>2334</v>
      </c>
      <c r="M279" s="12"/>
      <c r="N279" s="12" t="s">
        <v>8076</v>
      </c>
      <c r="O279" s="20">
        <v>4500</v>
      </c>
      <c r="P279" s="20">
        <v>0</v>
      </c>
      <c r="Q279" s="20">
        <v>0</v>
      </c>
      <c r="R279" s="20">
        <v>0</v>
      </c>
      <c r="S279" s="20">
        <v>920</v>
      </c>
      <c r="U279" s="22" t="str">
        <f>IFERROR(VLOOKUP(B279,[1]Planilha1!$A$1:$B$34,2,FALSE),"Liberado")</f>
        <v>Pendente Revisão Trabalhista e Ajustes</v>
      </c>
    </row>
    <row r="280" spans="1:21" s="21" customFormat="1" ht="20.100000000000001" customHeight="1" x14ac:dyDescent="0.2">
      <c r="A280" s="12" t="s">
        <v>55</v>
      </c>
      <c r="B280" s="18" t="s">
        <v>239</v>
      </c>
      <c r="C280" s="12" t="s">
        <v>427</v>
      </c>
      <c r="D280" s="12" t="s">
        <v>904</v>
      </c>
      <c r="E280" s="19" t="s">
        <v>5</v>
      </c>
      <c r="F280" s="19" t="s">
        <v>2273</v>
      </c>
      <c r="G280" s="19" t="s">
        <v>4032</v>
      </c>
      <c r="H280" s="12" t="s">
        <v>4033</v>
      </c>
      <c r="I280" s="20">
        <v>7692.5</v>
      </c>
      <c r="J280" s="12" t="s">
        <v>2247</v>
      </c>
      <c r="K280" s="12" t="s">
        <v>4034</v>
      </c>
      <c r="L280" s="12" t="s">
        <v>2299</v>
      </c>
      <c r="M280" s="12"/>
      <c r="N280" s="12" t="s">
        <v>2323</v>
      </c>
      <c r="O280" s="20">
        <v>0</v>
      </c>
      <c r="P280" s="20">
        <v>10000</v>
      </c>
      <c r="Q280" s="20">
        <v>0</v>
      </c>
      <c r="R280" s="20">
        <v>0</v>
      </c>
      <c r="S280" s="20">
        <v>1040</v>
      </c>
      <c r="U280" s="22" t="str">
        <f>IFERROR(VLOOKUP(B280,[1]Planilha1!$A$1:$B$34,2,FALSE),"Liberado")</f>
        <v>Pendente Revisão Trabalhista e Ajustes</v>
      </c>
    </row>
    <row r="281" spans="1:21" s="21" customFormat="1" ht="20.100000000000001" customHeight="1" x14ac:dyDescent="0.2">
      <c r="A281" s="12" t="s">
        <v>55</v>
      </c>
      <c r="B281" s="18" t="s">
        <v>239</v>
      </c>
      <c r="C281" s="12" t="s">
        <v>427</v>
      </c>
      <c r="D281" s="12" t="s">
        <v>905</v>
      </c>
      <c r="E281" s="19" t="s">
        <v>5</v>
      </c>
      <c r="F281" s="19" t="s">
        <v>14</v>
      </c>
      <c r="G281" s="19" t="s">
        <v>4035</v>
      </c>
      <c r="H281" s="12" t="s">
        <v>2663</v>
      </c>
      <c r="I281" s="20">
        <v>30800</v>
      </c>
      <c r="J281" s="12" t="s">
        <v>2247</v>
      </c>
      <c r="K281" s="12" t="s">
        <v>4036</v>
      </c>
      <c r="L281" s="12" t="s">
        <v>3974</v>
      </c>
      <c r="M281" s="12"/>
      <c r="N281" s="12" t="s">
        <v>2323</v>
      </c>
      <c r="O281" s="20">
        <v>0</v>
      </c>
      <c r="P281" s="20">
        <v>15000</v>
      </c>
      <c r="Q281" s="20">
        <v>0</v>
      </c>
      <c r="R281" s="20">
        <v>0</v>
      </c>
      <c r="S281" s="20">
        <v>800</v>
      </c>
      <c r="U281" s="22" t="str">
        <f>IFERROR(VLOOKUP(B281,[1]Planilha1!$A$1:$B$34,2,FALSE),"Liberado")</f>
        <v>Pendente Revisão Trabalhista e Ajustes</v>
      </c>
    </row>
    <row r="282" spans="1:21" s="21" customFormat="1" ht="20.100000000000001" customHeight="1" x14ac:dyDescent="0.2">
      <c r="A282" s="12" t="s">
        <v>55</v>
      </c>
      <c r="B282" s="18" t="s">
        <v>239</v>
      </c>
      <c r="C282" s="12" t="s">
        <v>427</v>
      </c>
      <c r="D282" s="12" t="s">
        <v>906</v>
      </c>
      <c r="E282" s="19" t="s">
        <v>5</v>
      </c>
      <c r="F282" s="19" t="s">
        <v>2255</v>
      </c>
      <c r="G282" s="19" t="s">
        <v>4037</v>
      </c>
      <c r="H282" s="12" t="s">
        <v>2663</v>
      </c>
      <c r="I282" s="20">
        <v>88000</v>
      </c>
      <c r="J282" s="12" t="s">
        <v>2247</v>
      </c>
      <c r="K282" s="12" t="s">
        <v>4038</v>
      </c>
      <c r="L282" s="12" t="s">
        <v>2249</v>
      </c>
      <c r="M282" s="12"/>
      <c r="N282" s="12" t="s">
        <v>4039</v>
      </c>
      <c r="O282" s="20">
        <v>0</v>
      </c>
      <c r="P282" s="20">
        <v>10000</v>
      </c>
      <c r="Q282" s="20">
        <v>0</v>
      </c>
      <c r="R282" s="20">
        <v>0</v>
      </c>
      <c r="S282" s="20">
        <v>560</v>
      </c>
      <c r="U282" s="22" t="str">
        <f>IFERROR(VLOOKUP(B282,[1]Planilha1!$A$1:$B$34,2,FALSE),"Liberado")</f>
        <v>Pendente Revisão Trabalhista e Ajustes</v>
      </c>
    </row>
    <row r="283" spans="1:21" s="21" customFormat="1" ht="20.100000000000001" customHeight="1" x14ac:dyDescent="0.2">
      <c r="A283" s="12" t="s">
        <v>55</v>
      </c>
      <c r="B283" s="18" t="s">
        <v>239</v>
      </c>
      <c r="C283" s="12" t="s">
        <v>427</v>
      </c>
      <c r="D283" s="12" t="s">
        <v>8750</v>
      </c>
      <c r="E283" s="19" t="s">
        <v>5</v>
      </c>
      <c r="F283" s="19" t="s">
        <v>4670</v>
      </c>
      <c r="G283" s="19" t="s">
        <v>8751</v>
      </c>
      <c r="H283" s="12" t="s">
        <v>8105</v>
      </c>
      <c r="I283" s="20">
        <v>8906.16</v>
      </c>
      <c r="J283" s="12" t="s">
        <v>2325</v>
      </c>
      <c r="K283" s="12" t="s">
        <v>8752</v>
      </c>
      <c r="L283" s="12" t="s">
        <v>2288</v>
      </c>
      <c r="M283" s="12"/>
      <c r="N283" s="12" t="s">
        <v>8154</v>
      </c>
      <c r="O283" s="20">
        <v>0</v>
      </c>
      <c r="P283" s="20">
        <v>11000</v>
      </c>
      <c r="Q283" s="20">
        <v>0</v>
      </c>
      <c r="R283" s="20">
        <v>0</v>
      </c>
      <c r="S283" s="20">
        <v>96</v>
      </c>
      <c r="U283" s="22" t="str">
        <f>IFERROR(VLOOKUP(B283,[1]Planilha1!$A$1:$B$34,2,FALSE),"Liberado")</f>
        <v>Pendente Revisão Trabalhista e Ajustes</v>
      </c>
    </row>
    <row r="284" spans="1:21" s="21" customFormat="1" ht="20.100000000000001" customHeight="1" x14ac:dyDescent="0.2">
      <c r="A284" s="12" t="s">
        <v>55</v>
      </c>
      <c r="B284" s="18" t="s">
        <v>239</v>
      </c>
      <c r="C284" s="12" t="s">
        <v>466</v>
      </c>
      <c r="D284" s="12" t="s">
        <v>908</v>
      </c>
      <c r="E284" s="19" t="s">
        <v>5</v>
      </c>
      <c r="F284" s="19" t="s">
        <v>2434</v>
      </c>
      <c r="G284" s="19" t="s">
        <v>4041</v>
      </c>
      <c r="H284" s="12" t="s">
        <v>4042</v>
      </c>
      <c r="I284" s="20">
        <v>8380</v>
      </c>
      <c r="J284" s="12" t="s">
        <v>2325</v>
      </c>
      <c r="K284" s="12" t="s">
        <v>4043</v>
      </c>
      <c r="L284" s="12" t="s">
        <v>2326</v>
      </c>
      <c r="M284" s="12"/>
      <c r="N284" s="12" t="s">
        <v>7927</v>
      </c>
      <c r="O284" s="20">
        <v>0</v>
      </c>
      <c r="P284" s="20">
        <v>10000</v>
      </c>
      <c r="Q284" s="20">
        <v>0</v>
      </c>
      <c r="R284" s="20">
        <v>0</v>
      </c>
      <c r="S284" s="20">
        <v>640</v>
      </c>
      <c r="U284" s="22" t="str">
        <f>IFERROR(VLOOKUP(B284,[1]Planilha1!$A$1:$B$34,2,FALSE),"Liberado")</f>
        <v>Pendente Revisão Trabalhista e Ajustes</v>
      </c>
    </row>
    <row r="285" spans="1:21" s="21" customFormat="1" ht="20.100000000000001" customHeight="1" x14ac:dyDescent="0.2">
      <c r="A285" s="12" t="s">
        <v>55</v>
      </c>
      <c r="B285" s="18" t="s">
        <v>239</v>
      </c>
      <c r="C285" s="12" t="s">
        <v>466</v>
      </c>
      <c r="D285" s="12" t="s">
        <v>907</v>
      </c>
      <c r="E285" s="19" t="s">
        <v>5</v>
      </c>
      <c r="F285" s="19" t="s">
        <v>2279</v>
      </c>
      <c r="G285" s="19" t="s">
        <v>4045</v>
      </c>
      <c r="H285" s="12" t="s">
        <v>4040</v>
      </c>
      <c r="I285" s="20">
        <v>84580</v>
      </c>
      <c r="J285" s="12" t="s">
        <v>2247</v>
      </c>
      <c r="K285" s="12" t="s">
        <v>4046</v>
      </c>
      <c r="L285" s="12" t="s">
        <v>8753</v>
      </c>
      <c r="M285" s="12"/>
      <c r="N285" s="12" t="s">
        <v>4047</v>
      </c>
      <c r="O285" s="20">
        <v>0</v>
      </c>
      <c r="P285" s="20">
        <v>20000</v>
      </c>
      <c r="Q285" s="20">
        <v>0</v>
      </c>
      <c r="R285" s="20">
        <v>0</v>
      </c>
      <c r="S285" s="20">
        <v>680</v>
      </c>
      <c r="U285" s="22" t="str">
        <f>IFERROR(VLOOKUP(B285,[1]Planilha1!$A$1:$B$34,2,FALSE),"Liberado")</f>
        <v>Pendente Revisão Trabalhista e Ajustes</v>
      </c>
    </row>
    <row r="286" spans="1:21" s="21" customFormat="1" ht="20.100000000000001" customHeight="1" x14ac:dyDescent="0.2">
      <c r="A286" s="12" t="s">
        <v>55</v>
      </c>
      <c r="B286" s="18" t="s">
        <v>239</v>
      </c>
      <c r="C286" s="12" t="s">
        <v>466</v>
      </c>
      <c r="D286" s="12" t="s">
        <v>8754</v>
      </c>
      <c r="E286" s="19" t="s">
        <v>5</v>
      </c>
      <c r="F286" s="19" t="s">
        <v>2244</v>
      </c>
      <c r="G286" s="19" t="s">
        <v>8755</v>
      </c>
      <c r="H286" s="12" t="s">
        <v>4057</v>
      </c>
      <c r="I286" s="20">
        <v>19254.46</v>
      </c>
      <c r="J286" s="12" t="s">
        <v>2325</v>
      </c>
      <c r="K286" s="12" t="s">
        <v>8756</v>
      </c>
      <c r="L286" s="12" t="s">
        <v>2322</v>
      </c>
      <c r="M286" s="12"/>
      <c r="N286" s="12" t="s">
        <v>8757</v>
      </c>
      <c r="O286" s="20">
        <v>10000</v>
      </c>
      <c r="P286" s="20">
        <v>0</v>
      </c>
      <c r="Q286" s="20">
        <v>0</v>
      </c>
      <c r="R286" s="20">
        <v>0</v>
      </c>
      <c r="S286" s="20">
        <v>224</v>
      </c>
      <c r="U286" s="22" t="str">
        <f>IFERROR(VLOOKUP(B286,[1]Planilha1!$A$1:$B$34,2,FALSE),"Liberado")</f>
        <v>Pendente Revisão Trabalhista e Ajustes</v>
      </c>
    </row>
    <row r="287" spans="1:21" s="21" customFormat="1" ht="20.100000000000001" customHeight="1" x14ac:dyDescent="0.2">
      <c r="A287" s="12" t="s">
        <v>55</v>
      </c>
      <c r="B287" s="18" t="s">
        <v>239</v>
      </c>
      <c r="C287" s="12" t="s">
        <v>466</v>
      </c>
      <c r="D287" s="12" t="s">
        <v>8758</v>
      </c>
      <c r="E287" s="19" t="s">
        <v>5</v>
      </c>
      <c r="F287" s="19" t="s">
        <v>10</v>
      </c>
      <c r="G287" s="19" t="s">
        <v>8759</v>
      </c>
      <c r="H287" s="12" t="s">
        <v>8760</v>
      </c>
      <c r="I287" s="20">
        <v>20073.990000000002</v>
      </c>
      <c r="J287" s="12" t="s">
        <v>2325</v>
      </c>
      <c r="K287" s="12" t="s">
        <v>8761</v>
      </c>
      <c r="L287" s="12" t="s">
        <v>2330</v>
      </c>
      <c r="M287" s="12"/>
      <c r="N287" s="12" t="s">
        <v>8699</v>
      </c>
      <c r="O287" s="20">
        <v>0</v>
      </c>
      <c r="P287" s="20">
        <v>10000</v>
      </c>
      <c r="Q287" s="20">
        <v>0</v>
      </c>
      <c r="R287" s="20">
        <v>0</v>
      </c>
      <c r="S287" s="20">
        <v>160</v>
      </c>
      <c r="U287" s="22" t="str">
        <f>IFERROR(VLOOKUP(B287,[1]Planilha1!$A$1:$B$34,2,FALSE),"Liberado")</f>
        <v>Pendente Revisão Trabalhista e Ajustes</v>
      </c>
    </row>
    <row r="288" spans="1:21" s="21" customFormat="1" ht="20.100000000000001" customHeight="1" x14ac:dyDescent="0.2">
      <c r="A288" s="12" t="s">
        <v>55</v>
      </c>
      <c r="B288" s="18" t="s">
        <v>239</v>
      </c>
      <c r="C288" s="12" t="s">
        <v>318</v>
      </c>
      <c r="D288" s="12" t="s">
        <v>8762</v>
      </c>
      <c r="E288" s="19" t="s">
        <v>5</v>
      </c>
      <c r="F288" s="19" t="s">
        <v>2308</v>
      </c>
      <c r="G288" s="19" t="s">
        <v>8763</v>
      </c>
      <c r="H288" s="12" t="s">
        <v>2890</v>
      </c>
      <c r="I288" s="20">
        <v>9300</v>
      </c>
      <c r="J288" s="12" t="s">
        <v>2247</v>
      </c>
      <c r="K288" s="12" t="s">
        <v>8764</v>
      </c>
      <c r="L288" s="12" t="s">
        <v>2359</v>
      </c>
      <c r="M288" s="12"/>
      <c r="N288" s="12" t="s">
        <v>8765</v>
      </c>
      <c r="O288" s="20">
        <v>0</v>
      </c>
      <c r="P288" s="20">
        <v>20000</v>
      </c>
      <c r="Q288" s="20">
        <v>0</v>
      </c>
      <c r="R288" s="20">
        <v>0</v>
      </c>
      <c r="S288" s="20">
        <v>1880</v>
      </c>
      <c r="U288" s="22" t="str">
        <f>IFERROR(VLOOKUP(B288,[1]Planilha1!$A$1:$B$34,2,FALSE),"Liberado")</f>
        <v>Pendente Revisão Trabalhista e Ajustes</v>
      </c>
    </row>
    <row r="289" spans="1:21" s="21" customFormat="1" ht="20.100000000000001" customHeight="1" x14ac:dyDescent="0.2">
      <c r="A289" s="12" t="s">
        <v>55</v>
      </c>
      <c r="B289" s="18" t="s">
        <v>239</v>
      </c>
      <c r="C289" s="12" t="s">
        <v>318</v>
      </c>
      <c r="D289" s="12" t="s">
        <v>909</v>
      </c>
      <c r="E289" s="19" t="s">
        <v>5</v>
      </c>
      <c r="F289" s="19" t="s">
        <v>10</v>
      </c>
      <c r="G289" s="19" t="s">
        <v>4049</v>
      </c>
      <c r="H289" s="12" t="s">
        <v>4050</v>
      </c>
      <c r="I289" s="20">
        <v>16561.240000000002</v>
      </c>
      <c r="J289" s="12" t="s">
        <v>2247</v>
      </c>
      <c r="K289" s="12" t="s">
        <v>4051</v>
      </c>
      <c r="L289" s="12" t="s">
        <v>2249</v>
      </c>
      <c r="M289" s="12"/>
      <c r="N289" s="12" t="s">
        <v>2323</v>
      </c>
      <c r="O289" s="20">
        <v>0</v>
      </c>
      <c r="P289" s="20">
        <v>15000</v>
      </c>
      <c r="Q289" s="20">
        <v>0</v>
      </c>
      <c r="R289" s="20">
        <v>0</v>
      </c>
      <c r="S289" s="20">
        <v>720</v>
      </c>
      <c r="U289" s="22" t="str">
        <f>IFERROR(VLOOKUP(B289,[1]Planilha1!$A$1:$B$34,2,FALSE),"Liberado")</f>
        <v>Pendente Revisão Trabalhista e Ajustes</v>
      </c>
    </row>
    <row r="290" spans="1:21" s="21" customFormat="1" ht="20.100000000000001" customHeight="1" x14ac:dyDescent="0.2">
      <c r="A290" s="12" t="s">
        <v>55</v>
      </c>
      <c r="B290" s="18" t="s">
        <v>239</v>
      </c>
      <c r="C290" s="12" t="s">
        <v>318</v>
      </c>
      <c r="D290" s="12" t="s">
        <v>910</v>
      </c>
      <c r="E290" s="19" t="s">
        <v>5</v>
      </c>
      <c r="F290" s="19" t="s">
        <v>2273</v>
      </c>
      <c r="G290" s="19" t="s">
        <v>4052</v>
      </c>
      <c r="H290" s="12" t="s">
        <v>2246</v>
      </c>
      <c r="I290" s="20">
        <v>10000</v>
      </c>
      <c r="J290" s="12" t="s">
        <v>2247</v>
      </c>
      <c r="K290" s="12" t="s">
        <v>4053</v>
      </c>
      <c r="L290" s="12" t="s">
        <v>2249</v>
      </c>
      <c r="M290" s="12"/>
      <c r="N290" s="12" t="s">
        <v>2323</v>
      </c>
      <c r="O290" s="20">
        <v>0</v>
      </c>
      <c r="P290" s="20">
        <v>8000</v>
      </c>
      <c r="Q290" s="20">
        <v>0</v>
      </c>
      <c r="R290" s="20">
        <v>0</v>
      </c>
      <c r="S290" s="20">
        <v>440</v>
      </c>
      <c r="U290" s="22" t="str">
        <f>IFERROR(VLOOKUP(B290,[1]Planilha1!$A$1:$B$34,2,FALSE),"Liberado")</f>
        <v>Pendente Revisão Trabalhista e Ajustes</v>
      </c>
    </row>
    <row r="291" spans="1:21" s="21" customFormat="1" ht="20.100000000000001" customHeight="1" x14ac:dyDescent="0.2">
      <c r="A291" s="12" t="s">
        <v>55</v>
      </c>
      <c r="B291" s="18" t="s">
        <v>239</v>
      </c>
      <c r="C291" s="12" t="s">
        <v>318</v>
      </c>
      <c r="D291" s="12" t="s">
        <v>911</v>
      </c>
      <c r="E291" s="19" t="s">
        <v>5</v>
      </c>
      <c r="F291" s="19" t="s">
        <v>2324</v>
      </c>
      <c r="G291" s="19" t="s">
        <v>4054</v>
      </c>
      <c r="H291" s="12" t="s">
        <v>2533</v>
      </c>
      <c r="I291" s="20">
        <v>4606.68</v>
      </c>
      <c r="J291" s="12" t="s">
        <v>2325</v>
      </c>
      <c r="K291" s="12" t="s">
        <v>4055</v>
      </c>
      <c r="L291" s="12" t="s">
        <v>2326</v>
      </c>
      <c r="M291" s="12"/>
      <c r="N291" s="12" t="s">
        <v>7927</v>
      </c>
      <c r="O291" s="20">
        <v>0</v>
      </c>
      <c r="P291" s="20">
        <v>10000</v>
      </c>
      <c r="Q291" s="20">
        <v>0</v>
      </c>
      <c r="R291" s="20">
        <v>0</v>
      </c>
      <c r="S291" s="20">
        <v>440</v>
      </c>
      <c r="U291" s="22" t="str">
        <f>IFERROR(VLOOKUP(B291,[1]Planilha1!$A$1:$B$34,2,FALSE),"Liberado")</f>
        <v>Pendente Revisão Trabalhista e Ajustes</v>
      </c>
    </row>
    <row r="292" spans="1:21" s="21" customFormat="1" ht="20.100000000000001" customHeight="1" x14ac:dyDescent="0.2">
      <c r="A292" s="12" t="s">
        <v>55</v>
      </c>
      <c r="B292" s="18" t="s">
        <v>239</v>
      </c>
      <c r="C292" s="12" t="s">
        <v>318</v>
      </c>
      <c r="D292" s="12" t="s">
        <v>8766</v>
      </c>
      <c r="E292" s="19" t="s">
        <v>5</v>
      </c>
      <c r="F292" s="19" t="s">
        <v>2273</v>
      </c>
      <c r="G292" s="19" t="s">
        <v>7767</v>
      </c>
      <c r="H292" s="12" t="s">
        <v>2246</v>
      </c>
      <c r="I292" s="20">
        <v>70400</v>
      </c>
      <c r="J292" s="12" t="s">
        <v>2247</v>
      </c>
      <c r="K292" s="12" t="s">
        <v>8767</v>
      </c>
      <c r="L292" s="12" t="s">
        <v>2249</v>
      </c>
      <c r="M292" s="12"/>
      <c r="N292" s="12" t="s">
        <v>8768</v>
      </c>
      <c r="O292" s="20">
        <v>0</v>
      </c>
      <c r="P292" s="20">
        <v>10000</v>
      </c>
      <c r="Q292" s="20">
        <v>0</v>
      </c>
      <c r="R292" s="20">
        <v>0</v>
      </c>
      <c r="S292" s="20">
        <v>240</v>
      </c>
      <c r="U292" s="22" t="str">
        <f>IFERROR(VLOOKUP(B292,[1]Planilha1!$A$1:$B$34,2,FALSE),"Liberado")</f>
        <v>Pendente Revisão Trabalhista e Ajustes</v>
      </c>
    </row>
    <row r="293" spans="1:21" s="21" customFormat="1" ht="20.100000000000001" customHeight="1" x14ac:dyDescent="0.2">
      <c r="A293" s="12" t="s">
        <v>55</v>
      </c>
      <c r="B293" s="18" t="s">
        <v>239</v>
      </c>
      <c r="C293" s="12" t="s">
        <v>320</v>
      </c>
      <c r="D293" s="12" t="s">
        <v>912</v>
      </c>
      <c r="E293" s="19" t="s">
        <v>5</v>
      </c>
      <c r="F293" s="19" t="s">
        <v>14</v>
      </c>
      <c r="G293" s="19" t="s">
        <v>4056</v>
      </c>
      <c r="H293" s="12" t="s">
        <v>4057</v>
      </c>
      <c r="I293" s="20">
        <v>30832.5</v>
      </c>
      <c r="J293" s="12" t="s">
        <v>2325</v>
      </c>
      <c r="K293" s="12" t="s">
        <v>4058</v>
      </c>
      <c r="L293" s="12" t="s">
        <v>2326</v>
      </c>
      <c r="M293" s="12"/>
      <c r="N293" s="12" t="s">
        <v>7927</v>
      </c>
      <c r="O293" s="20">
        <v>0</v>
      </c>
      <c r="P293" s="20">
        <v>10000</v>
      </c>
      <c r="Q293" s="20">
        <v>0</v>
      </c>
      <c r="R293" s="20">
        <v>0</v>
      </c>
      <c r="S293" s="20">
        <v>544</v>
      </c>
      <c r="U293" s="22" t="str">
        <f>IFERROR(VLOOKUP(B293,[1]Planilha1!$A$1:$B$34,2,FALSE),"Liberado")</f>
        <v>Pendente Revisão Trabalhista e Ajustes</v>
      </c>
    </row>
    <row r="294" spans="1:21" s="21" customFormat="1" ht="20.100000000000001" customHeight="1" x14ac:dyDescent="0.2">
      <c r="A294" s="12" t="s">
        <v>55</v>
      </c>
      <c r="B294" s="18" t="s">
        <v>239</v>
      </c>
      <c r="C294" s="12" t="s">
        <v>320</v>
      </c>
      <c r="D294" s="12" t="s">
        <v>8769</v>
      </c>
      <c r="E294" s="19" t="s">
        <v>5</v>
      </c>
      <c r="F294" s="19" t="s">
        <v>2244</v>
      </c>
      <c r="G294" s="19" t="s">
        <v>7773</v>
      </c>
      <c r="H294" s="12" t="s">
        <v>4042</v>
      </c>
      <c r="I294" s="20">
        <v>20000</v>
      </c>
      <c r="J294" s="12" t="s">
        <v>2247</v>
      </c>
      <c r="K294" s="12" t="s">
        <v>8770</v>
      </c>
      <c r="L294" s="12" t="s">
        <v>2249</v>
      </c>
      <c r="M294" s="12"/>
      <c r="N294" s="12" t="s">
        <v>8771</v>
      </c>
      <c r="O294" s="20">
        <v>0</v>
      </c>
      <c r="P294" s="20">
        <v>10000</v>
      </c>
      <c r="Q294" s="20">
        <v>0</v>
      </c>
      <c r="R294" s="20">
        <v>0</v>
      </c>
      <c r="S294" s="20">
        <v>600</v>
      </c>
      <c r="U294" s="22" t="str">
        <f>IFERROR(VLOOKUP(B294,[1]Planilha1!$A$1:$B$34,2,FALSE),"Liberado")</f>
        <v>Pendente Revisão Trabalhista e Ajustes</v>
      </c>
    </row>
    <row r="295" spans="1:21" s="21" customFormat="1" ht="20.100000000000001" customHeight="1" x14ac:dyDescent="0.2">
      <c r="A295" s="12" t="s">
        <v>55</v>
      </c>
      <c r="B295" s="18" t="s">
        <v>239</v>
      </c>
      <c r="C295" s="12" t="s">
        <v>320</v>
      </c>
      <c r="D295" s="12" t="s">
        <v>913</v>
      </c>
      <c r="E295" s="19" t="s">
        <v>5</v>
      </c>
      <c r="F295" s="19" t="s">
        <v>2273</v>
      </c>
      <c r="G295" s="19" t="s">
        <v>4059</v>
      </c>
      <c r="H295" s="12" t="s">
        <v>4060</v>
      </c>
      <c r="I295" s="20">
        <v>44744</v>
      </c>
      <c r="J295" s="12" t="s">
        <v>2247</v>
      </c>
      <c r="K295" s="12" t="s">
        <v>4061</v>
      </c>
      <c r="L295" s="12" t="s">
        <v>2299</v>
      </c>
      <c r="M295" s="12"/>
      <c r="N295" s="12" t="s">
        <v>4063</v>
      </c>
      <c r="O295" s="20">
        <v>0</v>
      </c>
      <c r="P295" s="20">
        <v>15000</v>
      </c>
      <c r="Q295" s="20">
        <v>0</v>
      </c>
      <c r="R295" s="20">
        <v>0</v>
      </c>
      <c r="S295" s="20">
        <v>520</v>
      </c>
      <c r="U295" s="22" t="str">
        <f>IFERROR(VLOOKUP(B295,[1]Planilha1!$A$1:$B$34,2,FALSE),"Liberado")</f>
        <v>Pendente Revisão Trabalhista e Ajustes</v>
      </c>
    </row>
    <row r="296" spans="1:21" s="21" customFormat="1" ht="20.100000000000001" customHeight="1" x14ac:dyDescent="0.2">
      <c r="A296" s="12" t="s">
        <v>55</v>
      </c>
      <c r="B296" s="18" t="s">
        <v>239</v>
      </c>
      <c r="C296" s="12" t="s">
        <v>320</v>
      </c>
      <c r="D296" s="12" t="s">
        <v>8772</v>
      </c>
      <c r="E296" s="19" t="s">
        <v>5</v>
      </c>
      <c r="F296" s="19" t="s">
        <v>2244</v>
      </c>
      <c r="G296" s="19" t="s">
        <v>8773</v>
      </c>
      <c r="H296" s="12" t="s">
        <v>4060</v>
      </c>
      <c r="I296" s="20">
        <v>20000</v>
      </c>
      <c r="J296" s="12" t="s">
        <v>2325</v>
      </c>
      <c r="K296" s="12" t="s">
        <v>8774</v>
      </c>
      <c r="L296" s="12" t="s">
        <v>2871</v>
      </c>
      <c r="M296" s="12"/>
      <c r="N296" s="12" t="s">
        <v>7927</v>
      </c>
      <c r="O296" s="20">
        <v>0</v>
      </c>
      <c r="P296" s="20">
        <v>10000</v>
      </c>
      <c r="Q296" s="20">
        <v>0</v>
      </c>
      <c r="R296" s="20">
        <v>0</v>
      </c>
      <c r="S296" s="20">
        <v>200</v>
      </c>
      <c r="U296" s="22" t="str">
        <f>IFERROR(VLOOKUP(B296,[1]Planilha1!$A$1:$B$34,2,FALSE),"Liberado")</f>
        <v>Pendente Revisão Trabalhista e Ajustes</v>
      </c>
    </row>
    <row r="297" spans="1:21" s="21" customFormat="1" ht="20.100000000000001" customHeight="1" x14ac:dyDescent="0.2">
      <c r="A297" s="12" t="s">
        <v>55</v>
      </c>
      <c r="B297" s="18" t="s">
        <v>239</v>
      </c>
      <c r="C297" s="12" t="s">
        <v>519</v>
      </c>
      <c r="D297" s="12" t="s">
        <v>914</v>
      </c>
      <c r="E297" s="19" t="s">
        <v>5</v>
      </c>
      <c r="F297" s="19" t="s">
        <v>2244</v>
      </c>
      <c r="G297" s="19" t="s">
        <v>4065</v>
      </c>
      <c r="H297" s="12" t="s">
        <v>2501</v>
      </c>
      <c r="I297" s="20">
        <v>1213</v>
      </c>
      <c r="J297" s="12" t="s">
        <v>2247</v>
      </c>
      <c r="K297" s="12" t="s">
        <v>4066</v>
      </c>
      <c r="L297" s="12" t="s">
        <v>2334</v>
      </c>
      <c r="M297" s="12"/>
      <c r="N297" s="12" t="s">
        <v>4067</v>
      </c>
      <c r="O297" s="20">
        <v>0</v>
      </c>
      <c r="P297" s="20">
        <v>12542</v>
      </c>
      <c r="Q297" s="20">
        <v>0</v>
      </c>
      <c r="R297" s="20">
        <v>0</v>
      </c>
      <c r="S297" s="20">
        <v>1920</v>
      </c>
      <c r="U297" s="22" t="str">
        <f>IFERROR(VLOOKUP(B297,[1]Planilha1!$A$1:$B$34,2,FALSE),"Liberado")</f>
        <v>Pendente Revisão Trabalhista e Ajustes</v>
      </c>
    </row>
    <row r="298" spans="1:21" s="21" customFormat="1" ht="20.100000000000001" customHeight="1" x14ac:dyDescent="0.2">
      <c r="A298" s="12" t="s">
        <v>55</v>
      </c>
      <c r="B298" s="18" t="s">
        <v>239</v>
      </c>
      <c r="C298" s="12" t="s">
        <v>519</v>
      </c>
      <c r="D298" s="12" t="s">
        <v>914</v>
      </c>
      <c r="E298" s="19" t="s">
        <v>5</v>
      </c>
      <c r="F298" s="19" t="s">
        <v>2324</v>
      </c>
      <c r="G298" s="19" t="s">
        <v>7774</v>
      </c>
      <c r="H298" s="12" t="s">
        <v>3863</v>
      </c>
      <c r="I298" s="20">
        <v>8465</v>
      </c>
      <c r="J298" s="12" t="s">
        <v>2247</v>
      </c>
      <c r="K298" s="12" t="s">
        <v>8775</v>
      </c>
      <c r="L298" s="12" t="s">
        <v>2249</v>
      </c>
      <c r="M298" s="12"/>
      <c r="N298" s="12" t="s">
        <v>2323</v>
      </c>
      <c r="O298" s="20">
        <v>0</v>
      </c>
      <c r="P298" s="20">
        <v>10000</v>
      </c>
      <c r="Q298" s="20">
        <v>0</v>
      </c>
      <c r="R298" s="20">
        <v>0</v>
      </c>
      <c r="S298" s="20">
        <v>600</v>
      </c>
      <c r="U298" s="22" t="str">
        <f>IFERROR(VLOOKUP(B298,[1]Planilha1!$A$1:$B$34,2,FALSE),"Liberado")</f>
        <v>Pendente Revisão Trabalhista e Ajustes</v>
      </c>
    </row>
    <row r="299" spans="1:21" s="21" customFormat="1" ht="20.100000000000001" customHeight="1" x14ac:dyDescent="0.2">
      <c r="A299" s="12" t="s">
        <v>55</v>
      </c>
      <c r="B299" s="18" t="s">
        <v>239</v>
      </c>
      <c r="C299" s="12" t="s">
        <v>519</v>
      </c>
      <c r="D299" s="12" t="s">
        <v>8776</v>
      </c>
      <c r="E299" s="19" t="s">
        <v>5</v>
      </c>
      <c r="F299" s="19" t="s">
        <v>2244</v>
      </c>
      <c r="G299" s="19" t="s">
        <v>8777</v>
      </c>
      <c r="H299" s="12" t="s">
        <v>8736</v>
      </c>
      <c r="I299" s="20">
        <v>13831.56</v>
      </c>
      <c r="J299" s="12" t="s">
        <v>2325</v>
      </c>
      <c r="K299" s="12" t="s">
        <v>8778</v>
      </c>
      <c r="L299" s="12" t="s">
        <v>8187</v>
      </c>
      <c r="M299" s="12"/>
      <c r="N299" s="12" t="s">
        <v>7927</v>
      </c>
      <c r="O299" s="20">
        <v>0</v>
      </c>
      <c r="P299" s="20">
        <v>10000</v>
      </c>
      <c r="Q299" s="20">
        <v>0</v>
      </c>
      <c r="R299" s="20">
        <v>0</v>
      </c>
      <c r="S299" s="20">
        <v>80</v>
      </c>
      <c r="U299" s="22" t="str">
        <f>IFERROR(VLOOKUP(B299,[1]Planilha1!$A$1:$B$34,2,FALSE),"Liberado")</f>
        <v>Pendente Revisão Trabalhista e Ajustes</v>
      </c>
    </row>
    <row r="300" spans="1:21" s="21" customFormat="1" ht="20.100000000000001" customHeight="1" x14ac:dyDescent="0.2">
      <c r="A300" s="12" t="s">
        <v>55</v>
      </c>
      <c r="B300" s="18" t="s">
        <v>239</v>
      </c>
      <c r="C300" s="12" t="s">
        <v>519</v>
      </c>
      <c r="D300" s="12" t="s">
        <v>8779</v>
      </c>
      <c r="E300" s="19" t="s">
        <v>5</v>
      </c>
      <c r="F300" s="19" t="s">
        <v>2273</v>
      </c>
      <c r="G300" s="19" t="s">
        <v>8780</v>
      </c>
      <c r="H300" s="12" t="s">
        <v>8105</v>
      </c>
      <c r="I300" s="20">
        <v>18740</v>
      </c>
      <c r="J300" s="12" t="s">
        <v>2247</v>
      </c>
      <c r="K300" s="12" t="s">
        <v>8781</v>
      </c>
      <c r="L300" s="12" t="s">
        <v>2546</v>
      </c>
      <c r="M300" s="12"/>
      <c r="N300" s="12" t="s">
        <v>8782</v>
      </c>
      <c r="O300" s="20">
        <v>0</v>
      </c>
      <c r="P300" s="20">
        <v>8000</v>
      </c>
      <c r="Q300" s="20">
        <v>0</v>
      </c>
      <c r="R300" s="20">
        <v>0</v>
      </c>
      <c r="S300" s="20">
        <v>128</v>
      </c>
      <c r="U300" s="22" t="str">
        <f>IFERROR(VLOOKUP(B300,[1]Planilha1!$A$1:$B$34,2,FALSE),"Liberado")</f>
        <v>Pendente Revisão Trabalhista e Ajustes</v>
      </c>
    </row>
    <row r="301" spans="1:21" s="21" customFormat="1" ht="20.100000000000001" customHeight="1" x14ac:dyDescent="0.2">
      <c r="A301" s="12" t="s">
        <v>55</v>
      </c>
      <c r="B301" s="18" t="s">
        <v>239</v>
      </c>
      <c r="C301" s="12" t="s">
        <v>519</v>
      </c>
      <c r="D301" s="12" t="s">
        <v>8783</v>
      </c>
      <c r="E301" s="19" t="s">
        <v>5</v>
      </c>
      <c r="F301" s="19" t="s">
        <v>2255</v>
      </c>
      <c r="G301" s="19" t="s">
        <v>8784</v>
      </c>
      <c r="H301" s="12" t="s">
        <v>4068</v>
      </c>
      <c r="I301" s="20">
        <v>25000</v>
      </c>
      <c r="J301" s="12" t="s">
        <v>2247</v>
      </c>
      <c r="K301" s="12" t="s">
        <v>8785</v>
      </c>
      <c r="L301" s="12" t="s">
        <v>2288</v>
      </c>
      <c r="M301" s="12"/>
      <c r="N301" s="12" t="s">
        <v>8786</v>
      </c>
      <c r="O301" s="20">
        <v>0</v>
      </c>
      <c r="P301" s="20">
        <v>9000</v>
      </c>
      <c r="Q301" s="20">
        <v>0</v>
      </c>
      <c r="R301" s="20">
        <v>0</v>
      </c>
      <c r="S301" s="20">
        <v>128</v>
      </c>
      <c r="U301" s="22" t="str">
        <f>IFERROR(VLOOKUP(B301,[1]Planilha1!$A$1:$B$34,2,FALSE),"Liberado")</f>
        <v>Pendente Revisão Trabalhista e Ajustes</v>
      </c>
    </row>
    <row r="302" spans="1:21" s="21" customFormat="1" ht="20.100000000000001" customHeight="1" x14ac:dyDescent="0.2">
      <c r="A302" s="12" t="s">
        <v>55</v>
      </c>
      <c r="B302" s="18" t="s">
        <v>239</v>
      </c>
      <c r="C302" s="12" t="s">
        <v>534</v>
      </c>
      <c r="D302" s="12" t="s">
        <v>915</v>
      </c>
      <c r="E302" s="19" t="s">
        <v>5</v>
      </c>
      <c r="F302" s="19" t="s">
        <v>2273</v>
      </c>
      <c r="G302" s="19" t="s">
        <v>4069</v>
      </c>
      <c r="H302" s="12" t="s">
        <v>4070</v>
      </c>
      <c r="I302" s="20">
        <v>35000</v>
      </c>
      <c r="J302" s="12" t="s">
        <v>2247</v>
      </c>
      <c r="K302" s="12" t="s">
        <v>4071</v>
      </c>
      <c r="L302" s="12" t="s">
        <v>7875</v>
      </c>
      <c r="M302" s="12"/>
      <c r="N302" s="12" t="s">
        <v>4072</v>
      </c>
      <c r="O302" s="20">
        <v>0</v>
      </c>
      <c r="P302" s="20">
        <v>10000</v>
      </c>
      <c r="Q302" s="20">
        <v>0</v>
      </c>
      <c r="R302" s="20">
        <v>0</v>
      </c>
      <c r="S302" s="20">
        <v>520</v>
      </c>
      <c r="U302" s="22" t="str">
        <f>IFERROR(VLOOKUP(B302,[1]Planilha1!$A$1:$B$34,2,FALSE),"Liberado")</f>
        <v>Pendente Revisão Trabalhista e Ajustes</v>
      </c>
    </row>
    <row r="303" spans="1:21" s="21" customFormat="1" ht="20.100000000000001" customHeight="1" x14ac:dyDescent="0.2">
      <c r="A303" s="12" t="s">
        <v>55</v>
      </c>
      <c r="B303" s="18" t="s">
        <v>239</v>
      </c>
      <c r="C303" s="12" t="s">
        <v>534</v>
      </c>
      <c r="D303" s="12" t="s">
        <v>8787</v>
      </c>
      <c r="E303" s="19" t="s">
        <v>5</v>
      </c>
      <c r="F303" s="19" t="s">
        <v>2308</v>
      </c>
      <c r="G303" s="19" t="s">
        <v>8788</v>
      </c>
      <c r="H303" s="12" t="s">
        <v>8789</v>
      </c>
      <c r="I303" s="20">
        <v>4385.3500000000004</v>
      </c>
      <c r="J303" s="12" t="s">
        <v>2325</v>
      </c>
      <c r="K303" s="12" t="s">
        <v>8790</v>
      </c>
      <c r="L303" s="12" t="s">
        <v>7869</v>
      </c>
      <c r="M303" s="12"/>
      <c r="N303" s="12" t="s">
        <v>8154</v>
      </c>
      <c r="O303" s="20">
        <v>0</v>
      </c>
      <c r="P303" s="20">
        <v>4385.3500000000004</v>
      </c>
      <c r="Q303" s="20">
        <v>0</v>
      </c>
      <c r="R303" s="20">
        <v>0</v>
      </c>
      <c r="S303" s="20">
        <v>96</v>
      </c>
      <c r="U303" s="22" t="str">
        <f>IFERROR(VLOOKUP(B303,[1]Planilha1!$A$1:$B$34,2,FALSE),"Liberado")</f>
        <v>Pendente Revisão Trabalhista e Ajustes</v>
      </c>
    </row>
    <row r="304" spans="1:21" s="21" customFormat="1" ht="20.100000000000001" customHeight="1" x14ac:dyDescent="0.2">
      <c r="A304" s="12" t="s">
        <v>55</v>
      </c>
      <c r="B304" s="18" t="s">
        <v>239</v>
      </c>
      <c r="C304" s="12" t="s">
        <v>534</v>
      </c>
      <c r="D304" s="12" t="s">
        <v>8791</v>
      </c>
      <c r="E304" s="19" t="s">
        <v>5</v>
      </c>
      <c r="F304" s="19" t="s">
        <v>2308</v>
      </c>
      <c r="G304" s="19" t="s">
        <v>8792</v>
      </c>
      <c r="H304" s="12" t="s">
        <v>8789</v>
      </c>
      <c r="I304" s="20">
        <v>2728.41</v>
      </c>
      <c r="J304" s="12" t="s">
        <v>2325</v>
      </c>
      <c r="K304" s="12" t="s">
        <v>8793</v>
      </c>
      <c r="L304" s="12" t="s">
        <v>2491</v>
      </c>
      <c r="M304" s="12"/>
      <c r="N304" s="12" t="s">
        <v>8154</v>
      </c>
      <c r="O304" s="20">
        <v>0</v>
      </c>
      <c r="P304" s="20">
        <v>2500</v>
      </c>
      <c r="Q304" s="20">
        <v>0</v>
      </c>
      <c r="R304" s="20">
        <v>0</v>
      </c>
      <c r="S304" s="20">
        <v>96</v>
      </c>
      <c r="U304" s="22" t="str">
        <f>IFERROR(VLOOKUP(B304,[1]Planilha1!$A$1:$B$34,2,FALSE),"Liberado")</f>
        <v>Pendente Revisão Trabalhista e Ajustes</v>
      </c>
    </row>
    <row r="305" spans="1:21" s="21" customFormat="1" ht="20.100000000000001" customHeight="1" x14ac:dyDescent="0.2">
      <c r="A305" s="12" t="s">
        <v>55</v>
      </c>
      <c r="B305" s="18" t="s">
        <v>239</v>
      </c>
      <c r="C305" s="12" t="s">
        <v>556</v>
      </c>
      <c r="D305" s="12" t="s">
        <v>916</v>
      </c>
      <c r="E305" s="19" t="s">
        <v>5</v>
      </c>
      <c r="F305" s="19" t="s">
        <v>2324</v>
      </c>
      <c r="G305" s="19" t="s">
        <v>4073</v>
      </c>
      <c r="H305" s="12" t="s">
        <v>4074</v>
      </c>
      <c r="I305" s="20">
        <v>5000</v>
      </c>
      <c r="J305" s="12" t="s">
        <v>2325</v>
      </c>
      <c r="K305" s="12" t="s">
        <v>4075</v>
      </c>
      <c r="L305" s="12" t="s">
        <v>8073</v>
      </c>
      <c r="M305" s="12"/>
      <c r="N305" s="12" t="s">
        <v>8794</v>
      </c>
      <c r="O305" s="20">
        <v>0</v>
      </c>
      <c r="P305" s="20">
        <v>0</v>
      </c>
      <c r="Q305" s="20">
        <v>0</v>
      </c>
      <c r="R305" s="20">
        <v>0</v>
      </c>
      <c r="S305" s="20">
        <v>1920</v>
      </c>
      <c r="U305" s="22" t="str">
        <f>IFERROR(VLOOKUP(B305,[1]Planilha1!$A$1:$B$34,2,FALSE),"Liberado")</f>
        <v>Pendente Revisão Trabalhista e Ajustes</v>
      </c>
    </row>
    <row r="306" spans="1:21" s="21" customFormat="1" ht="20.100000000000001" customHeight="1" x14ac:dyDescent="0.2">
      <c r="A306" s="12" t="s">
        <v>55</v>
      </c>
      <c r="B306" s="18" t="s">
        <v>239</v>
      </c>
      <c r="C306" s="12" t="s">
        <v>556</v>
      </c>
      <c r="D306" s="12" t="s">
        <v>917</v>
      </c>
      <c r="E306" s="19" t="s">
        <v>5</v>
      </c>
      <c r="F306" s="19" t="s">
        <v>2244</v>
      </c>
      <c r="G306" s="19" t="s">
        <v>4076</v>
      </c>
      <c r="H306" s="12" t="s">
        <v>4077</v>
      </c>
      <c r="I306" s="20">
        <v>17183.68</v>
      </c>
      <c r="J306" s="12" t="s">
        <v>2325</v>
      </c>
      <c r="K306" s="12" t="s">
        <v>4078</v>
      </c>
      <c r="L306" s="12" t="s">
        <v>2713</v>
      </c>
      <c r="M306" s="12"/>
      <c r="N306" s="12" t="s">
        <v>8111</v>
      </c>
      <c r="O306" s="20">
        <v>10000</v>
      </c>
      <c r="P306" s="20">
        <v>0</v>
      </c>
      <c r="Q306" s="20">
        <v>0</v>
      </c>
      <c r="R306" s="20">
        <v>0</v>
      </c>
      <c r="S306" s="20">
        <v>1840</v>
      </c>
      <c r="U306" s="22" t="str">
        <f>IFERROR(VLOOKUP(B306,[1]Planilha1!$A$1:$B$34,2,FALSE),"Liberado")</f>
        <v>Pendente Revisão Trabalhista e Ajustes</v>
      </c>
    </row>
    <row r="307" spans="1:21" s="21" customFormat="1" ht="20.100000000000001" customHeight="1" x14ac:dyDescent="0.2">
      <c r="A307" s="12" t="s">
        <v>55</v>
      </c>
      <c r="B307" s="18" t="s">
        <v>239</v>
      </c>
      <c r="C307" s="12" t="s">
        <v>556</v>
      </c>
      <c r="D307" s="12" t="s">
        <v>918</v>
      </c>
      <c r="E307" s="19" t="s">
        <v>5</v>
      </c>
      <c r="F307" s="19" t="s">
        <v>2255</v>
      </c>
      <c r="G307" s="19" t="s">
        <v>4079</v>
      </c>
      <c r="H307" s="12" t="s">
        <v>4077</v>
      </c>
      <c r="I307" s="20">
        <v>11954.2</v>
      </c>
      <c r="J307" s="12" t="s">
        <v>2247</v>
      </c>
      <c r="K307" s="12" t="s">
        <v>4080</v>
      </c>
      <c r="L307" s="12" t="s">
        <v>2505</v>
      </c>
      <c r="M307" s="12"/>
      <c r="N307" s="12" t="s">
        <v>2323</v>
      </c>
      <c r="O307" s="20">
        <v>0</v>
      </c>
      <c r="P307" s="20">
        <v>10000</v>
      </c>
      <c r="Q307" s="20">
        <v>0</v>
      </c>
      <c r="R307" s="20">
        <v>0</v>
      </c>
      <c r="S307" s="20">
        <v>1520</v>
      </c>
      <c r="U307" s="22" t="str">
        <f>IFERROR(VLOOKUP(B307,[1]Planilha1!$A$1:$B$34,2,FALSE),"Liberado")</f>
        <v>Pendente Revisão Trabalhista e Ajustes</v>
      </c>
    </row>
    <row r="308" spans="1:21" s="21" customFormat="1" ht="20.100000000000001" customHeight="1" x14ac:dyDescent="0.2">
      <c r="A308" s="12" t="s">
        <v>55</v>
      </c>
      <c r="B308" s="18" t="s">
        <v>239</v>
      </c>
      <c r="C308" s="12" t="s">
        <v>556</v>
      </c>
      <c r="D308" s="12" t="s">
        <v>896</v>
      </c>
      <c r="E308" s="19" t="s">
        <v>5</v>
      </c>
      <c r="F308" s="19" t="s">
        <v>2273</v>
      </c>
      <c r="G308" s="19" t="s">
        <v>4012</v>
      </c>
      <c r="H308" s="12" t="s">
        <v>4013</v>
      </c>
      <c r="I308" s="20">
        <v>15000</v>
      </c>
      <c r="J308" s="12" t="s">
        <v>2247</v>
      </c>
      <c r="K308" s="12" t="s">
        <v>4014</v>
      </c>
      <c r="L308" s="12" t="s">
        <v>8795</v>
      </c>
      <c r="M308" s="12"/>
      <c r="N308" s="12" t="s">
        <v>2323</v>
      </c>
      <c r="O308" s="20">
        <v>0</v>
      </c>
      <c r="P308" s="20">
        <v>15000</v>
      </c>
      <c r="Q308" s="20">
        <v>0</v>
      </c>
      <c r="R308" s="20">
        <v>0</v>
      </c>
      <c r="S308" s="20">
        <v>880</v>
      </c>
      <c r="U308" s="22" t="str">
        <f>IFERROR(VLOOKUP(B308,[1]Planilha1!$A$1:$B$34,2,FALSE),"Liberado")</f>
        <v>Pendente Revisão Trabalhista e Ajustes</v>
      </c>
    </row>
    <row r="309" spans="1:21" s="21" customFormat="1" ht="20.100000000000001" customHeight="1" x14ac:dyDescent="0.2">
      <c r="A309" s="12" t="s">
        <v>55</v>
      </c>
      <c r="B309" s="18" t="s">
        <v>239</v>
      </c>
      <c r="C309" s="12" t="s">
        <v>556</v>
      </c>
      <c r="D309" s="12" t="s">
        <v>919</v>
      </c>
      <c r="E309" s="19" t="s">
        <v>5</v>
      </c>
      <c r="F309" s="19" t="s">
        <v>2273</v>
      </c>
      <c r="G309" s="19" t="s">
        <v>4081</v>
      </c>
      <c r="H309" s="12" t="s">
        <v>4082</v>
      </c>
      <c r="I309" s="20">
        <v>4600</v>
      </c>
      <c r="J309" s="12" t="s">
        <v>2325</v>
      </c>
      <c r="K309" s="12" t="s">
        <v>4083</v>
      </c>
      <c r="L309" s="12" t="s">
        <v>2260</v>
      </c>
      <c r="M309" s="12"/>
      <c r="N309" s="12" t="s">
        <v>7927</v>
      </c>
      <c r="O309" s="20">
        <v>0</v>
      </c>
      <c r="P309" s="20">
        <v>10000</v>
      </c>
      <c r="Q309" s="20">
        <v>0</v>
      </c>
      <c r="R309" s="20">
        <v>0</v>
      </c>
      <c r="S309" s="20">
        <v>840</v>
      </c>
      <c r="U309" s="22" t="str">
        <f>IFERROR(VLOOKUP(B309,[1]Planilha1!$A$1:$B$34,2,FALSE),"Liberado")</f>
        <v>Pendente Revisão Trabalhista e Ajustes</v>
      </c>
    </row>
    <row r="310" spans="1:21" s="21" customFormat="1" ht="20.100000000000001" customHeight="1" x14ac:dyDescent="0.2">
      <c r="A310" s="12" t="s">
        <v>55</v>
      </c>
      <c r="B310" s="18" t="s">
        <v>239</v>
      </c>
      <c r="C310" s="12" t="s">
        <v>556</v>
      </c>
      <c r="D310" s="12" t="s">
        <v>8796</v>
      </c>
      <c r="E310" s="19" t="s">
        <v>5</v>
      </c>
      <c r="F310" s="19" t="s">
        <v>8</v>
      </c>
      <c r="G310" s="19" t="s">
        <v>8797</v>
      </c>
      <c r="H310" s="12" t="s">
        <v>4077</v>
      </c>
      <c r="I310" s="20">
        <v>2590</v>
      </c>
      <c r="J310" s="12" t="s">
        <v>2325</v>
      </c>
      <c r="K310" s="12" t="s">
        <v>8798</v>
      </c>
      <c r="L310" s="12" t="s">
        <v>2260</v>
      </c>
      <c r="M310" s="12"/>
      <c r="N310" s="12" t="s">
        <v>8799</v>
      </c>
      <c r="O310" s="20">
        <v>0</v>
      </c>
      <c r="P310" s="20">
        <v>10000</v>
      </c>
      <c r="Q310" s="20">
        <v>0</v>
      </c>
      <c r="R310" s="20">
        <v>0</v>
      </c>
      <c r="S310" s="20">
        <v>630</v>
      </c>
      <c r="U310" s="22" t="str">
        <f>IFERROR(VLOOKUP(B310,[1]Planilha1!$A$1:$B$34,2,FALSE),"Liberado")</f>
        <v>Pendente Revisão Trabalhista e Ajustes</v>
      </c>
    </row>
    <row r="311" spans="1:21" s="21" customFormat="1" ht="20.100000000000001" customHeight="1" x14ac:dyDescent="0.2">
      <c r="A311" s="12" t="s">
        <v>55</v>
      </c>
      <c r="B311" s="18" t="s">
        <v>239</v>
      </c>
      <c r="C311" s="12" t="s">
        <v>556</v>
      </c>
      <c r="D311" s="12" t="s">
        <v>7772</v>
      </c>
      <c r="E311" s="19" t="s">
        <v>5</v>
      </c>
      <c r="F311" s="19" t="s">
        <v>2273</v>
      </c>
      <c r="G311" s="19" t="s">
        <v>8800</v>
      </c>
      <c r="H311" s="12" t="s">
        <v>8801</v>
      </c>
      <c r="I311" s="20">
        <v>26400</v>
      </c>
      <c r="J311" s="12" t="s">
        <v>2247</v>
      </c>
      <c r="K311" s="12" t="s">
        <v>8802</v>
      </c>
      <c r="L311" s="12" t="s">
        <v>2249</v>
      </c>
      <c r="M311" s="12"/>
      <c r="N311" s="12" t="s">
        <v>2323</v>
      </c>
      <c r="O311" s="20">
        <v>0</v>
      </c>
      <c r="P311" s="20">
        <v>10000</v>
      </c>
      <c r="Q311" s="20">
        <v>0</v>
      </c>
      <c r="R311" s="20">
        <v>0</v>
      </c>
      <c r="S311" s="20">
        <v>480</v>
      </c>
      <c r="U311" s="22" t="str">
        <f>IFERROR(VLOOKUP(B311,[1]Planilha1!$A$1:$B$34,2,FALSE),"Liberado")</f>
        <v>Pendente Revisão Trabalhista e Ajustes</v>
      </c>
    </row>
    <row r="312" spans="1:21" s="21" customFormat="1" ht="20.100000000000001" customHeight="1" x14ac:dyDescent="0.2">
      <c r="A312" s="12" t="s">
        <v>55</v>
      </c>
      <c r="B312" s="18" t="s">
        <v>239</v>
      </c>
      <c r="C312" s="12" t="s">
        <v>556</v>
      </c>
      <c r="D312" s="12" t="s">
        <v>8803</v>
      </c>
      <c r="E312" s="19" t="s">
        <v>5</v>
      </c>
      <c r="F312" s="19" t="s">
        <v>2273</v>
      </c>
      <c r="G312" s="19" t="s">
        <v>7769</v>
      </c>
      <c r="H312" s="12" t="s">
        <v>4077</v>
      </c>
      <c r="I312" s="20">
        <v>10000</v>
      </c>
      <c r="J312" s="12" t="s">
        <v>2247</v>
      </c>
      <c r="K312" s="12" t="s">
        <v>8804</v>
      </c>
      <c r="L312" s="12" t="s">
        <v>2546</v>
      </c>
      <c r="M312" s="12"/>
      <c r="N312" s="12" t="s">
        <v>2323</v>
      </c>
      <c r="O312" s="20">
        <v>0</v>
      </c>
      <c r="P312" s="20">
        <v>8000</v>
      </c>
      <c r="Q312" s="20">
        <v>0</v>
      </c>
      <c r="R312" s="20">
        <v>0</v>
      </c>
      <c r="S312" s="20">
        <v>240</v>
      </c>
      <c r="U312" s="22" t="str">
        <f>IFERROR(VLOOKUP(B312,[1]Planilha1!$A$1:$B$34,2,FALSE),"Liberado")</f>
        <v>Pendente Revisão Trabalhista e Ajustes</v>
      </c>
    </row>
    <row r="313" spans="1:21" s="21" customFormat="1" ht="20.100000000000001" customHeight="1" x14ac:dyDescent="0.2">
      <c r="A313" s="12" t="s">
        <v>55</v>
      </c>
      <c r="B313" s="18" t="s">
        <v>239</v>
      </c>
      <c r="C313" s="12" t="s">
        <v>556</v>
      </c>
      <c r="D313" s="12" t="s">
        <v>920</v>
      </c>
      <c r="E313" s="19" t="s">
        <v>5</v>
      </c>
      <c r="F313" s="19" t="s">
        <v>2273</v>
      </c>
      <c r="G313" s="19" t="s">
        <v>4084</v>
      </c>
      <c r="H313" s="12" t="s">
        <v>4013</v>
      </c>
      <c r="I313" s="20">
        <v>8647.5</v>
      </c>
      <c r="J313" s="12" t="s">
        <v>2247</v>
      </c>
      <c r="K313" s="12" t="s">
        <v>4085</v>
      </c>
      <c r="L313" s="12" t="s">
        <v>2249</v>
      </c>
      <c r="M313" s="12"/>
      <c r="N313" s="12" t="s">
        <v>4086</v>
      </c>
      <c r="O313" s="20">
        <v>0</v>
      </c>
      <c r="P313" s="20">
        <v>10000</v>
      </c>
      <c r="Q313" s="20">
        <v>0</v>
      </c>
      <c r="R313" s="20">
        <v>0</v>
      </c>
      <c r="S313" s="20">
        <v>288</v>
      </c>
      <c r="U313" s="22" t="str">
        <f>IFERROR(VLOOKUP(B313,[1]Planilha1!$A$1:$B$34,2,FALSE),"Liberado")</f>
        <v>Pendente Revisão Trabalhista e Ajustes</v>
      </c>
    </row>
    <row r="314" spans="1:21" s="21" customFormat="1" ht="20.100000000000001" customHeight="1" x14ac:dyDescent="0.2">
      <c r="A314" s="12" t="s">
        <v>55</v>
      </c>
      <c r="B314" s="18" t="s">
        <v>239</v>
      </c>
      <c r="C314" s="12" t="s">
        <v>556</v>
      </c>
      <c r="D314" s="12" t="s">
        <v>8805</v>
      </c>
      <c r="E314" s="19" t="s">
        <v>5</v>
      </c>
      <c r="F314" s="19" t="s">
        <v>2244</v>
      </c>
      <c r="G314" s="19" t="s">
        <v>8806</v>
      </c>
      <c r="H314" s="12" t="s">
        <v>4013</v>
      </c>
      <c r="I314" s="20">
        <v>10000</v>
      </c>
      <c r="J314" s="12" t="s">
        <v>2247</v>
      </c>
      <c r="K314" s="12" t="s">
        <v>8807</v>
      </c>
      <c r="L314" s="12" t="s">
        <v>2326</v>
      </c>
      <c r="M314" s="12"/>
      <c r="N314" s="12" t="s">
        <v>8808</v>
      </c>
      <c r="O314" s="20">
        <v>0</v>
      </c>
      <c r="P314" s="20">
        <v>8000</v>
      </c>
      <c r="Q314" s="20">
        <v>0</v>
      </c>
      <c r="R314" s="20">
        <v>0</v>
      </c>
      <c r="S314" s="20">
        <v>224</v>
      </c>
      <c r="U314" s="22" t="str">
        <f>IFERROR(VLOOKUP(B314,[1]Planilha1!$A$1:$B$34,2,FALSE),"Liberado")</f>
        <v>Pendente Revisão Trabalhista e Ajustes</v>
      </c>
    </row>
    <row r="315" spans="1:21" s="21" customFormat="1" ht="20.100000000000001" customHeight="1" x14ac:dyDescent="0.2">
      <c r="A315" s="12" t="s">
        <v>55</v>
      </c>
      <c r="B315" s="18" t="s">
        <v>239</v>
      </c>
      <c r="C315" s="12" t="s">
        <v>556</v>
      </c>
      <c r="D315" s="12" t="s">
        <v>8809</v>
      </c>
      <c r="E315" s="19" t="s">
        <v>5</v>
      </c>
      <c r="F315" s="19" t="s">
        <v>2244</v>
      </c>
      <c r="G315" s="19" t="s">
        <v>8810</v>
      </c>
      <c r="H315" s="12" t="s">
        <v>3153</v>
      </c>
      <c r="I315" s="20">
        <v>22350</v>
      </c>
      <c r="J315" s="12" t="s">
        <v>2325</v>
      </c>
      <c r="K315" s="12" t="s">
        <v>8811</v>
      </c>
      <c r="L315" s="12" t="s">
        <v>8569</v>
      </c>
      <c r="M315" s="12"/>
      <c r="N315" s="12" t="s">
        <v>8812</v>
      </c>
      <c r="O315" s="20">
        <v>10000</v>
      </c>
      <c r="P315" s="20">
        <v>0</v>
      </c>
      <c r="Q315" s="20">
        <v>0</v>
      </c>
      <c r="R315" s="20">
        <v>0</v>
      </c>
      <c r="S315" s="20">
        <v>160</v>
      </c>
      <c r="U315" s="22" t="str">
        <f>IFERROR(VLOOKUP(B315,[1]Planilha1!$A$1:$B$34,2,FALSE),"Liberado")</f>
        <v>Pendente Revisão Trabalhista e Ajustes</v>
      </c>
    </row>
    <row r="316" spans="1:21" s="21" customFormat="1" ht="20.100000000000001" customHeight="1" x14ac:dyDescent="0.2">
      <c r="A316" s="12" t="s">
        <v>55</v>
      </c>
      <c r="B316" s="18" t="s">
        <v>239</v>
      </c>
      <c r="C316" s="12" t="s">
        <v>556</v>
      </c>
      <c r="D316" s="12" t="s">
        <v>8813</v>
      </c>
      <c r="E316" s="19" t="s">
        <v>5</v>
      </c>
      <c r="F316" s="19" t="s">
        <v>2273</v>
      </c>
      <c r="G316" s="19" t="s">
        <v>8814</v>
      </c>
      <c r="H316" s="12" t="s">
        <v>3150</v>
      </c>
      <c r="I316" s="20">
        <v>1000</v>
      </c>
      <c r="J316" s="12" t="s">
        <v>2325</v>
      </c>
      <c r="K316" s="12" t="s">
        <v>8815</v>
      </c>
      <c r="L316" s="12" t="s">
        <v>8663</v>
      </c>
      <c r="M316" s="12"/>
      <c r="N316" s="12" t="s">
        <v>8154</v>
      </c>
      <c r="O316" s="20">
        <v>0</v>
      </c>
      <c r="P316" s="20">
        <v>10000</v>
      </c>
      <c r="Q316" s="20">
        <v>0</v>
      </c>
      <c r="R316" s="20">
        <v>0</v>
      </c>
      <c r="S316" s="20">
        <v>128</v>
      </c>
      <c r="U316" s="22" t="str">
        <f>IFERROR(VLOOKUP(B316,[1]Planilha1!$A$1:$B$34,2,FALSE),"Liberado")</f>
        <v>Pendente Revisão Trabalhista e Ajustes</v>
      </c>
    </row>
    <row r="317" spans="1:21" s="21" customFormat="1" ht="20.100000000000001" customHeight="1" x14ac:dyDescent="0.2">
      <c r="A317" s="12" t="s">
        <v>55</v>
      </c>
      <c r="B317" s="18" t="s">
        <v>239</v>
      </c>
      <c r="C317" s="12" t="s">
        <v>556</v>
      </c>
      <c r="D317" s="12" t="s">
        <v>8816</v>
      </c>
      <c r="E317" s="19" t="s">
        <v>5</v>
      </c>
      <c r="F317" s="19" t="s">
        <v>2244</v>
      </c>
      <c r="G317" s="19" t="s">
        <v>8817</v>
      </c>
      <c r="H317" s="12" t="s">
        <v>4013</v>
      </c>
      <c r="I317" s="20">
        <v>20137.89</v>
      </c>
      <c r="J317" s="12" t="s">
        <v>2247</v>
      </c>
      <c r="K317" s="12" t="s">
        <v>8818</v>
      </c>
      <c r="L317" s="12" t="s">
        <v>3435</v>
      </c>
      <c r="M317" s="12"/>
      <c r="N317" s="12" t="s">
        <v>8819</v>
      </c>
      <c r="O317" s="20">
        <v>0</v>
      </c>
      <c r="P317" s="20">
        <v>10000</v>
      </c>
      <c r="Q317" s="20">
        <v>0</v>
      </c>
      <c r="R317" s="20">
        <v>0</v>
      </c>
      <c r="S317" s="20">
        <v>96</v>
      </c>
      <c r="U317" s="22" t="str">
        <f>IFERROR(VLOOKUP(B317,[1]Planilha1!$A$1:$B$34,2,FALSE),"Liberado")</f>
        <v>Pendente Revisão Trabalhista e Ajustes</v>
      </c>
    </row>
    <row r="318" spans="1:21" s="21" customFormat="1" ht="20.100000000000001" customHeight="1" x14ac:dyDescent="0.2">
      <c r="A318" s="12" t="s">
        <v>55</v>
      </c>
      <c r="B318" s="18" t="s">
        <v>239</v>
      </c>
      <c r="C318" s="12" t="s">
        <v>574</v>
      </c>
      <c r="D318" s="12" t="s">
        <v>921</v>
      </c>
      <c r="E318" s="19" t="s">
        <v>5</v>
      </c>
      <c r="F318" s="19" t="s">
        <v>2273</v>
      </c>
      <c r="G318" s="19" t="s">
        <v>4087</v>
      </c>
      <c r="H318" s="12" t="s">
        <v>3047</v>
      </c>
      <c r="I318" s="20">
        <v>23640</v>
      </c>
      <c r="J318" s="12" t="s">
        <v>2325</v>
      </c>
      <c r="K318" s="12" t="s">
        <v>4088</v>
      </c>
      <c r="L318" s="12" t="s">
        <v>2334</v>
      </c>
      <c r="M318" s="12"/>
      <c r="N318" s="12" t="s">
        <v>8111</v>
      </c>
      <c r="O318" s="20">
        <v>10000</v>
      </c>
      <c r="P318" s="20">
        <v>0</v>
      </c>
      <c r="Q318" s="20">
        <v>0</v>
      </c>
      <c r="R318" s="20">
        <v>0</v>
      </c>
      <c r="S318" s="20">
        <v>1040</v>
      </c>
      <c r="U318" s="22" t="str">
        <f>IFERROR(VLOOKUP(B318,[1]Planilha1!$A$1:$B$34,2,FALSE),"Liberado")</f>
        <v>Pendente Revisão Trabalhista e Ajustes</v>
      </c>
    </row>
    <row r="319" spans="1:21" s="21" customFormat="1" ht="20.100000000000001" customHeight="1" x14ac:dyDescent="0.2">
      <c r="A319" s="12" t="s">
        <v>55</v>
      </c>
      <c r="B319" s="18" t="s">
        <v>239</v>
      </c>
      <c r="C319" s="12" t="s">
        <v>602</v>
      </c>
      <c r="D319" s="12" t="s">
        <v>922</v>
      </c>
      <c r="E319" s="19" t="s">
        <v>5</v>
      </c>
      <c r="F319" s="19" t="s">
        <v>2244</v>
      </c>
      <c r="G319" s="19" t="s">
        <v>4089</v>
      </c>
      <c r="H319" s="12" t="s">
        <v>4090</v>
      </c>
      <c r="I319" s="20">
        <v>1000</v>
      </c>
      <c r="J319" s="12" t="s">
        <v>2325</v>
      </c>
      <c r="K319" s="12" t="s">
        <v>4091</v>
      </c>
      <c r="L319" s="12" t="s">
        <v>2249</v>
      </c>
      <c r="M319" s="12"/>
      <c r="N319" s="12" t="s">
        <v>7927</v>
      </c>
      <c r="O319" s="20">
        <v>0</v>
      </c>
      <c r="P319" s="20">
        <v>10000</v>
      </c>
      <c r="Q319" s="20">
        <v>0</v>
      </c>
      <c r="R319" s="20">
        <v>0</v>
      </c>
      <c r="S319" s="20">
        <v>1760</v>
      </c>
      <c r="U319" s="22" t="str">
        <f>IFERROR(VLOOKUP(B319,[1]Planilha1!$A$1:$B$34,2,FALSE),"Liberado")</f>
        <v>Pendente Revisão Trabalhista e Ajustes</v>
      </c>
    </row>
    <row r="320" spans="1:21" s="21" customFormat="1" ht="20.100000000000001" customHeight="1" x14ac:dyDescent="0.2">
      <c r="A320" s="12" t="s">
        <v>55</v>
      </c>
      <c r="B320" s="18" t="s">
        <v>239</v>
      </c>
      <c r="C320" s="12" t="s">
        <v>634</v>
      </c>
      <c r="D320" s="12" t="s">
        <v>8820</v>
      </c>
      <c r="E320" s="19" t="s">
        <v>5</v>
      </c>
      <c r="F320" s="19" t="s">
        <v>2273</v>
      </c>
      <c r="G320" s="19" t="s">
        <v>8821</v>
      </c>
      <c r="H320" s="12" t="s">
        <v>3299</v>
      </c>
      <c r="I320" s="20">
        <v>10000</v>
      </c>
      <c r="J320" s="12" t="s">
        <v>2247</v>
      </c>
      <c r="K320" s="12" t="s">
        <v>8822</v>
      </c>
      <c r="L320" s="12" t="s">
        <v>3974</v>
      </c>
      <c r="M320" s="12"/>
      <c r="N320" s="12" t="s">
        <v>8823</v>
      </c>
      <c r="O320" s="20">
        <v>0</v>
      </c>
      <c r="P320" s="20">
        <v>8000</v>
      </c>
      <c r="Q320" s="20">
        <v>0</v>
      </c>
      <c r="R320" s="20">
        <v>0</v>
      </c>
      <c r="S320" s="20">
        <v>0</v>
      </c>
      <c r="U320" s="22" t="str">
        <f>IFERROR(VLOOKUP(B320,[1]Planilha1!$A$1:$B$34,2,FALSE),"Liberado")</f>
        <v>Pendente Revisão Trabalhista e Ajustes</v>
      </c>
    </row>
    <row r="321" spans="1:53" s="21" customFormat="1" ht="20.100000000000001" customHeight="1" x14ac:dyDescent="0.2">
      <c r="A321" s="12" t="s">
        <v>55</v>
      </c>
      <c r="B321" s="18" t="s">
        <v>239</v>
      </c>
      <c r="C321" s="12" t="s">
        <v>649</v>
      </c>
      <c r="D321" s="12" t="s">
        <v>923</v>
      </c>
      <c r="E321" s="19" t="s">
        <v>5</v>
      </c>
      <c r="F321" s="19" t="s">
        <v>2273</v>
      </c>
      <c r="G321" s="19" t="s">
        <v>4092</v>
      </c>
      <c r="H321" s="12" t="s">
        <v>4082</v>
      </c>
      <c r="I321" s="20">
        <v>8380</v>
      </c>
      <c r="J321" s="12" t="s">
        <v>2325</v>
      </c>
      <c r="K321" s="12" t="s">
        <v>4093</v>
      </c>
      <c r="L321" s="12" t="s">
        <v>8027</v>
      </c>
      <c r="M321" s="12" t="s">
        <v>8824</v>
      </c>
      <c r="N321" s="12" t="s">
        <v>7927</v>
      </c>
      <c r="O321" s="20">
        <v>0</v>
      </c>
      <c r="P321" s="20">
        <v>10000</v>
      </c>
      <c r="Q321" s="20">
        <v>0</v>
      </c>
      <c r="R321" s="20">
        <v>0</v>
      </c>
      <c r="S321" s="20">
        <v>840</v>
      </c>
      <c r="U321" s="22" t="str">
        <f>IFERROR(VLOOKUP(B321,[1]Planilha1!$A$1:$B$34,2,FALSE),"Liberado")</f>
        <v>Pendente Revisão Trabalhista e Ajustes</v>
      </c>
    </row>
    <row r="322" spans="1:53" s="21" customFormat="1" ht="20.100000000000001" customHeight="1" x14ac:dyDescent="0.2">
      <c r="A322" s="12" t="s">
        <v>55</v>
      </c>
      <c r="B322" s="18" t="s">
        <v>239</v>
      </c>
      <c r="C322" s="12" t="s">
        <v>323</v>
      </c>
      <c r="D322" s="12" t="s">
        <v>924</v>
      </c>
      <c r="E322" s="19" t="s">
        <v>5</v>
      </c>
      <c r="F322" s="19" t="s">
        <v>2273</v>
      </c>
      <c r="G322" s="19" t="s">
        <v>4094</v>
      </c>
      <c r="H322" s="12" t="s">
        <v>4095</v>
      </c>
      <c r="I322" s="20">
        <v>35000</v>
      </c>
      <c r="J322" s="12" t="s">
        <v>2258</v>
      </c>
      <c r="K322" s="12" t="s">
        <v>4096</v>
      </c>
      <c r="L322" s="12" t="s">
        <v>2677</v>
      </c>
      <c r="M322" s="12"/>
      <c r="N322" s="12" t="s">
        <v>4097</v>
      </c>
      <c r="O322" s="23">
        <v>0</v>
      </c>
      <c r="P322" s="23">
        <v>10000</v>
      </c>
      <c r="Q322" s="23">
        <v>0</v>
      </c>
      <c r="R322" s="24">
        <v>0</v>
      </c>
      <c r="S322" s="25">
        <v>608</v>
      </c>
      <c r="U322" s="22" t="str">
        <f>IFERROR(VLOOKUP(B322,[1]Planilha1!$A$1:$B$34,2,FALSE),"Liberado")</f>
        <v>Pendente Revisão Trabalhista e Ajustes</v>
      </c>
    </row>
    <row r="323" spans="1:53" s="21" customFormat="1" ht="20.100000000000001" customHeight="1" x14ac:dyDescent="0.2">
      <c r="A323" s="12" t="s">
        <v>55</v>
      </c>
      <c r="B323" s="18" t="s">
        <v>239</v>
      </c>
      <c r="C323" s="12">
        <v>1</v>
      </c>
      <c r="D323" s="12" t="s">
        <v>8831</v>
      </c>
      <c r="E323" s="19" t="s">
        <v>5</v>
      </c>
      <c r="F323" s="19" t="s">
        <v>4902</v>
      </c>
      <c r="G323" s="19" t="s">
        <v>8832</v>
      </c>
      <c r="H323" s="12" t="s">
        <v>3863</v>
      </c>
      <c r="I323" s="20">
        <v>1053</v>
      </c>
      <c r="J323" s="12" t="s">
        <v>2325</v>
      </c>
      <c r="K323" s="12" t="s">
        <v>8833</v>
      </c>
      <c r="L323" s="12" t="s">
        <v>7875</v>
      </c>
      <c r="M323" s="12"/>
      <c r="N323" s="12" t="s">
        <v>8834</v>
      </c>
      <c r="O323" s="23">
        <v>0</v>
      </c>
      <c r="P323" s="23">
        <v>0</v>
      </c>
      <c r="Q323" s="23">
        <v>0</v>
      </c>
      <c r="R323" s="24">
        <v>0</v>
      </c>
      <c r="S323" s="25">
        <v>0</v>
      </c>
      <c r="U323" s="22" t="str">
        <f>IFERROR(VLOOKUP(B323,[1]Planilha1!$A$1:$B$34,2,FALSE),"Liberado")</f>
        <v>Pendente Revisão Trabalhista e Ajustes</v>
      </c>
    </row>
    <row r="324" spans="1:53" s="21" customFormat="1" ht="20.100000000000001" customHeight="1" x14ac:dyDescent="0.2">
      <c r="A324" s="12" t="s">
        <v>55</v>
      </c>
      <c r="B324" s="18" t="s">
        <v>239</v>
      </c>
      <c r="C324" s="12">
        <v>1</v>
      </c>
      <c r="D324" s="12" t="s">
        <v>8835</v>
      </c>
      <c r="E324" s="19" t="s">
        <v>5</v>
      </c>
      <c r="F324" s="19" t="s">
        <v>8836</v>
      </c>
      <c r="G324" s="19" t="s">
        <v>8837</v>
      </c>
      <c r="H324" s="12" t="s">
        <v>8838</v>
      </c>
      <c r="I324" s="20">
        <v>32000</v>
      </c>
      <c r="J324" s="12" t="s">
        <v>2325</v>
      </c>
      <c r="K324" s="12" t="s">
        <v>8833</v>
      </c>
      <c r="L324" s="12" t="s">
        <v>7926</v>
      </c>
      <c r="M324" s="12"/>
      <c r="N324" s="12" t="s">
        <v>8839</v>
      </c>
      <c r="O324" s="23">
        <v>3200</v>
      </c>
      <c r="P324" s="23">
        <v>0</v>
      </c>
      <c r="Q324" s="23">
        <v>0</v>
      </c>
      <c r="R324" s="24">
        <v>0</v>
      </c>
      <c r="S324" s="25">
        <v>0</v>
      </c>
      <c r="U324" s="22" t="str">
        <f>IFERROR(VLOOKUP(B324,[1]Planilha1!$A$1:$B$34,2,FALSE),"Liberado")</f>
        <v>Pendente Revisão Trabalhista e Ajustes</v>
      </c>
    </row>
    <row r="325" spans="1:53" s="21" customFormat="1" ht="20.100000000000001" customHeight="1" x14ac:dyDescent="0.2">
      <c r="A325" s="12" t="s">
        <v>55</v>
      </c>
      <c r="B325" s="18" t="s">
        <v>239</v>
      </c>
      <c r="C325" s="12">
        <v>1</v>
      </c>
      <c r="D325" s="12" t="s">
        <v>8840</v>
      </c>
      <c r="E325" s="19" t="s">
        <v>5</v>
      </c>
      <c r="F325" s="19" t="s">
        <v>6413</v>
      </c>
      <c r="G325" s="19" t="s">
        <v>8841</v>
      </c>
      <c r="H325" s="12" t="s">
        <v>2990</v>
      </c>
      <c r="I325" s="20">
        <v>5100</v>
      </c>
      <c r="J325" s="12" t="s">
        <v>2325</v>
      </c>
      <c r="K325" s="12" t="s">
        <v>8842</v>
      </c>
      <c r="L325" s="12" t="s">
        <v>8073</v>
      </c>
      <c r="M325" s="12"/>
      <c r="N325" s="12" t="s">
        <v>8843</v>
      </c>
      <c r="O325" s="23">
        <v>10000</v>
      </c>
      <c r="P325" s="23">
        <v>0</v>
      </c>
      <c r="Q325" s="23">
        <v>0</v>
      </c>
      <c r="R325" s="24">
        <v>0</v>
      </c>
      <c r="S325" s="25">
        <v>0</v>
      </c>
      <c r="U325" s="22" t="str">
        <f>IFERROR(VLOOKUP(B325,[1]Planilha1!$A$1:$B$34,2,FALSE),"Liberado")</f>
        <v>Pendente Revisão Trabalhista e Ajustes</v>
      </c>
    </row>
    <row r="326" spans="1:53" s="21" customFormat="1" ht="20.100000000000001" customHeight="1" x14ac:dyDescent="0.2">
      <c r="A326" s="12" t="s">
        <v>55</v>
      </c>
      <c r="B326" s="18" t="s">
        <v>239</v>
      </c>
      <c r="C326" s="12">
        <v>1</v>
      </c>
      <c r="D326" s="12" t="s">
        <v>8844</v>
      </c>
      <c r="E326" s="19" t="s">
        <v>5</v>
      </c>
      <c r="F326" s="19" t="s">
        <v>2273</v>
      </c>
      <c r="G326" s="19" t="s">
        <v>8845</v>
      </c>
      <c r="H326" s="12" t="s">
        <v>4077</v>
      </c>
      <c r="I326" s="20">
        <v>21800</v>
      </c>
      <c r="J326" s="12" t="s">
        <v>2325</v>
      </c>
      <c r="K326" s="12" t="s">
        <v>8833</v>
      </c>
      <c r="L326" s="12" t="s">
        <v>8596</v>
      </c>
      <c r="M326" s="12"/>
      <c r="N326" s="12" t="s">
        <v>8839</v>
      </c>
      <c r="O326" s="23">
        <v>21800</v>
      </c>
      <c r="P326" s="23">
        <v>0</v>
      </c>
      <c r="Q326" s="23">
        <v>0</v>
      </c>
      <c r="R326" s="24">
        <v>0</v>
      </c>
      <c r="S326" s="25">
        <v>0</v>
      </c>
      <c r="U326" s="22" t="str">
        <f>IFERROR(VLOOKUP(B326,[1]Planilha1!$A$1:$B$34,2,FALSE),"Liberado")</f>
        <v>Pendente Revisão Trabalhista e Ajustes</v>
      </c>
    </row>
    <row r="327" spans="1:53" s="21" customFormat="1" ht="20.100000000000001" customHeight="1" x14ac:dyDescent="0.2">
      <c r="A327" s="12" t="s">
        <v>55</v>
      </c>
      <c r="B327" s="18" t="s">
        <v>239</v>
      </c>
      <c r="C327" s="12">
        <v>1</v>
      </c>
      <c r="D327" s="12" t="s">
        <v>8846</v>
      </c>
      <c r="E327" s="19" t="s">
        <v>5</v>
      </c>
      <c r="F327" s="19" t="s">
        <v>12</v>
      </c>
      <c r="G327" s="19" t="s">
        <v>8847</v>
      </c>
      <c r="H327" s="12" t="s">
        <v>4042</v>
      </c>
      <c r="I327" s="20">
        <v>300000</v>
      </c>
      <c r="J327" s="12" t="s">
        <v>3914</v>
      </c>
      <c r="K327" s="12" t="s">
        <v>8833</v>
      </c>
      <c r="L327" s="12" t="s">
        <v>2871</v>
      </c>
      <c r="M327" s="12"/>
      <c r="N327" s="12" t="s">
        <v>8843</v>
      </c>
      <c r="O327" s="23">
        <v>0</v>
      </c>
      <c r="P327" s="23">
        <v>0</v>
      </c>
      <c r="Q327" s="23">
        <v>0</v>
      </c>
      <c r="R327" s="24">
        <v>0</v>
      </c>
      <c r="S327" s="25">
        <v>19.7</v>
      </c>
      <c r="U327" s="22" t="str">
        <f>IFERROR(VLOOKUP(B327,[1]Planilha1!$A$1:$B$34,2,FALSE),"Liberado")</f>
        <v>Pendente Revisão Trabalhista e Ajustes</v>
      </c>
    </row>
    <row r="328" spans="1:53" s="21" customFormat="1" ht="20.100000000000001" customHeight="1" x14ac:dyDescent="0.2">
      <c r="A328" s="12" t="s">
        <v>55</v>
      </c>
      <c r="B328" s="18" t="s">
        <v>239</v>
      </c>
      <c r="C328" s="12">
        <v>1</v>
      </c>
      <c r="D328" s="12" t="s">
        <v>8848</v>
      </c>
      <c r="E328" s="19" t="s">
        <v>5</v>
      </c>
      <c r="F328" s="19" t="s">
        <v>8849</v>
      </c>
      <c r="G328" s="19" t="s">
        <v>8850</v>
      </c>
      <c r="H328" s="12" t="s">
        <v>8851</v>
      </c>
      <c r="I328" s="20">
        <v>5019</v>
      </c>
      <c r="J328" s="12" t="s">
        <v>2325</v>
      </c>
      <c r="K328" s="12" t="s">
        <v>8852</v>
      </c>
      <c r="L328" s="12" t="s">
        <v>2260</v>
      </c>
      <c r="M328" s="12"/>
      <c r="N328" s="12" t="s">
        <v>8853</v>
      </c>
      <c r="O328" s="23">
        <v>5020</v>
      </c>
      <c r="P328" s="23">
        <v>0</v>
      </c>
      <c r="Q328" s="23">
        <v>0</v>
      </c>
      <c r="R328" s="24">
        <v>0</v>
      </c>
      <c r="S328" s="25">
        <v>0</v>
      </c>
      <c r="U328" s="22" t="str">
        <f>IFERROR(VLOOKUP(B328,[1]Planilha1!$A$1:$B$34,2,FALSE),"Liberado")</f>
        <v>Pendente Revisão Trabalhista e Ajustes</v>
      </c>
    </row>
    <row r="329" spans="1:53" s="21" customFormat="1" ht="20.100000000000001" customHeight="1" x14ac:dyDescent="0.2">
      <c r="A329" s="12" t="s">
        <v>55</v>
      </c>
      <c r="B329" s="18" t="s">
        <v>239</v>
      </c>
      <c r="C329" s="12">
        <v>1</v>
      </c>
      <c r="D329" s="12" t="s">
        <v>8854</v>
      </c>
      <c r="E329" s="19" t="s">
        <v>5</v>
      </c>
      <c r="F329" s="19" t="s">
        <v>4902</v>
      </c>
      <c r="G329" s="19" t="s">
        <v>8855</v>
      </c>
      <c r="H329" s="12" t="s">
        <v>3104</v>
      </c>
      <c r="I329" s="20">
        <v>35665.67</v>
      </c>
      <c r="J329" s="12" t="s">
        <v>2325</v>
      </c>
      <c r="K329" s="12" t="s">
        <v>8856</v>
      </c>
      <c r="L329" s="12" t="s">
        <v>4044</v>
      </c>
      <c r="M329" s="12"/>
      <c r="N329" s="12" t="s">
        <v>8857</v>
      </c>
      <c r="O329" s="23">
        <v>3000</v>
      </c>
      <c r="P329" s="23">
        <v>0</v>
      </c>
      <c r="Q329" s="23">
        <v>0</v>
      </c>
      <c r="R329" s="24">
        <v>0</v>
      </c>
      <c r="S329" s="25">
        <v>0</v>
      </c>
      <c r="U329" s="22" t="str">
        <f>IFERROR(VLOOKUP(B329,[1]Planilha1!$A$1:$B$34,2,FALSE),"Liberado")</f>
        <v>Pendente Revisão Trabalhista e Ajustes</v>
      </c>
    </row>
    <row r="330" spans="1:53" s="21" customFormat="1" ht="20.100000000000001" customHeight="1" x14ac:dyDescent="0.2">
      <c r="A330" s="12" t="s">
        <v>55</v>
      </c>
      <c r="B330" s="18" t="s">
        <v>239</v>
      </c>
      <c r="C330" s="12" t="s">
        <v>466</v>
      </c>
      <c r="D330" s="12" t="s">
        <v>8879</v>
      </c>
      <c r="E330" s="19" t="s">
        <v>5</v>
      </c>
      <c r="F330" s="19" t="s">
        <v>2273</v>
      </c>
      <c r="G330" s="19" t="s">
        <v>8880</v>
      </c>
      <c r="H330" s="12" t="s">
        <v>4057</v>
      </c>
      <c r="I330" s="20">
        <v>20000</v>
      </c>
      <c r="J330" s="12" t="s">
        <v>2325</v>
      </c>
      <c r="K330" s="12" t="s">
        <v>8881</v>
      </c>
      <c r="L330" s="12" t="s">
        <v>8726</v>
      </c>
      <c r="M330" s="12"/>
      <c r="N330" s="12" t="s">
        <v>8154</v>
      </c>
      <c r="O330" s="23">
        <v>0</v>
      </c>
      <c r="P330" s="23">
        <v>10000</v>
      </c>
      <c r="Q330" s="23">
        <v>0</v>
      </c>
      <c r="R330" s="24">
        <v>0</v>
      </c>
      <c r="S330" s="25">
        <v>128</v>
      </c>
      <c r="U330" s="22" t="str">
        <f>IFERROR(VLOOKUP(B330,[1]Planilha1!$A$1:$B$34,2,FALSE),"Liberado")</f>
        <v>Pendente Revisão Trabalhista e Ajustes</v>
      </c>
    </row>
    <row r="331" spans="1:53" s="21" customFormat="1" ht="20.100000000000001" customHeight="1" x14ac:dyDescent="0.2">
      <c r="A331" s="12" t="s">
        <v>55</v>
      </c>
      <c r="B331" s="18" t="s">
        <v>239</v>
      </c>
      <c r="C331" s="12" t="s">
        <v>574</v>
      </c>
      <c r="D331" s="12" t="s">
        <v>972</v>
      </c>
      <c r="E331" s="19" t="s">
        <v>5</v>
      </c>
      <c r="F331" s="19" t="s">
        <v>2355</v>
      </c>
      <c r="G331" s="19" t="s">
        <v>4231</v>
      </c>
      <c r="H331" s="12" t="s">
        <v>4232</v>
      </c>
      <c r="I331" s="20">
        <v>5040</v>
      </c>
      <c r="J331" s="12" t="s">
        <v>2247</v>
      </c>
      <c r="K331" s="12" t="s">
        <v>4233</v>
      </c>
      <c r="L331" s="12" t="s">
        <v>2249</v>
      </c>
      <c r="M331" s="12"/>
      <c r="N331" s="12" t="s">
        <v>2323</v>
      </c>
      <c r="O331" s="23">
        <v>0</v>
      </c>
      <c r="P331" s="23">
        <v>10000</v>
      </c>
      <c r="Q331" s="23">
        <v>0</v>
      </c>
      <c r="R331" s="24">
        <v>0</v>
      </c>
      <c r="S331" s="25">
        <v>720</v>
      </c>
      <c r="U331" s="22" t="str">
        <f>IFERROR(VLOOKUP(B331,[1]Planilha1!$A$1:$B$34,2,FALSE),"Liberado")</f>
        <v>Pendente Revisão Trabalhista e Ajustes</v>
      </c>
    </row>
    <row r="332" spans="1:53" s="21" customFormat="1" ht="20.100000000000001" customHeight="1" x14ac:dyDescent="0.2">
      <c r="A332" s="12" t="s">
        <v>55</v>
      </c>
      <c r="B332" s="18" t="s">
        <v>239</v>
      </c>
      <c r="C332" s="12" t="s">
        <v>381</v>
      </c>
      <c r="D332" s="12" t="s">
        <v>10326</v>
      </c>
      <c r="E332" s="19" t="s">
        <v>5</v>
      </c>
      <c r="F332" s="19" t="s">
        <v>2273</v>
      </c>
      <c r="G332" s="19" t="s">
        <v>10327</v>
      </c>
      <c r="H332" s="12" t="s">
        <v>4068</v>
      </c>
      <c r="I332" s="20">
        <v>0</v>
      </c>
      <c r="J332" s="12" t="s">
        <v>2247</v>
      </c>
      <c r="K332" s="12" t="s">
        <v>10328</v>
      </c>
      <c r="L332" s="12" t="s">
        <v>7869</v>
      </c>
      <c r="M332" s="12"/>
      <c r="N332" s="12" t="s">
        <v>10329</v>
      </c>
      <c r="O332" s="23">
        <v>0</v>
      </c>
      <c r="P332" s="23">
        <v>27701</v>
      </c>
      <c r="Q332" s="23">
        <v>0</v>
      </c>
      <c r="R332" s="24">
        <v>0</v>
      </c>
      <c r="S332" s="25">
        <v>160</v>
      </c>
      <c r="U332" s="22" t="str">
        <f>IFERROR(VLOOKUP(B332,[1]Planilha1!$A$1:$B$34,2,FALSE),"Liberado")</f>
        <v>Pendente Revisão Trabalhista e Ajustes</v>
      </c>
    </row>
    <row r="333" spans="1:53" s="21" customFormat="1" ht="20.100000000000001" customHeight="1" x14ac:dyDescent="0.2">
      <c r="A333" s="12" t="s">
        <v>55</v>
      </c>
      <c r="B333" s="18" t="s">
        <v>239</v>
      </c>
      <c r="C333" s="12" t="s">
        <v>381</v>
      </c>
      <c r="D333" s="12" t="s">
        <v>11046</v>
      </c>
      <c r="E333" s="19" t="s">
        <v>5</v>
      </c>
      <c r="F333" s="19" t="s">
        <v>6413</v>
      </c>
      <c r="G333" s="19" t="s">
        <v>11047</v>
      </c>
      <c r="H333" s="12" t="s">
        <v>11048</v>
      </c>
      <c r="I333" s="20">
        <v>142377</v>
      </c>
      <c r="J333" s="12" t="s">
        <v>2325</v>
      </c>
      <c r="K333" s="12" t="s">
        <v>11049</v>
      </c>
      <c r="L333" s="12" t="s">
        <v>7926</v>
      </c>
      <c r="M333" s="12"/>
      <c r="N333" s="12" t="s">
        <v>11050</v>
      </c>
      <c r="O333" s="23">
        <v>150000</v>
      </c>
      <c r="P333" s="23">
        <v>0</v>
      </c>
      <c r="Q333" s="23">
        <v>0</v>
      </c>
      <c r="R333" s="24">
        <v>0</v>
      </c>
      <c r="S333" s="25">
        <v>0</v>
      </c>
      <c r="U333" s="22" t="str">
        <f>IFERROR(VLOOKUP(B333,[1]Planilha1!$A$1:$B$34,2,FALSE),"Liberado")</f>
        <v>Pendente Revisão Trabalhista e Ajustes</v>
      </c>
    </row>
    <row r="334" spans="1:53" s="21" customFormat="1" ht="20.100000000000001" customHeight="1" x14ac:dyDescent="0.2">
      <c r="A334" s="12" t="s">
        <v>55</v>
      </c>
      <c r="B334" s="18" t="s">
        <v>239</v>
      </c>
      <c r="C334" s="12" t="s">
        <v>519</v>
      </c>
      <c r="D334" s="12" t="s">
        <v>11051</v>
      </c>
      <c r="E334" s="19" t="s">
        <v>5</v>
      </c>
      <c r="F334" s="19" t="s">
        <v>4902</v>
      </c>
      <c r="G334" s="19" t="s">
        <v>11052</v>
      </c>
      <c r="H334" s="12" t="s">
        <v>2501</v>
      </c>
      <c r="I334" s="20">
        <v>451</v>
      </c>
      <c r="J334" s="12" t="s">
        <v>2325</v>
      </c>
      <c r="K334" s="12" t="s">
        <v>11053</v>
      </c>
      <c r="L334" s="12" t="s">
        <v>2349</v>
      </c>
      <c r="M334" s="12"/>
      <c r="N334" s="12" t="s">
        <v>11050</v>
      </c>
      <c r="O334" s="23">
        <v>0</v>
      </c>
      <c r="P334" s="23">
        <v>0</v>
      </c>
      <c r="Q334" s="23">
        <v>0</v>
      </c>
      <c r="R334" s="24">
        <v>0</v>
      </c>
      <c r="S334" s="25">
        <v>0</v>
      </c>
      <c r="U334" s="22" t="str">
        <f>IFERROR(VLOOKUP(B334,[1]Planilha1!$A$1:$B$34,2,FALSE),"Liberado")</f>
        <v>Pendente Revisão Trabalhista e Ajustes</v>
      </c>
    </row>
    <row r="335" spans="1:53" s="21" customFormat="1" ht="20.100000000000001" customHeight="1" x14ac:dyDescent="0.2">
      <c r="A335" s="12" t="s">
        <v>55</v>
      </c>
      <c r="B335" s="18" t="s">
        <v>239</v>
      </c>
      <c r="C335" s="12">
        <v>1</v>
      </c>
      <c r="D335" s="12" t="s">
        <v>11054</v>
      </c>
      <c r="E335" s="19" t="s">
        <v>5</v>
      </c>
      <c r="F335" s="19" t="s">
        <v>2324</v>
      </c>
      <c r="G335" s="19" t="s">
        <v>11055</v>
      </c>
      <c r="H335" s="12" t="s">
        <v>2501</v>
      </c>
      <c r="I335" s="20">
        <v>1016.5</v>
      </c>
      <c r="J335" s="12" t="s">
        <v>2325</v>
      </c>
      <c r="K335" s="12" t="s">
        <v>11056</v>
      </c>
      <c r="L335" s="12" t="s">
        <v>11057</v>
      </c>
      <c r="M335" s="12"/>
      <c r="N335" s="12" t="s">
        <v>11058</v>
      </c>
      <c r="O335" s="23">
        <v>0</v>
      </c>
      <c r="P335" s="23">
        <v>10000</v>
      </c>
      <c r="Q335" s="23">
        <v>0</v>
      </c>
      <c r="R335" s="24">
        <v>0</v>
      </c>
      <c r="S335" s="25">
        <v>0</v>
      </c>
      <c r="U335" s="22" t="str">
        <f>IFERROR(VLOOKUP(B335,[1]Planilha1!$A$1:$B$34,2,FALSE),"Liberado")</f>
        <v>Pendente Revisão Trabalhista e Ajustes</v>
      </c>
    </row>
    <row r="336" spans="1:53" s="21" customFormat="1" ht="20.100000000000001" customHeight="1" x14ac:dyDescent="0.2">
      <c r="A336" s="27" t="s">
        <v>120</v>
      </c>
      <c r="B336" s="28" t="s">
        <v>239</v>
      </c>
      <c r="C336" s="27" t="s">
        <v>466</v>
      </c>
      <c r="D336" s="27" t="s">
        <v>11167</v>
      </c>
      <c r="E336" s="27" t="s">
        <v>7</v>
      </c>
      <c r="F336" s="27" t="s">
        <v>6507</v>
      </c>
      <c r="G336" s="27" t="s">
        <v>11168</v>
      </c>
      <c r="H336" s="27" t="s">
        <v>6629</v>
      </c>
      <c r="I336" s="29">
        <v>40000</v>
      </c>
      <c r="J336" s="27" t="s">
        <v>6510</v>
      </c>
      <c r="K336" s="27" t="s">
        <v>11099</v>
      </c>
      <c r="L336" s="27" t="s">
        <v>7770</v>
      </c>
      <c r="M336" s="30">
        <v>43025</v>
      </c>
      <c r="N336" s="35" t="s">
        <v>12097</v>
      </c>
      <c r="O336" s="23">
        <v>0</v>
      </c>
      <c r="P336" s="23">
        <v>34000</v>
      </c>
      <c r="Q336" s="23">
        <v>0</v>
      </c>
      <c r="R336" s="24">
        <v>0</v>
      </c>
      <c r="S336" s="25">
        <v>0</v>
      </c>
      <c r="T336" s="34" t="s">
        <v>12066</v>
      </c>
      <c r="U336" s="22" t="str">
        <f>IFERROR(VLOOKUP(B336,[1]Planilha1!$A$1:$B$34,2,FALSE),"Liberado")</f>
        <v>Pendente Revisão Trabalhista e Ajustes</v>
      </c>
      <c r="V336" s="31"/>
      <c r="W336" s="31"/>
      <c r="X336" s="31"/>
      <c r="Y336" s="31"/>
      <c r="Z336" s="31"/>
      <c r="AA336" s="31"/>
      <c r="AB336" s="31"/>
      <c r="AC336" s="31"/>
      <c r="AD336" s="31"/>
      <c r="AE336" s="31"/>
      <c r="AF336" s="31"/>
      <c r="AG336" s="31"/>
      <c r="AH336" s="31"/>
      <c r="AI336" s="31"/>
      <c r="AJ336" s="31"/>
      <c r="AK336" s="31"/>
      <c r="AL336" s="31"/>
      <c r="AM336" s="31"/>
      <c r="AN336" s="31"/>
      <c r="AO336" s="31"/>
      <c r="AP336" s="31"/>
      <c r="AQ336" s="31"/>
      <c r="AR336" s="31"/>
      <c r="AS336" s="31"/>
      <c r="AT336" s="31"/>
      <c r="AU336" s="31"/>
      <c r="AV336" s="31"/>
      <c r="AW336" s="31"/>
      <c r="AX336" s="31"/>
      <c r="AY336" s="31"/>
      <c r="AZ336" s="31"/>
      <c r="BA336" s="31"/>
    </row>
    <row r="337" spans="1:53" s="21" customFormat="1" ht="20.100000000000001" customHeight="1" x14ac:dyDescent="0.2">
      <c r="A337" s="27" t="s">
        <v>120</v>
      </c>
      <c r="B337" s="28" t="s">
        <v>239</v>
      </c>
      <c r="C337" s="27" t="s">
        <v>337</v>
      </c>
      <c r="D337" s="27" t="s">
        <v>11185</v>
      </c>
      <c r="E337" s="27" t="s">
        <v>7</v>
      </c>
      <c r="F337" s="27" t="s">
        <v>6507</v>
      </c>
      <c r="G337" s="27" t="s">
        <v>11186</v>
      </c>
      <c r="H337" s="27" t="s">
        <v>6739</v>
      </c>
      <c r="I337" s="29">
        <v>400000</v>
      </c>
      <c r="J337" s="27" t="s">
        <v>6510</v>
      </c>
      <c r="K337" s="27" t="s">
        <v>11187</v>
      </c>
      <c r="L337" s="27" t="s">
        <v>7770</v>
      </c>
      <c r="M337" s="30">
        <v>43004</v>
      </c>
      <c r="N337" s="35" t="s">
        <v>12097</v>
      </c>
      <c r="O337" s="23">
        <v>0</v>
      </c>
      <c r="P337" s="23">
        <v>252000</v>
      </c>
      <c r="Q337" s="23">
        <v>0</v>
      </c>
      <c r="R337" s="24">
        <v>0</v>
      </c>
      <c r="S337" s="25">
        <v>0</v>
      </c>
      <c r="T337" s="34" t="s">
        <v>12066</v>
      </c>
      <c r="U337" s="22" t="str">
        <f>IFERROR(VLOOKUP(B337,[1]Planilha1!$A$1:$B$34,2,FALSE),"Liberado")</f>
        <v>Pendente Revisão Trabalhista e Ajustes</v>
      </c>
      <c r="V337" s="31"/>
      <c r="W337" s="31"/>
      <c r="X337" s="31"/>
      <c r="Y337" s="31"/>
      <c r="Z337" s="31"/>
      <c r="AA337" s="31"/>
      <c r="AB337" s="31"/>
      <c r="AC337" s="31"/>
      <c r="AD337" s="31"/>
      <c r="AE337" s="31"/>
      <c r="AF337" s="31"/>
      <c r="AG337" s="31"/>
      <c r="AH337" s="31"/>
      <c r="AI337" s="31"/>
      <c r="AJ337" s="31"/>
      <c r="AK337" s="31"/>
      <c r="AL337" s="31"/>
      <c r="AM337" s="31"/>
      <c r="AN337" s="31"/>
      <c r="AO337" s="31"/>
      <c r="AP337" s="31"/>
      <c r="AQ337" s="31"/>
      <c r="AR337" s="31"/>
      <c r="AS337" s="31"/>
      <c r="AT337" s="31"/>
      <c r="AU337" s="31"/>
      <c r="AV337" s="31"/>
      <c r="AW337" s="31"/>
      <c r="AX337" s="31"/>
      <c r="AY337" s="31"/>
      <c r="AZ337" s="31"/>
      <c r="BA337" s="31"/>
    </row>
    <row r="338" spans="1:53" s="21" customFormat="1" ht="20.100000000000001" customHeight="1" x14ac:dyDescent="0.2">
      <c r="A338" s="27" t="s">
        <v>120</v>
      </c>
      <c r="B338" s="28" t="s">
        <v>239</v>
      </c>
      <c r="C338" s="27" t="s">
        <v>649</v>
      </c>
      <c r="D338" s="27" t="s">
        <v>11200</v>
      </c>
      <c r="E338" s="27" t="s">
        <v>7</v>
      </c>
      <c r="F338" s="27" t="s">
        <v>6507</v>
      </c>
      <c r="G338" s="27" t="s">
        <v>11201</v>
      </c>
      <c r="H338" s="27" t="s">
        <v>6629</v>
      </c>
      <c r="I338" s="29">
        <v>500000</v>
      </c>
      <c r="J338" s="27" t="s">
        <v>6510</v>
      </c>
      <c r="K338" s="27" t="s">
        <v>11099</v>
      </c>
      <c r="L338" s="27" t="s">
        <v>7770</v>
      </c>
      <c r="M338" s="30">
        <v>43012</v>
      </c>
      <c r="N338" s="35" t="s">
        <v>12097</v>
      </c>
      <c r="O338" s="23">
        <v>0</v>
      </c>
      <c r="P338" s="23">
        <v>500000</v>
      </c>
      <c r="Q338" s="23">
        <v>0</v>
      </c>
      <c r="R338" s="24">
        <v>0</v>
      </c>
      <c r="S338" s="25">
        <v>0</v>
      </c>
      <c r="T338" s="34" t="s">
        <v>12066</v>
      </c>
      <c r="U338" s="22" t="str">
        <f>IFERROR(VLOOKUP(B338,[1]Planilha1!$A$1:$B$34,2,FALSE),"Liberado")</f>
        <v>Pendente Revisão Trabalhista e Ajustes</v>
      </c>
      <c r="V338" s="31"/>
      <c r="W338" s="31"/>
      <c r="X338" s="31"/>
      <c r="Y338" s="31"/>
      <c r="Z338" s="31"/>
      <c r="AA338" s="31"/>
      <c r="AB338" s="31"/>
      <c r="AC338" s="31"/>
      <c r="AD338" s="31"/>
      <c r="AE338" s="31"/>
      <c r="AF338" s="31"/>
      <c r="AG338" s="31"/>
      <c r="AH338" s="31"/>
      <c r="AI338" s="31"/>
      <c r="AJ338" s="31"/>
      <c r="AK338" s="31"/>
      <c r="AL338" s="31"/>
      <c r="AM338" s="31"/>
      <c r="AN338" s="31"/>
      <c r="AO338" s="31"/>
      <c r="AP338" s="31"/>
      <c r="AQ338" s="31"/>
      <c r="AR338" s="31"/>
      <c r="AS338" s="31"/>
      <c r="AT338" s="31"/>
      <c r="AU338" s="31"/>
      <c r="AV338" s="31"/>
      <c r="AW338" s="31"/>
      <c r="AX338" s="31"/>
      <c r="AY338" s="31"/>
      <c r="AZ338" s="31"/>
      <c r="BA338" s="31"/>
    </row>
    <row r="339" spans="1:53" s="21" customFormat="1" ht="20.100000000000001" customHeight="1" x14ac:dyDescent="0.2">
      <c r="A339" s="27" t="s">
        <v>120</v>
      </c>
      <c r="B339" s="28" t="s">
        <v>239</v>
      </c>
      <c r="C339" s="27" t="s">
        <v>556</v>
      </c>
      <c r="D339" s="27" t="s">
        <v>11291</v>
      </c>
      <c r="E339" s="27" t="s">
        <v>7</v>
      </c>
      <c r="F339" s="27" t="s">
        <v>6507</v>
      </c>
      <c r="G339" s="27" t="s">
        <v>11292</v>
      </c>
      <c r="H339" s="27" t="s">
        <v>6629</v>
      </c>
      <c r="I339" s="29">
        <v>200000</v>
      </c>
      <c r="J339" s="27" t="s">
        <v>6510</v>
      </c>
      <c r="K339" s="27" t="s">
        <v>11293</v>
      </c>
      <c r="L339" s="27" t="s">
        <v>6579</v>
      </c>
      <c r="M339" s="30">
        <v>43000</v>
      </c>
      <c r="N339" s="35" t="s">
        <v>12097</v>
      </c>
      <c r="O339" s="23">
        <v>0</v>
      </c>
      <c r="P339" s="23">
        <v>120000</v>
      </c>
      <c r="Q339" s="23">
        <v>0</v>
      </c>
      <c r="R339" s="24">
        <v>0</v>
      </c>
      <c r="S339" s="25">
        <v>0</v>
      </c>
      <c r="T339" s="34" t="s">
        <v>12066</v>
      </c>
      <c r="U339" s="22" t="str">
        <f>IFERROR(VLOOKUP(B339,[1]Planilha1!$A$1:$B$34,2,FALSE),"Liberado")</f>
        <v>Pendente Revisão Trabalhista e Ajustes</v>
      </c>
      <c r="V339" s="31"/>
      <c r="W339" s="31"/>
      <c r="X339" s="31"/>
      <c r="Y339" s="31"/>
      <c r="Z339" s="31"/>
      <c r="AA339" s="31"/>
      <c r="AB339" s="31"/>
      <c r="AC339" s="31"/>
      <c r="AD339" s="31"/>
      <c r="AE339" s="31"/>
      <c r="AF339" s="31"/>
      <c r="AG339" s="31"/>
      <c r="AH339" s="31"/>
      <c r="AI339" s="31"/>
      <c r="AJ339" s="31"/>
      <c r="AK339" s="31"/>
      <c r="AL339" s="31"/>
      <c r="AM339" s="31"/>
      <c r="AN339" s="31"/>
      <c r="AO339" s="31"/>
      <c r="AP339" s="31"/>
      <c r="AQ339" s="31"/>
      <c r="AR339" s="31"/>
      <c r="AS339" s="31"/>
      <c r="AT339" s="31"/>
      <c r="AU339" s="31"/>
      <c r="AV339" s="31"/>
      <c r="AW339" s="31"/>
      <c r="AX339" s="31"/>
      <c r="AY339" s="31"/>
      <c r="AZ339" s="31"/>
      <c r="BA339" s="31"/>
    </row>
    <row r="340" spans="1:53" s="21" customFormat="1" ht="20.100000000000001" customHeight="1" x14ac:dyDescent="0.2">
      <c r="A340" s="27" t="s">
        <v>120</v>
      </c>
      <c r="B340" s="28" t="s">
        <v>239</v>
      </c>
      <c r="C340" s="27" t="s">
        <v>381</v>
      </c>
      <c r="D340" s="27" t="s">
        <v>11296</v>
      </c>
      <c r="E340" s="27" t="s">
        <v>7</v>
      </c>
      <c r="F340" s="27" t="s">
        <v>6507</v>
      </c>
      <c r="G340" s="27" t="s">
        <v>11297</v>
      </c>
      <c r="H340" s="27" t="s">
        <v>6656</v>
      </c>
      <c r="I340" s="29">
        <v>40000</v>
      </c>
      <c r="J340" s="27" t="s">
        <v>6510</v>
      </c>
      <c r="K340" s="27" t="s">
        <v>11298</v>
      </c>
      <c r="L340" s="27" t="s">
        <v>6579</v>
      </c>
      <c r="M340" s="30">
        <v>42977</v>
      </c>
      <c r="N340" s="27" t="s">
        <v>11091</v>
      </c>
      <c r="O340" s="23">
        <v>0</v>
      </c>
      <c r="P340" s="23">
        <f>458426.03</f>
        <v>458426.03</v>
      </c>
      <c r="Q340" s="23">
        <v>0</v>
      </c>
      <c r="R340" s="24">
        <v>0</v>
      </c>
      <c r="S340" s="25">
        <v>0</v>
      </c>
      <c r="T340" s="32"/>
      <c r="U340" s="22" t="str">
        <f>IFERROR(VLOOKUP(B340,[1]Planilha1!$A$1:$B$34,2,FALSE),"Liberado")</f>
        <v>Pendente Revisão Trabalhista e Ajustes</v>
      </c>
      <c r="V340" s="31"/>
      <c r="W340" s="31"/>
      <c r="X340" s="31"/>
      <c r="Y340" s="31"/>
      <c r="Z340" s="31"/>
      <c r="AA340" s="31"/>
      <c r="AB340" s="31"/>
      <c r="AC340" s="31"/>
      <c r="AD340" s="31"/>
      <c r="AE340" s="31"/>
      <c r="AF340" s="31"/>
      <c r="AG340" s="31"/>
      <c r="AH340" s="31"/>
      <c r="AI340" s="31"/>
      <c r="AJ340" s="31"/>
      <c r="AK340" s="31"/>
      <c r="AL340" s="31"/>
      <c r="AM340" s="31"/>
      <c r="AN340" s="31"/>
      <c r="AO340" s="31"/>
      <c r="AP340" s="31"/>
      <c r="AQ340" s="31"/>
      <c r="AR340" s="31"/>
      <c r="AS340" s="31"/>
      <c r="AT340" s="31"/>
      <c r="AU340" s="31"/>
      <c r="AV340" s="31"/>
      <c r="AW340" s="31"/>
      <c r="AX340" s="31"/>
      <c r="AY340" s="31"/>
      <c r="AZ340" s="31"/>
      <c r="BA340" s="31"/>
    </row>
    <row r="341" spans="1:53" s="21" customFormat="1" ht="20.100000000000001" customHeight="1" x14ac:dyDescent="0.2">
      <c r="A341" s="27" t="s">
        <v>120</v>
      </c>
      <c r="B341" s="28" t="s">
        <v>239</v>
      </c>
      <c r="C341" s="27" t="s">
        <v>466</v>
      </c>
      <c r="D341" s="27" t="s">
        <v>11358</v>
      </c>
      <c r="E341" s="27" t="s">
        <v>7</v>
      </c>
      <c r="F341" s="27" t="s">
        <v>6507</v>
      </c>
      <c r="G341" s="27" t="s">
        <v>11359</v>
      </c>
      <c r="H341" s="27" t="s">
        <v>6629</v>
      </c>
      <c r="I341" s="29">
        <v>200000</v>
      </c>
      <c r="J341" s="27" t="s">
        <v>6510</v>
      </c>
      <c r="K341" s="27" t="s">
        <v>11360</v>
      </c>
      <c r="L341" s="27" t="s">
        <v>6579</v>
      </c>
      <c r="M341" s="30">
        <v>42983</v>
      </c>
      <c r="N341" s="27" t="s">
        <v>11100</v>
      </c>
      <c r="O341" s="23">
        <v>0</v>
      </c>
      <c r="P341" s="33">
        <v>1494880.14</v>
      </c>
      <c r="Q341" s="23">
        <v>0</v>
      </c>
      <c r="R341" s="24">
        <v>0</v>
      </c>
      <c r="S341" s="25">
        <v>0</v>
      </c>
      <c r="T341" s="34" t="s">
        <v>12065</v>
      </c>
      <c r="U341" s="22" t="str">
        <f>IFERROR(VLOOKUP(B341,[1]Planilha1!$A$1:$B$34,2,FALSE),"Liberado")</f>
        <v>Pendente Revisão Trabalhista e Ajustes</v>
      </c>
      <c r="V341" s="31"/>
      <c r="W341" s="31"/>
      <c r="X341" s="31"/>
      <c r="Y341" s="31"/>
      <c r="Z341" s="31"/>
      <c r="AA341" s="31"/>
      <c r="AB341" s="31"/>
      <c r="AC341" s="31"/>
      <c r="AD341" s="31"/>
      <c r="AE341" s="31"/>
      <c r="AF341" s="31"/>
      <c r="AG341" s="31"/>
      <c r="AH341" s="31"/>
      <c r="AI341" s="31"/>
      <c r="AJ341" s="31"/>
      <c r="AK341" s="31"/>
      <c r="AL341" s="31"/>
      <c r="AM341" s="31"/>
      <c r="AN341" s="31"/>
      <c r="AO341" s="31"/>
      <c r="AP341" s="31"/>
      <c r="AQ341" s="31"/>
      <c r="AR341" s="31"/>
      <c r="AS341" s="31"/>
      <c r="AT341" s="31"/>
      <c r="AU341" s="31"/>
      <c r="AV341" s="31"/>
      <c r="AW341" s="31"/>
      <c r="AX341" s="31"/>
      <c r="AY341" s="31"/>
      <c r="AZ341" s="31"/>
      <c r="BA341" s="31"/>
    </row>
    <row r="342" spans="1:53" s="21" customFormat="1" ht="20.100000000000001" customHeight="1" x14ac:dyDescent="0.2">
      <c r="A342" s="27" t="s">
        <v>120</v>
      </c>
      <c r="B342" s="28" t="s">
        <v>239</v>
      </c>
      <c r="C342" s="27" t="s">
        <v>411</v>
      </c>
      <c r="D342" s="27" t="s">
        <v>11378</v>
      </c>
      <c r="E342" s="27" t="s">
        <v>7</v>
      </c>
      <c r="F342" s="27" t="s">
        <v>6507</v>
      </c>
      <c r="G342" s="27" t="s">
        <v>11379</v>
      </c>
      <c r="H342" s="27" t="s">
        <v>6527</v>
      </c>
      <c r="I342" s="29">
        <v>40000</v>
      </c>
      <c r="J342" s="27" t="s">
        <v>6510</v>
      </c>
      <c r="K342" s="27" t="s">
        <v>11380</v>
      </c>
      <c r="L342" s="27" t="s">
        <v>6579</v>
      </c>
      <c r="M342" s="30">
        <v>42941</v>
      </c>
      <c r="N342" s="27" t="s">
        <v>11381</v>
      </c>
      <c r="O342" s="23">
        <v>17524.93</v>
      </c>
      <c r="P342" s="23">
        <v>469622.34</v>
      </c>
      <c r="Q342" s="23">
        <v>0</v>
      </c>
      <c r="R342" s="24">
        <v>0</v>
      </c>
      <c r="S342" s="25">
        <v>0</v>
      </c>
      <c r="T342" s="32"/>
      <c r="U342" s="22" t="str">
        <f>IFERROR(VLOOKUP(B342,[1]Planilha1!$A$1:$B$34,2,FALSE),"Liberado")</f>
        <v>Pendente Revisão Trabalhista e Ajustes</v>
      </c>
      <c r="V342" s="31"/>
      <c r="W342" s="31"/>
      <c r="X342" s="31"/>
      <c r="Y342" s="31"/>
      <c r="Z342" s="31"/>
      <c r="AA342" s="31"/>
      <c r="AB342" s="31"/>
      <c r="AC342" s="31"/>
      <c r="AD342" s="31"/>
      <c r="AE342" s="31"/>
      <c r="AF342" s="31"/>
      <c r="AG342" s="31"/>
      <c r="AH342" s="31"/>
      <c r="AI342" s="31"/>
      <c r="AJ342" s="31"/>
      <c r="AK342" s="31"/>
      <c r="AL342" s="31"/>
      <c r="AM342" s="31"/>
      <c r="AN342" s="31"/>
      <c r="AO342" s="31"/>
      <c r="AP342" s="31"/>
      <c r="AQ342" s="31"/>
      <c r="AR342" s="31"/>
      <c r="AS342" s="31"/>
      <c r="AT342" s="31"/>
      <c r="AU342" s="31"/>
      <c r="AV342" s="31"/>
      <c r="AW342" s="31"/>
      <c r="AX342" s="31"/>
      <c r="AY342" s="31"/>
      <c r="AZ342" s="31"/>
      <c r="BA342" s="31"/>
    </row>
    <row r="343" spans="1:53" s="21" customFormat="1" ht="20.100000000000001" customHeight="1" x14ac:dyDescent="0.2">
      <c r="A343" s="27" t="s">
        <v>120</v>
      </c>
      <c r="B343" s="28" t="s">
        <v>239</v>
      </c>
      <c r="C343" s="27" t="s">
        <v>602</v>
      </c>
      <c r="D343" s="27" t="s">
        <v>1899</v>
      </c>
      <c r="E343" s="27" t="s">
        <v>7</v>
      </c>
      <c r="F343" s="27" t="s">
        <v>6507</v>
      </c>
      <c r="G343" s="27" t="s">
        <v>11400</v>
      </c>
      <c r="H343" s="27" t="s">
        <v>11401</v>
      </c>
      <c r="I343" s="29">
        <v>100000</v>
      </c>
      <c r="J343" s="27" t="s">
        <v>6510</v>
      </c>
      <c r="K343" s="27" t="s">
        <v>11402</v>
      </c>
      <c r="L343" s="27" t="s">
        <v>6579</v>
      </c>
      <c r="M343" s="30">
        <v>42941</v>
      </c>
      <c r="N343" s="27" t="s">
        <v>11403</v>
      </c>
      <c r="O343" s="23">
        <v>0</v>
      </c>
      <c r="P343" s="23">
        <v>92296.83</v>
      </c>
      <c r="Q343" s="23">
        <v>0</v>
      </c>
      <c r="R343" s="24">
        <v>0</v>
      </c>
      <c r="S343" s="25">
        <v>0</v>
      </c>
      <c r="T343" s="32"/>
      <c r="U343" s="22" t="str">
        <f>IFERROR(VLOOKUP(B343,[1]Planilha1!$A$1:$B$34,2,FALSE),"Liberado")</f>
        <v>Pendente Revisão Trabalhista e Ajustes</v>
      </c>
      <c r="V343" s="31"/>
      <c r="W343" s="31"/>
      <c r="X343" s="31"/>
      <c r="Y343" s="31"/>
      <c r="Z343" s="31"/>
      <c r="AA343" s="31"/>
      <c r="AB343" s="31"/>
      <c r="AC343" s="31"/>
      <c r="AD343" s="31"/>
      <c r="AE343" s="31"/>
      <c r="AF343" s="31"/>
      <c r="AG343" s="31"/>
      <c r="AH343" s="31"/>
      <c r="AI343" s="31"/>
      <c r="AJ343" s="31"/>
      <c r="AK343" s="31"/>
      <c r="AL343" s="31"/>
      <c r="AM343" s="31"/>
      <c r="AN343" s="31"/>
      <c r="AO343" s="31"/>
      <c r="AP343" s="31"/>
      <c r="AQ343" s="31"/>
      <c r="AR343" s="31"/>
      <c r="AS343" s="31"/>
      <c r="AT343" s="31"/>
      <c r="AU343" s="31"/>
      <c r="AV343" s="31"/>
      <c r="AW343" s="31"/>
      <c r="AX343" s="31"/>
      <c r="AY343" s="31"/>
      <c r="AZ343" s="31"/>
      <c r="BA343" s="31"/>
    </row>
    <row r="344" spans="1:53" s="21" customFormat="1" ht="20.100000000000001" customHeight="1" x14ac:dyDescent="0.2">
      <c r="A344" s="27" t="s">
        <v>120</v>
      </c>
      <c r="B344" s="28" t="s">
        <v>239</v>
      </c>
      <c r="C344" s="27" t="s">
        <v>411</v>
      </c>
      <c r="D344" s="27" t="s">
        <v>1840</v>
      </c>
      <c r="E344" s="27" t="s">
        <v>7</v>
      </c>
      <c r="F344" s="27" t="s">
        <v>6507</v>
      </c>
      <c r="G344" s="27" t="s">
        <v>6526</v>
      </c>
      <c r="H344" s="27" t="s">
        <v>6527</v>
      </c>
      <c r="I344" s="29">
        <v>200000</v>
      </c>
      <c r="J344" s="27" t="s">
        <v>6510</v>
      </c>
      <c r="K344" s="27" t="s">
        <v>11453</v>
      </c>
      <c r="L344" s="27" t="s">
        <v>6579</v>
      </c>
      <c r="M344" s="30">
        <v>42878</v>
      </c>
      <c r="N344" s="27" t="s">
        <v>6511</v>
      </c>
      <c r="O344" s="23">
        <v>4391.88</v>
      </c>
      <c r="P344" s="23">
        <v>19402.689999999999</v>
      </c>
      <c r="Q344" s="23">
        <v>0</v>
      </c>
      <c r="R344" s="24">
        <v>0</v>
      </c>
      <c r="S344" s="25">
        <v>0</v>
      </c>
      <c r="T344" s="32"/>
      <c r="U344" s="22" t="str">
        <f>IFERROR(VLOOKUP(B344,[1]Planilha1!$A$1:$B$34,2,FALSE),"Liberado")</f>
        <v>Pendente Revisão Trabalhista e Ajustes</v>
      </c>
      <c r="V344" s="31"/>
      <c r="W344" s="31"/>
      <c r="X344" s="31"/>
      <c r="Y344" s="31"/>
      <c r="Z344" s="31"/>
      <c r="AA344" s="31"/>
      <c r="AB344" s="31"/>
      <c r="AC344" s="31"/>
      <c r="AD344" s="31"/>
      <c r="AE344" s="31"/>
      <c r="AF344" s="31"/>
      <c r="AG344" s="31"/>
      <c r="AH344" s="31"/>
      <c r="AI344" s="31"/>
      <c r="AJ344" s="31"/>
      <c r="AK344" s="31"/>
      <c r="AL344" s="31"/>
      <c r="AM344" s="31"/>
      <c r="AN344" s="31"/>
      <c r="AO344" s="31"/>
      <c r="AP344" s="31"/>
      <c r="AQ344" s="31"/>
      <c r="AR344" s="31"/>
      <c r="AS344" s="31"/>
      <c r="AT344" s="31"/>
      <c r="AU344" s="31"/>
      <c r="AV344" s="31"/>
      <c r="AW344" s="31"/>
      <c r="AX344" s="31"/>
      <c r="AY344" s="31"/>
      <c r="AZ344" s="31"/>
      <c r="BA344" s="31"/>
    </row>
    <row r="345" spans="1:53" s="21" customFormat="1" ht="20.100000000000001" customHeight="1" x14ac:dyDescent="0.2">
      <c r="A345" s="27" t="s">
        <v>120</v>
      </c>
      <c r="B345" s="28" t="s">
        <v>239</v>
      </c>
      <c r="C345" s="27" t="s">
        <v>397</v>
      </c>
      <c r="D345" s="27" t="s">
        <v>1845</v>
      </c>
      <c r="E345" s="27" t="s">
        <v>7</v>
      </c>
      <c r="F345" s="27" t="s">
        <v>6507</v>
      </c>
      <c r="G345" s="27" t="s">
        <v>6540</v>
      </c>
      <c r="H345" s="27" t="s">
        <v>6541</v>
      </c>
      <c r="I345" s="29">
        <v>100000</v>
      </c>
      <c r="J345" s="27" t="s">
        <v>6510</v>
      </c>
      <c r="K345" s="27" t="s">
        <v>11462</v>
      </c>
      <c r="L345" s="27" t="s">
        <v>6585</v>
      </c>
      <c r="M345" s="30">
        <v>42866</v>
      </c>
      <c r="N345" s="27" t="s">
        <v>11463</v>
      </c>
      <c r="O345" s="23">
        <v>29865.59</v>
      </c>
      <c r="P345" s="23">
        <v>313567.67</v>
      </c>
      <c r="Q345" s="23">
        <v>0</v>
      </c>
      <c r="R345" s="24">
        <v>0</v>
      </c>
      <c r="S345" s="25">
        <v>0</v>
      </c>
      <c r="T345" s="32"/>
      <c r="U345" s="22" t="str">
        <f>IFERROR(VLOOKUP(B345,[1]Planilha1!$A$1:$B$34,2,FALSE),"Liberado")</f>
        <v>Pendente Revisão Trabalhista e Ajustes</v>
      </c>
      <c r="V345" s="31"/>
      <c r="W345" s="31"/>
      <c r="X345" s="31"/>
      <c r="Y345" s="31"/>
      <c r="Z345" s="31"/>
      <c r="AA345" s="31"/>
      <c r="AB345" s="31"/>
      <c r="AC345" s="31"/>
      <c r="AD345" s="31"/>
      <c r="AE345" s="31"/>
      <c r="AF345" s="31"/>
      <c r="AG345" s="31"/>
      <c r="AH345" s="31"/>
      <c r="AI345" s="31"/>
      <c r="AJ345" s="31"/>
      <c r="AK345" s="31"/>
      <c r="AL345" s="31"/>
      <c r="AM345" s="31"/>
      <c r="AN345" s="31"/>
      <c r="AO345" s="31"/>
      <c r="AP345" s="31"/>
      <c r="AQ345" s="31"/>
      <c r="AR345" s="31"/>
      <c r="AS345" s="31"/>
      <c r="AT345" s="31"/>
      <c r="AU345" s="31"/>
      <c r="AV345" s="31"/>
      <c r="AW345" s="31"/>
      <c r="AX345" s="31"/>
      <c r="AY345" s="31"/>
      <c r="AZ345" s="31"/>
      <c r="BA345" s="31"/>
    </row>
    <row r="346" spans="1:53" s="21" customFormat="1" ht="20.100000000000001" customHeight="1" x14ac:dyDescent="0.2">
      <c r="A346" s="27" t="s">
        <v>120</v>
      </c>
      <c r="B346" s="28" t="s">
        <v>239</v>
      </c>
      <c r="C346" s="27" t="s">
        <v>602</v>
      </c>
      <c r="D346" s="27" t="s">
        <v>1892</v>
      </c>
      <c r="E346" s="27" t="s">
        <v>7</v>
      </c>
      <c r="F346" s="27" t="s">
        <v>6507</v>
      </c>
      <c r="G346" s="27" t="s">
        <v>11533</v>
      </c>
      <c r="H346" s="27" t="s">
        <v>6622</v>
      </c>
      <c r="I346" s="29">
        <v>200000</v>
      </c>
      <c r="J346" s="27" t="s">
        <v>6510</v>
      </c>
      <c r="K346" s="27" t="s">
        <v>11099</v>
      </c>
      <c r="L346" s="27" t="s">
        <v>6579</v>
      </c>
      <c r="M346" s="30">
        <v>42766</v>
      </c>
      <c r="N346" s="27" t="s">
        <v>11534</v>
      </c>
      <c r="O346" s="23">
        <v>15520.01</v>
      </c>
      <c r="P346" s="23">
        <v>544629.53</v>
      </c>
      <c r="Q346" s="23">
        <v>0</v>
      </c>
      <c r="R346" s="24">
        <v>0</v>
      </c>
      <c r="S346" s="25">
        <v>0</v>
      </c>
      <c r="T346" s="32"/>
      <c r="U346" s="22" t="str">
        <f>IFERROR(VLOOKUP(B346,[1]Planilha1!$A$1:$B$34,2,FALSE),"Liberado")</f>
        <v>Pendente Revisão Trabalhista e Ajustes</v>
      </c>
      <c r="V346" s="31"/>
      <c r="W346" s="31"/>
      <c r="X346" s="31"/>
      <c r="Y346" s="31"/>
      <c r="Z346" s="31"/>
      <c r="AA346" s="31"/>
      <c r="AB346" s="31"/>
      <c r="AC346" s="31"/>
      <c r="AD346" s="31"/>
      <c r="AE346" s="31"/>
      <c r="AF346" s="31"/>
      <c r="AG346" s="31"/>
      <c r="AH346" s="31"/>
      <c r="AI346" s="31"/>
      <c r="AJ346" s="31"/>
      <c r="AK346" s="31"/>
      <c r="AL346" s="31"/>
      <c r="AM346" s="31"/>
      <c r="AN346" s="31"/>
      <c r="AO346" s="31"/>
      <c r="AP346" s="31"/>
      <c r="AQ346" s="31"/>
      <c r="AR346" s="31"/>
      <c r="AS346" s="31"/>
      <c r="AT346" s="31"/>
      <c r="AU346" s="31"/>
      <c r="AV346" s="31"/>
      <c r="AW346" s="31"/>
      <c r="AX346" s="31"/>
      <c r="AY346" s="31"/>
      <c r="AZ346" s="31"/>
      <c r="BA346" s="31"/>
    </row>
    <row r="347" spans="1:53" s="21" customFormat="1" ht="20.100000000000001" customHeight="1" x14ac:dyDescent="0.2">
      <c r="A347" s="27" t="s">
        <v>120</v>
      </c>
      <c r="B347" s="28" t="s">
        <v>239</v>
      </c>
      <c r="C347" s="27" t="s">
        <v>649</v>
      </c>
      <c r="D347" s="27" t="s">
        <v>1897</v>
      </c>
      <c r="E347" s="27" t="s">
        <v>7</v>
      </c>
      <c r="F347" s="27" t="s">
        <v>6507</v>
      </c>
      <c r="G347" s="27" t="s">
        <v>11541</v>
      </c>
      <c r="H347" s="27" t="s">
        <v>6629</v>
      </c>
      <c r="I347" s="29">
        <v>37000</v>
      </c>
      <c r="J347" s="27" t="s">
        <v>6630</v>
      </c>
      <c r="K347" s="27" t="s">
        <v>11542</v>
      </c>
      <c r="L347" s="27" t="s">
        <v>6579</v>
      </c>
      <c r="M347" s="30" t="s">
        <v>6531</v>
      </c>
      <c r="N347" s="27" t="s">
        <v>12062</v>
      </c>
      <c r="O347" s="23">
        <v>0</v>
      </c>
      <c r="P347" s="23">
        <v>363787.41</v>
      </c>
      <c r="Q347" s="23">
        <v>0</v>
      </c>
      <c r="R347" s="24">
        <v>0</v>
      </c>
      <c r="S347" s="25">
        <v>0</v>
      </c>
      <c r="T347" s="32"/>
      <c r="U347" s="22" t="str">
        <f>IFERROR(VLOOKUP(B347,[1]Planilha1!$A$1:$B$34,2,FALSE),"Liberado")</f>
        <v>Pendente Revisão Trabalhista e Ajustes</v>
      </c>
      <c r="V347" s="31"/>
      <c r="W347" s="31"/>
      <c r="X347" s="31"/>
      <c r="Y347" s="31"/>
      <c r="Z347" s="31"/>
      <c r="AA347" s="31"/>
      <c r="AB347" s="31"/>
      <c r="AC347" s="31"/>
      <c r="AD347" s="31"/>
      <c r="AE347" s="31"/>
      <c r="AF347" s="31"/>
      <c r="AG347" s="31"/>
      <c r="AH347" s="31"/>
      <c r="AI347" s="31"/>
      <c r="AJ347" s="31"/>
      <c r="AK347" s="31"/>
      <c r="AL347" s="31"/>
      <c r="AM347" s="31"/>
      <c r="AN347" s="31"/>
      <c r="AO347" s="31"/>
      <c r="AP347" s="31"/>
      <c r="AQ347" s="31"/>
      <c r="AR347" s="31"/>
      <c r="AS347" s="31"/>
      <c r="AT347" s="31"/>
      <c r="AU347" s="31"/>
      <c r="AV347" s="31"/>
      <c r="AW347" s="31"/>
      <c r="AX347" s="31"/>
      <c r="AY347" s="31"/>
      <c r="AZ347" s="31"/>
      <c r="BA347" s="31"/>
    </row>
    <row r="348" spans="1:53" s="21" customFormat="1" ht="20.100000000000001" customHeight="1" x14ac:dyDescent="0.2">
      <c r="A348" s="27" t="s">
        <v>120</v>
      </c>
      <c r="B348" s="28" t="s">
        <v>239</v>
      </c>
      <c r="C348" s="27" t="s">
        <v>602</v>
      </c>
      <c r="D348" s="27" t="s">
        <v>1899</v>
      </c>
      <c r="E348" s="27" t="s">
        <v>7</v>
      </c>
      <c r="F348" s="27" t="s">
        <v>6507</v>
      </c>
      <c r="G348" s="27" t="s">
        <v>11545</v>
      </c>
      <c r="H348" s="27" t="s">
        <v>6622</v>
      </c>
      <c r="I348" s="29">
        <v>200000</v>
      </c>
      <c r="J348" s="27" t="s">
        <v>6510</v>
      </c>
      <c r="K348" s="27" t="s">
        <v>11546</v>
      </c>
      <c r="L348" s="27" t="s">
        <v>6579</v>
      </c>
      <c r="M348" s="30">
        <v>42720</v>
      </c>
      <c r="N348" s="27" t="s">
        <v>11547</v>
      </c>
      <c r="O348" s="23">
        <v>0</v>
      </c>
      <c r="P348" s="23">
        <v>946524.41</v>
      </c>
      <c r="Q348" s="23">
        <v>0</v>
      </c>
      <c r="R348" s="24">
        <v>0</v>
      </c>
      <c r="S348" s="25">
        <v>0</v>
      </c>
      <c r="T348" s="32"/>
      <c r="U348" s="22" t="str">
        <f>IFERROR(VLOOKUP(B348,[1]Planilha1!$A$1:$B$34,2,FALSE),"Liberado")</f>
        <v>Pendente Revisão Trabalhista e Ajustes</v>
      </c>
      <c r="V348" s="31"/>
      <c r="W348" s="31"/>
      <c r="X348" s="31"/>
      <c r="Y348" s="31"/>
      <c r="Z348" s="31"/>
      <c r="AA348" s="31"/>
      <c r="AB348" s="31"/>
      <c r="AC348" s="31"/>
      <c r="AD348" s="31"/>
      <c r="AE348" s="31"/>
      <c r="AF348" s="31"/>
      <c r="AG348" s="31"/>
      <c r="AH348" s="31"/>
      <c r="AI348" s="31"/>
      <c r="AJ348" s="31"/>
      <c r="AK348" s="31"/>
      <c r="AL348" s="31"/>
      <c r="AM348" s="31"/>
      <c r="AN348" s="31"/>
      <c r="AO348" s="31"/>
      <c r="AP348" s="31"/>
      <c r="AQ348" s="31"/>
      <c r="AR348" s="31"/>
      <c r="AS348" s="31"/>
      <c r="AT348" s="31"/>
      <c r="AU348" s="31"/>
      <c r="AV348" s="31"/>
      <c r="AW348" s="31"/>
      <c r="AX348" s="31"/>
      <c r="AY348" s="31"/>
      <c r="AZ348" s="31"/>
      <c r="BA348" s="31"/>
    </row>
    <row r="349" spans="1:53" s="21" customFormat="1" ht="20.100000000000001" customHeight="1" x14ac:dyDescent="0.2">
      <c r="A349" s="27" t="s">
        <v>120</v>
      </c>
      <c r="B349" s="28" t="s">
        <v>239</v>
      </c>
      <c r="C349" s="27" t="s">
        <v>397</v>
      </c>
      <c r="D349" s="27" t="s">
        <v>1913</v>
      </c>
      <c r="E349" s="27" t="s">
        <v>7</v>
      </c>
      <c r="F349" s="27" t="s">
        <v>6507</v>
      </c>
      <c r="G349" s="27" t="s">
        <v>6657</v>
      </c>
      <c r="H349" s="27" t="s">
        <v>6541</v>
      </c>
      <c r="I349" s="29">
        <v>37000</v>
      </c>
      <c r="J349" s="27" t="s">
        <v>6510</v>
      </c>
      <c r="K349" s="27" t="s">
        <v>11571</v>
      </c>
      <c r="L349" s="27" t="s">
        <v>7317</v>
      </c>
      <c r="M349" s="30">
        <v>42663</v>
      </c>
      <c r="N349" s="27" t="s">
        <v>11457</v>
      </c>
      <c r="O349" s="23">
        <v>60841.05</v>
      </c>
      <c r="P349" s="23">
        <v>17000.025000000001</v>
      </c>
      <c r="Q349" s="23">
        <v>0</v>
      </c>
      <c r="R349" s="24">
        <v>0</v>
      </c>
      <c r="S349" s="25">
        <v>0</v>
      </c>
      <c r="T349" s="32"/>
      <c r="U349" s="22" t="str">
        <f>IFERROR(VLOOKUP(B349,[1]Planilha1!$A$1:$B$34,2,FALSE),"Liberado")</f>
        <v>Pendente Revisão Trabalhista e Ajustes</v>
      </c>
      <c r="V349" s="31"/>
      <c r="W349" s="31"/>
      <c r="X349" s="31"/>
      <c r="Y349" s="31"/>
      <c r="Z349" s="31"/>
      <c r="AA349" s="31"/>
      <c r="AB349" s="31"/>
      <c r="AC349" s="31"/>
      <c r="AD349" s="31"/>
      <c r="AE349" s="31"/>
      <c r="AF349" s="31"/>
      <c r="AG349" s="31"/>
      <c r="AH349" s="31"/>
      <c r="AI349" s="31"/>
      <c r="AJ349" s="31"/>
      <c r="AK349" s="31"/>
      <c r="AL349" s="31"/>
      <c r="AM349" s="31"/>
      <c r="AN349" s="31"/>
      <c r="AO349" s="31"/>
      <c r="AP349" s="31"/>
      <c r="AQ349" s="31"/>
      <c r="AR349" s="31"/>
      <c r="AS349" s="31"/>
      <c r="AT349" s="31"/>
      <c r="AU349" s="31"/>
      <c r="AV349" s="31"/>
      <c r="AW349" s="31"/>
      <c r="AX349" s="31"/>
      <c r="AY349" s="31"/>
      <c r="AZ349" s="31"/>
      <c r="BA349" s="31"/>
    </row>
    <row r="350" spans="1:53" s="21" customFormat="1" ht="20.100000000000001" customHeight="1" x14ac:dyDescent="0.2">
      <c r="A350" s="27" t="s">
        <v>120</v>
      </c>
      <c r="B350" s="28" t="s">
        <v>239</v>
      </c>
      <c r="C350" s="27">
        <v>6</v>
      </c>
      <c r="D350" s="27" t="s">
        <v>1913</v>
      </c>
      <c r="E350" s="27" t="s">
        <v>7</v>
      </c>
      <c r="F350" s="27" t="s">
        <v>6507</v>
      </c>
      <c r="G350" s="27" t="s">
        <v>6657</v>
      </c>
      <c r="H350" s="27" t="s">
        <v>6541</v>
      </c>
      <c r="I350" s="29">
        <v>37000</v>
      </c>
      <c r="J350" s="27" t="s">
        <v>6510</v>
      </c>
      <c r="K350" s="27" t="s">
        <v>11571</v>
      </c>
      <c r="L350" s="27" t="s">
        <v>7317</v>
      </c>
      <c r="M350" s="30">
        <v>42663</v>
      </c>
      <c r="N350" s="27" t="s">
        <v>11457</v>
      </c>
      <c r="O350" s="23">
        <v>60841.05</v>
      </c>
      <c r="P350" s="23">
        <v>17000.025000000001</v>
      </c>
      <c r="Q350" s="23">
        <v>0</v>
      </c>
      <c r="R350" s="24">
        <v>0</v>
      </c>
      <c r="S350" s="25">
        <v>0</v>
      </c>
      <c r="T350" s="32"/>
      <c r="U350" s="22" t="str">
        <f>IFERROR(VLOOKUP(B350,[1]Planilha1!$A$1:$B$34,2,FALSE),"Liberado")</f>
        <v>Pendente Revisão Trabalhista e Ajustes</v>
      </c>
      <c r="V350" s="31"/>
      <c r="W350" s="31"/>
      <c r="X350" s="31"/>
      <c r="Y350" s="31"/>
      <c r="Z350" s="31"/>
      <c r="AA350" s="31"/>
      <c r="AB350" s="31"/>
      <c r="AC350" s="31"/>
      <c r="AD350" s="31"/>
      <c r="AE350" s="31"/>
      <c r="AF350" s="31"/>
      <c r="AG350" s="31"/>
      <c r="AH350" s="31"/>
      <c r="AI350" s="31"/>
      <c r="AJ350" s="31"/>
      <c r="AK350" s="31"/>
      <c r="AL350" s="31"/>
      <c r="AM350" s="31"/>
      <c r="AN350" s="31"/>
      <c r="AO350" s="31"/>
      <c r="AP350" s="31"/>
      <c r="AQ350" s="31"/>
      <c r="AR350" s="31"/>
      <c r="AS350" s="31"/>
      <c r="AT350" s="31"/>
      <c r="AU350" s="31"/>
      <c r="AV350" s="31"/>
      <c r="AW350" s="31"/>
      <c r="AX350" s="31"/>
      <c r="AY350" s="31"/>
      <c r="AZ350" s="31"/>
      <c r="BA350" s="31"/>
    </row>
    <row r="351" spans="1:53" s="21" customFormat="1" ht="20.100000000000001" customHeight="1" x14ac:dyDescent="0.2">
      <c r="A351" s="27" t="s">
        <v>120</v>
      </c>
      <c r="B351" s="28" t="s">
        <v>239</v>
      </c>
      <c r="C351" s="27" t="s">
        <v>466</v>
      </c>
      <c r="D351" s="27" t="s">
        <v>1918</v>
      </c>
      <c r="E351" s="27" t="s">
        <v>7</v>
      </c>
      <c r="F351" s="27" t="s">
        <v>6507</v>
      </c>
      <c r="G351" s="27" t="s">
        <v>11577</v>
      </c>
      <c r="H351" s="27" t="s">
        <v>6622</v>
      </c>
      <c r="I351" s="29">
        <v>90000</v>
      </c>
      <c r="J351" s="27" t="s">
        <v>6630</v>
      </c>
      <c r="K351" s="27" t="s">
        <v>11578</v>
      </c>
      <c r="L351" s="27" t="s">
        <v>6579</v>
      </c>
      <c r="M351" s="30">
        <v>42663</v>
      </c>
      <c r="N351" s="27" t="s">
        <v>11579</v>
      </c>
      <c r="O351" s="23">
        <v>32596.560000000001</v>
      </c>
      <c r="P351" s="23">
        <v>45560.23</v>
      </c>
      <c r="Q351" s="23">
        <v>0</v>
      </c>
      <c r="R351" s="24">
        <v>0</v>
      </c>
      <c r="S351" s="25">
        <v>0</v>
      </c>
      <c r="T351" s="32"/>
      <c r="U351" s="22" t="str">
        <f>IFERROR(VLOOKUP(B351,[1]Planilha1!$A$1:$B$34,2,FALSE),"Liberado")</f>
        <v>Pendente Revisão Trabalhista e Ajustes</v>
      </c>
      <c r="V351" s="31"/>
      <c r="W351" s="31"/>
      <c r="X351" s="31"/>
      <c r="Y351" s="31"/>
      <c r="Z351" s="31"/>
      <c r="AA351" s="31"/>
      <c r="AB351" s="31"/>
      <c r="AC351" s="31"/>
      <c r="AD351" s="31"/>
      <c r="AE351" s="31"/>
      <c r="AF351" s="31"/>
      <c r="AG351" s="31"/>
      <c r="AH351" s="31"/>
      <c r="AI351" s="31"/>
      <c r="AJ351" s="31"/>
      <c r="AK351" s="31"/>
      <c r="AL351" s="31"/>
      <c r="AM351" s="31"/>
      <c r="AN351" s="31"/>
      <c r="AO351" s="31"/>
      <c r="AP351" s="31"/>
      <c r="AQ351" s="31"/>
      <c r="AR351" s="31"/>
      <c r="AS351" s="31"/>
      <c r="AT351" s="31"/>
      <c r="AU351" s="31"/>
      <c r="AV351" s="31"/>
      <c r="AW351" s="31"/>
      <c r="AX351" s="31"/>
      <c r="AY351" s="31"/>
      <c r="AZ351" s="31"/>
      <c r="BA351" s="31"/>
    </row>
    <row r="352" spans="1:53" s="21" customFormat="1" ht="20.100000000000001" customHeight="1" x14ac:dyDescent="0.2">
      <c r="A352" s="27" t="s">
        <v>120</v>
      </c>
      <c r="B352" s="28" t="s">
        <v>239</v>
      </c>
      <c r="C352" s="27" t="s">
        <v>411</v>
      </c>
      <c r="D352" s="27" t="s">
        <v>1936</v>
      </c>
      <c r="E352" s="27" t="s">
        <v>7</v>
      </c>
      <c r="F352" s="27" t="s">
        <v>6507</v>
      </c>
      <c r="G352" s="27" t="s">
        <v>11608</v>
      </c>
      <c r="H352" s="27" t="s">
        <v>6527</v>
      </c>
      <c r="I352" s="29">
        <v>37000</v>
      </c>
      <c r="J352" s="27" t="s">
        <v>6510</v>
      </c>
      <c r="K352" s="27" t="s">
        <v>11609</v>
      </c>
      <c r="L352" s="27" t="s">
        <v>6579</v>
      </c>
      <c r="M352" s="30">
        <v>42625</v>
      </c>
      <c r="N352" s="27" t="s">
        <v>11610</v>
      </c>
      <c r="O352" s="23">
        <v>0</v>
      </c>
      <c r="P352" s="23">
        <v>278960.86</v>
      </c>
      <c r="Q352" s="23">
        <v>0</v>
      </c>
      <c r="R352" s="24">
        <v>0</v>
      </c>
      <c r="S352" s="25">
        <v>0</v>
      </c>
      <c r="T352" s="32"/>
      <c r="U352" s="22" t="str">
        <f>IFERROR(VLOOKUP(B352,[1]Planilha1!$A$1:$B$34,2,FALSE),"Liberado")</f>
        <v>Pendente Revisão Trabalhista e Ajustes</v>
      </c>
      <c r="V352" s="31"/>
      <c r="W352" s="31"/>
      <c r="X352" s="31"/>
      <c r="Y352" s="31"/>
      <c r="Z352" s="31"/>
      <c r="AA352" s="31"/>
      <c r="AB352" s="31"/>
      <c r="AC352" s="31"/>
      <c r="AD352" s="31"/>
      <c r="AE352" s="31"/>
      <c r="AF352" s="31"/>
      <c r="AG352" s="31"/>
      <c r="AH352" s="31"/>
      <c r="AI352" s="31"/>
      <c r="AJ352" s="31"/>
      <c r="AK352" s="31"/>
      <c r="AL352" s="31"/>
      <c r="AM352" s="31"/>
      <c r="AN352" s="31"/>
      <c r="AO352" s="31"/>
      <c r="AP352" s="31"/>
      <c r="AQ352" s="31"/>
      <c r="AR352" s="31"/>
      <c r="AS352" s="31"/>
      <c r="AT352" s="31"/>
      <c r="AU352" s="31"/>
      <c r="AV352" s="31"/>
      <c r="AW352" s="31"/>
      <c r="AX352" s="31"/>
      <c r="AY352" s="31"/>
      <c r="AZ352" s="31"/>
      <c r="BA352" s="31"/>
    </row>
    <row r="353" spans="1:53" s="21" customFormat="1" ht="20.100000000000001" customHeight="1" x14ac:dyDescent="0.2">
      <c r="A353" s="27" t="s">
        <v>120</v>
      </c>
      <c r="B353" s="28" t="s">
        <v>239</v>
      </c>
      <c r="C353" s="27" t="s">
        <v>381</v>
      </c>
      <c r="D353" s="27" t="s">
        <v>1948</v>
      </c>
      <c r="E353" s="27" t="s">
        <v>7</v>
      </c>
      <c r="F353" s="27" t="s">
        <v>6507</v>
      </c>
      <c r="G353" s="27" t="s">
        <v>6738</v>
      </c>
      <c r="H353" s="27" t="s">
        <v>6739</v>
      </c>
      <c r="I353" s="29">
        <v>100000</v>
      </c>
      <c r="J353" s="27" t="s">
        <v>6510</v>
      </c>
      <c r="K353" s="27" t="s">
        <v>11630</v>
      </c>
      <c r="L353" s="27" t="s">
        <v>6664</v>
      </c>
      <c r="M353" s="30">
        <v>42597</v>
      </c>
      <c r="N353" s="27" t="s">
        <v>6511</v>
      </c>
      <c r="O353" s="23">
        <v>4112.8500000000004</v>
      </c>
      <c r="P353" s="23">
        <v>44533.96</v>
      </c>
      <c r="Q353" s="23">
        <v>0</v>
      </c>
      <c r="R353" s="24">
        <v>0</v>
      </c>
      <c r="S353" s="25">
        <v>0</v>
      </c>
      <c r="T353" s="32"/>
      <c r="U353" s="22" t="str">
        <f>IFERROR(VLOOKUP(B353,[1]Planilha1!$A$1:$B$34,2,FALSE),"Liberado")</f>
        <v>Pendente Revisão Trabalhista e Ajustes</v>
      </c>
      <c r="V353" s="31"/>
      <c r="W353" s="31"/>
      <c r="X353" s="31"/>
      <c r="Y353" s="31"/>
      <c r="Z353" s="31"/>
      <c r="AA353" s="31"/>
      <c r="AB353" s="31"/>
      <c r="AC353" s="31"/>
      <c r="AD353" s="31"/>
      <c r="AE353" s="31"/>
      <c r="AF353" s="31"/>
      <c r="AG353" s="31"/>
      <c r="AH353" s="31"/>
      <c r="AI353" s="31"/>
      <c r="AJ353" s="31"/>
      <c r="AK353" s="31"/>
      <c r="AL353" s="31"/>
      <c r="AM353" s="31"/>
      <c r="AN353" s="31"/>
      <c r="AO353" s="31"/>
      <c r="AP353" s="31"/>
      <c r="AQ353" s="31"/>
      <c r="AR353" s="31"/>
      <c r="AS353" s="31"/>
      <c r="AT353" s="31"/>
      <c r="AU353" s="31"/>
      <c r="AV353" s="31"/>
      <c r="AW353" s="31"/>
      <c r="AX353" s="31"/>
      <c r="AY353" s="31"/>
      <c r="AZ353" s="31"/>
      <c r="BA353" s="31"/>
    </row>
    <row r="354" spans="1:53" s="21" customFormat="1" ht="20.100000000000001" customHeight="1" x14ac:dyDescent="0.2">
      <c r="A354" s="27" t="s">
        <v>120</v>
      </c>
      <c r="B354" s="28" t="s">
        <v>239</v>
      </c>
      <c r="C354" s="27" t="s">
        <v>556</v>
      </c>
      <c r="D354" s="27" t="s">
        <v>1961</v>
      </c>
      <c r="E354" s="27" t="s">
        <v>7</v>
      </c>
      <c r="F354" s="27" t="s">
        <v>6507</v>
      </c>
      <c r="G354" s="27" t="s">
        <v>11651</v>
      </c>
      <c r="H354" s="27" t="s">
        <v>6629</v>
      </c>
      <c r="I354" s="29">
        <v>36000</v>
      </c>
      <c r="J354" s="27" t="s">
        <v>6510</v>
      </c>
      <c r="K354" s="27" t="s">
        <v>11652</v>
      </c>
      <c r="L354" s="27" t="s">
        <v>7031</v>
      </c>
      <c r="M354" s="30">
        <v>42549</v>
      </c>
      <c r="N354" s="27" t="s">
        <v>11653</v>
      </c>
      <c r="O354" s="23">
        <v>59776.57</v>
      </c>
      <c r="P354" s="23">
        <f>292135.44-O354</f>
        <v>232358.87</v>
      </c>
      <c r="Q354" s="23">
        <v>0</v>
      </c>
      <c r="R354" s="24">
        <v>0</v>
      </c>
      <c r="S354" s="25">
        <v>0</v>
      </c>
      <c r="T354" s="32"/>
      <c r="U354" s="22" t="str">
        <f>IFERROR(VLOOKUP(B354,[1]Planilha1!$A$1:$B$34,2,FALSE),"Liberado")</f>
        <v>Pendente Revisão Trabalhista e Ajustes</v>
      </c>
      <c r="V354" s="31"/>
      <c r="W354" s="31"/>
      <c r="X354" s="31"/>
      <c r="Y354" s="31"/>
      <c r="Z354" s="31"/>
      <c r="AA354" s="31"/>
      <c r="AB354" s="31"/>
      <c r="AC354" s="31"/>
      <c r="AD354" s="31"/>
      <c r="AE354" s="31"/>
      <c r="AF354" s="31"/>
      <c r="AG354" s="31"/>
      <c r="AH354" s="31"/>
      <c r="AI354" s="31"/>
      <c r="AJ354" s="31"/>
      <c r="AK354" s="31"/>
      <c r="AL354" s="31"/>
      <c r="AM354" s="31"/>
      <c r="AN354" s="31"/>
      <c r="AO354" s="31"/>
      <c r="AP354" s="31"/>
      <c r="AQ354" s="31"/>
      <c r="AR354" s="31"/>
      <c r="AS354" s="31"/>
      <c r="AT354" s="31"/>
      <c r="AU354" s="31"/>
      <c r="AV354" s="31"/>
      <c r="AW354" s="31"/>
      <c r="AX354" s="31"/>
      <c r="AY354" s="31"/>
      <c r="AZ354" s="31"/>
      <c r="BA354" s="31"/>
    </row>
    <row r="355" spans="1:53" s="21" customFormat="1" ht="20.100000000000001" customHeight="1" x14ac:dyDescent="0.2">
      <c r="A355" s="27" t="s">
        <v>120</v>
      </c>
      <c r="B355" s="28" t="s">
        <v>239</v>
      </c>
      <c r="C355" s="27" t="s">
        <v>381</v>
      </c>
      <c r="D355" s="27" t="s">
        <v>1967</v>
      </c>
      <c r="E355" s="27" t="s">
        <v>7</v>
      </c>
      <c r="F355" s="27" t="s">
        <v>6507</v>
      </c>
      <c r="G355" s="27" t="s">
        <v>6934</v>
      </c>
      <c r="H355" s="27" t="s">
        <v>6541</v>
      </c>
      <c r="I355" s="29">
        <v>36000</v>
      </c>
      <c r="J355" s="27" t="s">
        <v>6510</v>
      </c>
      <c r="K355" s="27" t="s">
        <v>11660</v>
      </c>
      <c r="L355" s="27" t="s">
        <v>6680</v>
      </c>
      <c r="M355" s="30">
        <v>42541</v>
      </c>
      <c r="N355" s="27" t="s">
        <v>11661</v>
      </c>
      <c r="O355" s="23">
        <v>14577.9</v>
      </c>
      <c r="P355" s="23">
        <v>16468.78</v>
      </c>
      <c r="Q355" s="23">
        <v>0</v>
      </c>
      <c r="R355" s="24">
        <v>0</v>
      </c>
      <c r="S355" s="25">
        <v>0</v>
      </c>
      <c r="T355" s="32"/>
      <c r="U355" s="22" t="str">
        <f>IFERROR(VLOOKUP(B355,[1]Planilha1!$A$1:$B$34,2,FALSE),"Liberado")</f>
        <v>Pendente Revisão Trabalhista e Ajustes</v>
      </c>
      <c r="V355" s="31"/>
      <c r="W355" s="31"/>
      <c r="X355" s="31"/>
      <c r="Y355" s="31"/>
      <c r="Z355" s="31"/>
      <c r="AA355" s="31"/>
      <c r="AB355" s="31"/>
      <c r="AC355" s="31"/>
      <c r="AD355" s="31"/>
      <c r="AE355" s="31"/>
      <c r="AF355" s="31"/>
      <c r="AG355" s="31"/>
      <c r="AH355" s="31"/>
      <c r="AI355" s="31"/>
      <c r="AJ355" s="31"/>
      <c r="AK355" s="31"/>
      <c r="AL355" s="31"/>
      <c r="AM355" s="31"/>
      <c r="AN355" s="31"/>
      <c r="AO355" s="31"/>
      <c r="AP355" s="31"/>
      <c r="AQ355" s="31"/>
      <c r="AR355" s="31"/>
      <c r="AS355" s="31"/>
      <c r="AT355" s="31"/>
      <c r="AU355" s="31"/>
      <c r="AV355" s="31"/>
      <c r="AW355" s="31"/>
      <c r="AX355" s="31"/>
      <c r="AY355" s="31"/>
      <c r="AZ355" s="31"/>
      <c r="BA355" s="31"/>
    </row>
    <row r="356" spans="1:53" s="21" customFormat="1" ht="20.100000000000001" customHeight="1" x14ac:dyDescent="0.2">
      <c r="A356" s="27" t="s">
        <v>120</v>
      </c>
      <c r="B356" s="28" t="s">
        <v>239</v>
      </c>
      <c r="C356" s="27" t="s">
        <v>466</v>
      </c>
      <c r="D356" s="27" t="s">
        <v>1973</v>
      </c>
      <c r="E356" s="27" t="s">
        <v>7</v>
      </c>
      <c r="F356" s="27" t="s">
        <v>6507</v>
      </c>
      <c r="G356" s="27" t="s">
        <v>11670</v>
      </c>
      <c r="H356" s="27" t="s">
        <v>6629</v>
      </c>
      <c r="I356" s="29">
        <v>400000</v>
      </c>
      <c r="J356" s="27" t="s">
        <v>6510</v>
      </c>
      <c r="K356" s="27" t="s">
        <v>11671</v>
      </c>
      <c r="L356" s="27" t="s">
        <v>6579</v>
      </c>
      <c r="M356" s="30">
        <v>42508</v>
      </c>
      <c r="N356" s="27" t="s">
        <v>6935</v>
      </c>
      <c r="O356" s="23">
        <v>0</v>
      </c>
      <c r="P356" s="23">
        <f>101771.55+53992.44</f>
        <v>155763.99</v>
      </c>
      <c r="Q356" s="23">
        <v>0</v>
      </c>
      <c r="R356" s="24">
        <v>0</v>
      </c>
      <c r="S356" s="25">
        <v>0</v>
      </c>
      <c r="T356" s="32"/>
      <c r="U356" s="22" t="str">
        <f>IFERROR(VLOOKUP(B356,[1]Planilha1!$A$1:$B$34,2,FALSE),"Liberado")</f>
        <v>Pendente Revisão Trabalhista e Ajustes</v>
      </c>
      <c r="V356" s="31"/>
      <c r="W356" s="31"/>
      <c r="X356" s="31"/>
      <c r="Y356" s="31"/>
      <c r="Z356" s="31"/>
      <c r="AA356" s="31"/>
      <c r="AB356" s="31"/>
      <c r="AC356" s="31"/>
      <c r="AD356" s="31"/>
      <c r="AE356" s="31"/>
      <c r="AF356" s="31"/>
      <c r="AG356" s="31"/>
      <c r="AH356" s="31"/>
      <c r="AI356" s="31"/>
      <c r="AJ356" s="31"/>
      <c r="AK356" s="31"/>
      <c r="AL356" s="31"/>
      <c r="AM356" s="31"/>
      <c r="AN356" s="31"/>
      <c r="AO356" s="31"/>
      <c r="AP356" s="31"/>
      <c r="AQ356" s="31"/>
      <c r="AR356" s="31"/>
      <c r="AS356" s="31"/>
      <c r="AT356" s="31"/>
      <c r="AU356" s="31"/>
      <c r="AV356" s="31"/>
      <c r="AW356" s="31"/>
      <c r="AX356" s="31"/>
      <c r="AY356" s="31"/>
      <c r="AZ356" s="31"/>
      <c r="BA356" s="31"/>
    </row>
    <row r="357" spans="1:53" s="21" customFormat="1" ht="20.100000000000001" customHeight="1" x14ac:dyDescent="0.2">
      <c r="A357" s="27" t="s">
        <v>120</v>
      </c>
      <c r="B357" s="28" t="s">
        <v>239</v>
      </c>
      <c r="C357" s="27" t="s">
        <v>381</v>
      </c>
      <c r="D357" s="27" t="s">
        <v>1983</v>
      </c>
      <c r="E357" s="27" t="s">
        <v>7</v>
      </c>
      <c r="F357" s="27" t="s">
        <v>6507</v>
      </c>
      <c r="G357" s="27" t="s">
        <v>6980</v>
      </c>
      <c r="H357" s="27" t="s">
        <v>6656</v>
      </c>
      <c r="I357" s="29">
        <v>40000</v>
      </c>
      <c r="J357" s="27" t="s">
        <v>6630</v>
      </c>
      <c r="K357" s="27" t="s">
        <v>11686</v>
      </c>
      <c r="L357" s="27" t="s">
        <v>6684</v>
      </c>
      <c r="M357" s="30" t="s">
        <v>6531</v>
      </c>
      <c r="N357" s="27" t="s">
        <v>11687</v>
      </c>
      <c r="O357" s="23">
        <v>57177.36</v>
      </c>
      <c r="P357" s="23">
        <v>0</v>
      </c>
      <c r="Q357" s="23">
        <v>0</v>
      </c>
      <c r="R357" s="24">
        <v>9189</v>
      </c>
      <c r="S357" s="25">
        <v>0</v>
      </c>
      <c r="T357" s="32"/>
      <c r="U357" s="22" t="str">
        <f>IFERROR(VLOOKUP(B357,[1]Planilha1!$A$1:$B$34,2,FALSE),"Liberado")</f>
        <v>Pendente Revisão Trabalhista e Ajustes</v>
      </c>
      <c r="V357" s="31"/>
      <c r="W357" s="31"/>
      <c r="X357" s="31"/>
      <c r="Y357" s="31"/>
      <c r="Z357" s="31"/>
      <c r="AA357" s="31"/>
      <c r="AB357" s="31"/>
      <c r="AC357" s="31"/>
      <c r="AD357" s="31"/>
      <c r="AE357" s="31"/>
      <c r="AF357" s="31"/>
      <c r="AG357" s="31"/>
      <c r="AH357" s="31"/>
      <c r="AI357" s="31"/>
      <c r="AJ357" s="31"/>
      <c r="AK357" s="31"/>
      <c r="AL357" s="31"/>
      <c r="AM357" s="31"/>
      <c r="AN357" s="31"/>
      <c r="AO357" s="31"/>
      <c r="AP357" s="31"/>
      <c r="AQ357" s="31"/>
      <c r="AR357" s="31"/>
      <c r="AS357" s="31"/>
      <c r="AT357" s="31"/>
      <c r="AU357" s="31"/>
      <c r="AV357" s="31"/>
      <c r="AW357" s="31"/>
      <c r="AX357" s="31"/>
      <c r="AY357" s="31"/>
      <c r="AZ357" s="31"/>
      <c r="BA357" s="31"/>
    </row>
    <row r="358" spans="1:53" s="21" customFormat="1" ht="20.100000000000001" customHeight="1" x14ac:dyDescent="0.2">
      <c r="A358" s="27" t="s">
        <v>120</v>
      </c>
      <c r="B358" s="28" t="s">
        <v>239</v>
      </c>
      <c r="C358" s="27" t="s">
        <v>411</v>
      </c>
      <c r="D358" s="27" t="s">
        <v>1986</v>
      </c>
      <c r="E358" s="27" t="s">
        <v>7</v>
      </c>
      <c r="F358" s="27" t="s">
        <v>6507</v>
      </c>
      <c r="G358" s="27" t="s">
        <v>6984</v>
      </c>
      <c r="H358" s="27" t="s">
        <v>6527</v>
      </c>
      <c r="I358" s="29">
        <v>36000</v>
      </c>
      <c r="J358" s="27" t="s">
        <v>6630</v>
      </c>
      <c r="K358" s="27" t="s">
        <v>11693</v>
      </c>
      <c r="L358" s="27" t="s">
        <v>11479</v>
      </c>
      <c r="M358" s="30" t="s">
        <v>6531</v>
      </c>
      <c r="N358" s="27" t="s">
        <v>11694</v>
      </c>
      <c r="O358" s="23">
        <v>3448.12</v>
      </c>
      <c r="P358" s="23">
        <v>0</v>
      </c>
      <c r="Q358" s="23">
        <v>0</v>
      </c>
      <c r="R358" s="24">
        <v>4482.68</v>
      </c>
      <c r="S358" s="25">
        <v>0</v>
      </c>
      <c r="T358" s="32"/>
      <c r="U358" s="22" t="str">
        <f>IFERROR(VLOOKUP(B358,[1]Planilha1!$A$1:$B$34,2,FALSE),"Liberado")</f>
        <v>Pendente Revisão Trabalhista e Ajustes</v>
      </c>
      <c r="V358" s="31"/>
      <c r="W358" s="31"/>
      <c r="X358" s="31"/>
      <c r="Y358" s="31"/>
      <c r="Z358" s="31"/>
      <c r="AA358" s="31"/>
      <c r="AB358" s="31"/>
      <c r="AC358" s="31"/>
      <c r="AD358" s="31"/>
      <c r="AE358" s="31"/>
      <c r="AF358" s="31"/>
      <c r="AG358" s="31"/>
      <c r="AH358" s="31"/>
      <c r="AI358" s="31"/>
      <c r="AJ358" s="31"/>
      <c r="AK358" s="31"/>
      <c r="AL358" s="31"/>
      <c r="AM358" s="31"/>
      <c r="AN358" s="31"/>
      <c r="AO358" s="31"/>
      <c r="AP358" s="31"/>
      <c r="AQ358" s="31"/>
      <c r="AR358" s="31"/>
      <c r="AS358" s="31"/>
      <c r="AT358" s="31"/>
      <c r="AU358" s="31"/>
      <c r="AV358" s="31"/>
      <c r="AW358" s="31"/>
      <c r="AX358" s="31"/>
      <c r="AY358" s="31"/>
      <c r="AZ358" s="31"/>
      <c r="BA358" s="31"/>
    </row>
    <row r="359" spans="1:53" s="21" customFormat="1" ht="20.100000000000001" customHeight="1" x14ac:dyDescent="0.2">
      <c r="A359" s="27" t="s">
        <v>120</v>
      </c>
      <c r="B359" s="28" t="s">
        <v>239</v>
      </c>
      <c r="C359" s="27" t="s">
        <v>602</v>
      </c>
      <c r="D359" s="27" t="s">
        <v>1993</v>
      </c>
      <c r="E359" s="27" t="s">
        <v>7</v>
      </c>
      <c r="F359" s="27" t="s">
        <v>6507</v>
      </c>
      <c r="G359" s="27" t="s">
        <v>11709</v>
      </c>
      <c r="H359" s="27" t="s">
        <v>6622</v>
      </c>
      <c r="I359" s="29">
        <v>200000</v>
      </c>
      <c r="J359" s="27" t="s">
        <v>6630</v>
      </c>
      <c r="K359" s="27" t="s">
        <v>11710</v>
      </c>
      <c r="L359" s="27" t="s">
        <v>6684</v>
      </c>
      <c r="M359" s="30" t="s">
        <v>6531</v>
      </c>
      <c r="N359" s="27" t="s">
        <v>12061</v>
      </c>
      <c r="O359" s="23">
        <v>105650.99</v>
      </c>
      <c r="P359" s="23">
        <v>337984.89</v>
      </c>
      <c r="Q359" s="23">
        <v>0</v>
      </c>
      <c r="R359" s="24">
        <v>0</v>
      </c>
      <c r="S359" s="25">
        <v>0</v>
      </c>
      <c r="T359" s="32"/>
      <c r="U359" s="22" t="str">
        <f>IFERROR(VLOOKUP(B359,[1]Planilha1!$A$1:$B$34,2,FALSE),"Liberado")</f>
        <v>Pendente Revisão Trabalhista e Ajustes</v>
      </c>
      <c r="V359" s="31"/>
      <c r="W359" s="31"/>
      <c r="X359" s="31"/>
      <c r="Y359" s="31"/>
      <c r="Z359" s="31"/>
      <c r="AA359" s="31"/>
      <c r="AB359" s="31"/>
      <c r="AC359" s="31"/>
      <c r="AD359" s="31"/>
      <c r="AE359" s="31"/>
      <c r="AF359" s="31"/>
      <c r="AG359" s="31"/>
      <c r="AH359" s="31"/>
      <c r="AI359" s="31"/>
      <c r="AJ359" s="31"/>
      <c r="AK359" s="31"/>
      <c r="AL359" s="31"/>
      <c r="AM359" s="31"/>
      <c r="AN359" s="31"/>
      <c r="AO359" s="31"/>
      <c r="AP359" s="31"/>
      <c r="AQ359" s="31"/>
      <c r="AR359" s="31"/>
      <c r="AS359" s="31"/>
      <c r="AT359" s="31"/>
      <c r="AU359" s="31"/>
      <c r="AV359" s="31"/>
      <c r="AW359" s="31"/>
      <c r="AX359" s="31"/>
      <c r="AY359" s="31"/>
      <c r="AZ359" s="31"/>
      <c r="BA359" s="31"/>
    </row>
    <row r="360" spans="1:53" s="21" customFormat="1" ht="20.100000000000001" customHeight="1" x14ac:dyDescent="0.2">
      <c r="A360" s="27" t="s">
        <v>120</v>
      </c>
      <c r="B360" s="28" t="s">
        <v>239</v>
      </c>
      <c r="C360" s="27" t="s">
        <v>466</v>
      </c>
      <c r="D360" s="27" t="s">
        <v>2011</v>
      </c>
      <c r="E360" s="27" t="s">
        <v>7</v>
      </c>
      <c r="F360" s="27" t="s">
        <v>6507</v>
      </c>
      <c r="G360" s="27" t="s">
        <v>11735</v>
      </c>
      <c r="H360" s="27" t="s">
        <v>6629</v>
      </c>
      <c r="I360" s="29">
        <v>35000</v>
      </c>
      <c r="J360" s="27" t="s">
        <v>6630</v>
      </c>
      <c r="K360" s="27" t="s">
        <v>11736</v>
      </c>
      <c r="L360" s="27" t="s">
        <v>11479</v>
      </c>
      <c r="M360" s="30" t="s">
        <v>6531</v>
      </c>
      <c r="N360" s="27" t="s">
        <v>7021</v>
      </c>
      <c r="O360" s="23">
        <v>0</v>
      </c>
      <c r="P360" s="23">
        <v>569359.51</v>
      </c>
      <c r="Q360" s="23">
        <v>0</v>
      </c>
      <c r="R360" s="24">
        <v>0</v>
      </c>
      <c r="S360" s="25">
        <v>0</v>
      </c>
      <c r="T360" s="32"/>
      <c r="U360" s="22" t="str">
        <f>IFERROR(VLOOKUP(B360,[1]Planilha1!$A$1:$B$34,2,FALSE),"Liberado")</f>
        <v>Pendente Revisão Trabalhista e Ajustes</v>
      </c>
      <c r="V360" s="31"/>
      <c r="W360" s="31"/>
      <c r="X360" s="31"/>
      <c r="Y360" s="31"/>
      <c r="Z360" s="31"/>
      <c r="AA360" s="31"/>
      <c r="AB360" s="31"/>
      <c r="AC360" s="31"/>
      <c r="AD360" s="31"/>
      <c r="AE360" s="31"/>
      <c r="AF360" s="31"/>
      <c r="AG360" s="31"/>
      <c r="AH360" s="31"/>
      <c r="AI360" s="31"/>
      <c r="AJ360" s="31"/>
      <c r="AK360" s="31"/>
      <c r="AL360" s="31"/>
      <c r="AM360" s="31"/>
      <c r="AN360" s="31"/>
      <c r="AO360" s="31"/>
      <c r="AP360" s="31"/>
      <c r="AQ360" s="31"/>
      <c r="AR360" s="31"/>
      <c r="AS360" s="31"/>
      <c r="AT360" s="31"/>
      <c r="AU360" s="31"/>
      <c r="AV360" s="31"/>
      <c r="AW360" s="31"/>
      <c r="AX360" s="31"/>
      <c r="AY360" s="31"/>
      <c r="AZ360" s="31"/>
      <c r="BA360" s="31"/>
    </row>
    <row r="361" spans="1:53" s="21" customFormat="1" ht="20.100000000000001" customHeight="1" x14ac:dyDescent="0.2">
      <c r="A361" s="27" t="s">
        <v>120</v>
      </c>
      <c r="B361" s="28" t="s">
        <v>239</v>
      </c>
      <c r="C361" s="27" t="s">
        <v>397</v>
      </c>
      <c r="D361" s="27" t="s">
        <v>2019</v>
      </c>
      <c r="E361" s="27" t="s">
        <v>7</v>
      </c>
      <c r="F361" s="27" t="s">
        <v>6507</v>
      </c>
      <c r="G361" s="27" t="s">
        <v>7040</v>
      </c>
      <c r="H361" s="27" t="s">
        <v>7041</v>
      </c>
      <c r="I361" s="29">
        <v>80000</v>
      </c>
      <c r="J361" s="27" t="s">
        <v>6630</v>
      </c>
      <c r="K361" s="27" t="s">
        <v>11752</v>
      </c>
      <c r="L361" s="27" t="s">
        <v>7104</v>
      </c>
      <c r="M361" s="30" t="s">
        <v>6531</v>
      </c>
      <c r="N361" s="27" t="s">
        <v>12060</v>
      </c>
      <c r="O361" s="23">
        <v>115289.38</v>
      </c>
      <c r="P361" s="23">
        <f>218206.65*90%</f>
        <v>196385.98499999999</v>
      </c>
      <c r="Q361" s="23">
        <v>0</v>
      </c>
      <c r="R361" s="24">
        <v>27337.63</v>
      </c>
      <c r="S361" s="25">
        <v>0</v>
      </c>
      <c r="T361" s="32"/>
      <c r="U361" s="22" t="str">
        <f>IFERROR(VLOOKUP(B361,[1]Planilha1!$A$1:$B$34,2,FALSE),"Liberado")</f>
        <v>Pendente Revisão Trabalhista e Ajustes</v>
      </c>
      <c r="V361" s="31"/>
      <c r="W361" s="31"/>
      <c r="X361" s="31"/>
      <c r="Y361" s="31"/>
      <c r="Z361" s="31"/>
      <c r="AA361" s="31"/>
      <c r="AB361" s="31"/>
      <c r="AC361" s="31"/>
      <c r="AD361" s="31"/>
      <c r="AE361" s="31"/>
      <c r="AF361" s="31"/>
      <c r="AG361" s="31"/>
      <c r="AH361" s="31"/>
      <c r="AI361" s="31"/>
      <c r="AJ361" s="31"/>
      <c r="AK361" s="31"/>
      <c r="AL361" s="31"/>
      <c r="AM361" s="31"/>
      <c r="AN361" s="31"/>
      <c r="AO361" s="31"/>
      <c r="AP361" s="31"/>
      <c r="AQ361" s="31"/>
      <c r="AR361" s="31"/>
      <c r="AS361" s="31"/>
      <c r="AT361" s="31"/>
      <c r="AU361" s="31"/>
      <c r="AV361" s="31"/>
      <c r="AW361" s="31"/>
      <c r="AX361" s="31"/>
      <c r="AY361" s="31"/>
      <c r="AZ361" s="31"/>
      <c r="BA361" s="31"/>
    </row>
    <row r="362" spans="1:53" s="21" customFormat="1" ht="20.100000000000001" customHeight="1" x14ac:dyDescent="0.2">
      <c r="A362" s="27" t="s">
        <v>120</v>
      </c>
      <c r="B362" s="28" t="s">
        <v>239</v>
      </c>
      <c r="C362" s="27">
        <v>10</v>
      </c>
      <c r="D362" s="27" t="s">
        <v>2019</v>
      </c>
      <c r="E362" s="27" t="s">
        <v>7</v>
      </c>
      <c r="F362" s="27" t="s">
        <v>6507</v>
      </c>
      <c r="G362" s="27" t="s">
        <v>7040</v>
      </c>
      <c r="H362" s="27" t="s">
        <v>7041</v>
      </c>
      <c r="I362" s="29">
        <v>80000</v>
      </c>
      <c r="J362" s="27" t="s">
        <v>6630</v>
      </c>
      <c r="K362" s="27" t="s">
        <v>11752</v>
      </c>
      <c r="L362" s="27" t="s">
        <v>7104</v>
      </c>
      <c r="M362" s="30" t="s">
        <v>6531</v>
      </c>
      <c r="N362" s="27" t="s">
        <v>12060</v>
      </c>
      <c r="O362" s="23">
        <v>11528.938000000002</v>
      </c>
      <c r="P362" s="23">
        <v>21820.665000000005</v>
      </c>
      <c r="Q362" s="23">
        <v>0</v>
      </c>
      <c r="R362" s="24">
        <v>27337.63</v>
      </c>
      <c r="S362" s="25">
        <v>0</v>
      </c>
      <c r="T362" s="32"/>
      <c r="U362" s="22"/>
      <c r="V362" s="31"/>
      <c r="W362" s="31"/>
      <c r="X362" s="31"/>
      <c r="Y362" s="31"/>
      <c r="Z362" s="31"/>
      <c r="AA362" s="31"/>
      <c r="AB362" s="31"/>
      <c r="AC362" s="31"/>
      <c r="AD362" s="31"/>
      <c r="AE362" s="31"/>
      <c r="AF362" s="31"/>
      <c r="AG362" s="31"/>
      <c r="AH362" s="31"/>
      <c r="AI362" s="31"/>
      <c r="AJ362" s="31"/>
      <c r="AK362" s="31"/>
      <c r="AL362" s="31"/>
      <c r="AM362" s="31"/>
      <c r="AN362" s="31"/>
      <c r="AO362" s="31"/>
      <c r="AP362" s="31"/>
      <c r="AQ362" s="31"/>
      <c r="AR362" s="31"/>
      <c r="AS362" s="31"/>
      <c r="AT362" s="31"/>
      <c r="AU362" s="31"/>
      <c r="AV362" s="31"/>
      <c r="AW362" s="31"/>
      <c r="AX362" s="31"/>
      <c r="AY362" s="31"/>
      <c r="AZ362" s="31"/>
      <c r="BA362" s="31"/>
    </row>
    <row r="363" spans="1:53" s="21" customFormat="1" ht="20.100000000000001" customHeight="1" x14ac:dyDescent="0.2">
      <c r="A363" s="27" t="s">
        <v>120</v>
      </c>
      <c r="B363" s="28" t="s">
        <v>239</v>
      </c>
      <c r="C363" s="27" t="s">
        <v>411</v>
      </c>
      <c r="D363" s="27" t="s">
        <v>2022</v>
      </c>
      <c r="E363" s="27" t="s">
        <v>7</v>
      </c>
      <c r="F363" s="27" t="s">
        <v>6507</v>
      </c>
      <c r="G363" s="27" t="s">
        <v>11755</v>
      </c>
      <c r="H363" s="27" t="s">
        <v>7045</v>
      </c>
      <c r="I363" s="29">
        <v>50000</v>
      </c>
      <c r="J363" s="27" t="s">
        <v>6630</v>
      </c>
      <c r="K363" s="27" t="s">
        <v>11756</v>
      </c>
      <c r="L363" s="27" t="s">
        <v>6579</v>
      </c>
      <c r="M363" s="30" t="s">
        <v>6531</v>
      </c>
      <c r="N363" s="27" t="s">
        <v>11757</v>
      </c>
      <c r="O363" s="23">
        <v>3310.35</v>
      </c>
      <c r="P363" s="23">
        <v>50799.81</v>
      </c>
      <c r="Q363" s="23">
        <v>0</v>
      </c>
      <c r="R363" s="24">
        <v>0</v>
      </c>
      <c r="S363" s="25">
        <v>0</v>
      </c>
      <c r="T363" s="32"/>
      <c r="U363" s="22" t="str">
        <f>IFERROR(VLOOKUP(B363,[1]Planilha1!$A$1:$B$34,2,FALSE),"Liberado")</f>
        <v>Pendente Revisão Trabalhista e Ajustes</v>
      </c>
      <c r="V363" s="31"/>
      <c r="W363" s="31"/>
      <c r="X363" s="31"/>
      <c r="Y363" s="31"/>
      <c r="Z363" s="31"/>
      <c r="AA363" s="31"/>
      <c r="AB363" s="31"/>
      <c r="AC363" s="31"/>
      <c r="AD363" s="31"/>
      <c r="AE363" s="31"/>
      <c r="AF363" s="31"/>
      <c r="AG363" s="31"/>
      <c r="AH363" s="31"/>
      <c r="AI363" s="31"/>
      <c r="AJ363" s="31"/>
      <c r="AK363" s="31"/>
      <c r="AL363" s="31"/>
      <c r="AM363" s="31"/>
      <c r="AN363" s="31"/>
      <c r="AO363" s="31"/>
      <c r="AP363" s="31"/>
      <c r="AQ363" s="31"/>
      <c r="AR363" s="31"/>
      <c r="AS363" s="31"/>
      <c r="AT363" s="31"/>
      <c r="AU363" s="31"/>
      <c r="AV363" s="31"/>
      <c r="AW363" s="31"/>
      <c r="AX363" s="31"/>
      <c r="AY363" s="31"/>
      <c r="AZ363" s="31"/>
      <c r="BA363" s="31"/>
    </row>
    <row r="364" spans="1:53" s="21" customFormat="1" ht="20.100000000000001" customHeight="1" x14ac:dyDescent="0.2">
      <c r="A364" s="27" t="s">
        <v>120</v>
      </c>
      <c r="B364" s="28" t="s">
        <v>239</v>
      </c>
      <c r="C364" s="27" t="s">
        <v>427</v>
      </c>
      <c r="D364" s="27" t="s">
        <v>2036</v>
      </c>
      <c r="E364" s="27" t="s">
        <v>7</v>
      </c>
      <c r="F364" s="27" t="s">
        <v>6507</v>
      </c>
      <c r="G364" s="27" t="s">
        <v>7067</v>
      </c>
      <c r="H364" s="27" t="s">
        <v>6541</v>
      </c>
      <c r="I364" s="29">
        <v>32000</v>
      </c>
      <c r="J364" s="27" t="s">
        <v>6510</v>
      </c>
      <c r="K364" s="27" t="s">
        <v>11774</v>
      </c>
      <c r="L364" s="27" t="s">
        <v>6680</v>
      </c>
      <c r="M364" s="30">
        <v>42242</v>
      </c>
      <c r="N364" s="27" t="s">
        <v>6975</v>
      </c>
      <c r="O364" s="23">
        <v>19772.72</v>
      </c>
      <c r="P364" s="23">
        <v>16751.38</v>
      </c>
      <c r="Q364" s="23">
        <v>0</v>
      </c>
      <c r="R364" s="24">
        <v>8960</v>
      </c>
      <c r="S364" s="25">
        <v>0</v>
      </c>
      <c r="T364" s="32"/>
      <c r="U364" s="22" t="str">
        <f>IFERROR(VLOOKUP(B364,[1]Planilha1!$A$1:$B$34,2,FALSE),"Liberado")</f>
        <v>Pendente Revisão Trabalhista e Ajustes</v>
      </c>
      <c r="V364" s="31"/>
      <c r="W364" s="31"/>
      <c r="X364" s="31"/>
      <c r="Y364" s="31"/>
      <c r="Z364" s="31"/>
      <c r="AA364" s="31"/>
      <c r="AB364" s="31"/>
      <c r="AC364" s="31"/>
      <c r="AD364" s="31"/>
      <c r="AE364" s="31"/>
      <c r="AF364" s="31"/>
      <c r="AG364" s="31"/>
      <c r="AH364" s="31"/>
      <c r="AI364" s="31"/>
      <c r="AJ364" s="31"/>
      <c r="AK364" s="31"/>
      <c r="AL364" s="31"/>
      <c r="AM364" s="31"/>
      <c r="AN364" s="31"/>
      <c r="AO364" s="31"/>
      <c r="AP364" s="31"/>
      <c r="AQ364" s="31"/>
      <c r="AR364" s="31"/>
      <c r="AS364" s="31"/>
      <c r="AT364" s="31"/>
      <c r="AU364" s="31"/>
      <c r="AV364" s="31"/>
      <c r="AW364" s="31"/>
      <c r="AX364" s="31"/>
      <c r="AY364" s="31"/>
      <c r="AZ364" s="31"/>
      <c r="BA364" s="31"/>
    </row>
    <row r="365" spans="1:53" s="21" customFormat="1" ht="20.100000000000001" customHeight="1" x14ac:dyDescent="0.2">
      <c r="A365" s="27" t="s">
        <v>120</v>
      </c>
      <c r="B365" s="28" t="s">
        <v>239</v>
      </c>
      <c r="C365" s="27">
        <v>2</v>
      </c>
      <c r="D365" s="27" t="s">
        <v>2036</v>
      </c>
      <c r="E365" s="27" t="s">
        <v>7</v>
      </c>
      <c r="F365" s="27" t="s">
        <v>6507</v>
      </c>
      <c r="G365" s="27" t="s">
        <v>7067</v>
      </c>
      <c r="H365" s="27" t="s">
        <v>6541</v>
      </c>
      <c r="I365" s="29">
        <v>32000</v>
      </c>
      <c r="J365" s="27" t="s">
        <v>6510</v>
      </c>
      <c r="K365" s="27" t="s">
        <v>11774</v>
      </c>
      <c r="L365" s="27" t="s">
        <v>6680</v>
      </c>
      <c r="M365" s="30">
        <v>42242</v>
      </c>
      <c r="N365" s="27" t="s">
        <v>6975</v>
      </c>
      <c r="O365" s="23">
        <v>19772.72</v>
      </c>
      <c r="P365" s="23">
        <v>16751.38</v>
      </c>
      <c r="Q365" s="23">
        <v>0</v>
      </c>
      <c r="R365" s="24">
        <v>0</v>
      </c>
      <c r="S365" s="25">
        <v>0</v>
      </c>
      <c r="T365" s="32"/>
      <c r="U365" s="22" t="str">
        <f>IFERROR(VLOOKUP(B365,[1]Planilha1!$A$1:$B$34,2,FALSE),"Liberado")</f>
        <v>Pendente Revisão Trabalhista e Ajustes</v>
      </c>
      <c r="V365" s="31"/>
      <c r="W365" s="31"/>
      <c r="X365" s="31"/>
      <c r="Y365" s="31"/>
      <c r="Z365" s="31"/>
      <c r="AA365" s="31"/>
      <c r="AB365" s="31"/>
      <c r="AC365" s="31"/>
      <c r="AD365" s="31"/>
      <c r="AE365" s="31"/>
      <c r="AF365" s="31"/>
      <c r="AG365" s="31"/>
      <c r="AH365" s="31"/>
      <c r="AI365" s="31"/>
      <c r="AJ365" s="31"/>
      <c r="AK365" s="31"/>
      <c r="AL365" s="31"/>
      <c r="AM365" s="31"/>
      <c r="AN365" s="31"/>
      <c r="AO365" s="31"/>
      <c r="AP365" s="31"/>
      <c r="AQ365" s="31"/>
      <c r="AR365" s="31"/>
      <c r="AS365" s="31"/>
      <c r="AT365" s="31"/>
      <c r="AU365" s="31"/>
      <c r="AV365" s="31"/>
      <c r="AW365" s="31"/>
      <c r="AX365" s="31"/>
      <c r="AY365" s="31"/>
      <c r="AZ365" s="31"/>
      <c r="BA365" s="31"/>
    </row>
    <row r="366" spans="1:53" s="21" customFormat="1" ht="20.100000000000001" customHeight="1" x14ac:dyDescent="0.2">
      <c r="A366" s="27" t="s">
        <v>120</v>
      </c>
      <c r="B366" s="28" t="s">
        <v>239</v>
      </c>
      <c r="C366" s="27" t="s">
        <v>427</v>
      </c>
      <c r="D366" s="27" t="s">
        <v>2037</v>
      </c>
      <c r="E366" s="27" t="s">
        <v>7</v>
      </c>
      <c r="F366" s="27" t="s">
        <v>6507</v>
      </c>
      <c r="G366" s="27" t="s">
        <v>7068</v>
      </c>
      <c r="H366" s="27" t="s">
        <v>6541</v>
      </c>
      <c r="I366" s="29">
        <v>35000</v>
      </c>
      <c r="J366" s="27" t="s">
        <v>6510</v>
      </c>
      <c r="K366" s="27" t="s">
        <v>11775</v>
      </c>
      <c r="L366" s="27" t="s">
        <v>6680</v>
      </c>
      <c r="M366" s="30">
        <v>42445</v>
      </c>
      <c r="N366" s="27" t="s">
        <v>7070</v>
      </c>
      <c r="O366" s="23">
        <v>73343.759999999995</v>
      </c>
      <c r="P366" s="23">
        <v>0</v>
      </c>
      <c r="Q366" s="23">
        <v>0</v>
      </c>
      <c r="R366" s="24">
        <v>0</v>
      </c>
      <c r="S366" s="25">
        <v>0</v>
      </c>
      <c r="T366" s="32"/>
      <c r="U366" s="22" t="str">
        <f>IFERROR(VLOOKUP(B366,[1]Planilha1!$A$1:$B$34,2,FALSE),"Liberado")</f>
        <v>Pendente Revisão Trabalhista e Ajustes</v>
      </c>
      <c r="V366" s="31"/>
      <c r="W366" s="31"/>
      <c r="X366" s="31"/>
      <c r="Y366" s="31"/>
      <c r="Z366" s="31"/>
      <c r="AA366" s="31"/>
      <c r="AB366" s="31"/>
      <c r="AC366" s="31"/>
      <c r="AD366" s="31"/>
      <c r="AE366" s="31"/>
      <c r="AF366" s="31"/>
      <c r="AG366" s="31"/>
      <c r="AH366" s="31"/>
      <c r="AI366" s="31"/>
      <c r="AJ366" s="31"/>
      <c r="AK366" s="31"/>
      <c r="AL366" s="31"/>
      <c r="AM366" s="31"/>
      <c r="AN366" s="31"/>
      <c r="AO366" s="31"/>
      <c r="AP366" s="31"/>
      <c r="AQ366" s="31"/>
      <c r="AR366" s="31"/>
      <c r="AS366" s="31"/>
      <c r="AT366" s="31"/>
      <c r="AU366" s="31"/>
      <c r="AV366" s="31"/>
      <c r="AW366" s="31"/>
      <c r="AX366" s="31"/>
      <c r="AY366" s="31"/>
      <c r="AZ366" s="31"/>
      <c r="BA366" s="31"/>
    </row>
    <row r="367" spans="1:53" s="21" customFormat="1" ht="20.100000000000001" customHeight="1" x14ac:dyDescent="0.2">
      <c r="A367" s="27" t="s">
        <v>120</v>
      </c>
      <c r="B367" s="28" t="s">
        <v>239</v>
      </c>
      <c r="C367" s="27" t="s">
        <v>427</v>
      </c>
      <c r="D367" s="27" t="s">
        <v>2042</v>
      </c>
      <c r="E367" s="27" t="s">
        <v>7</v>
      </c>
      <c r="F367" s="27" t="s">
        <v>6507</v>
      </c>
      <c r="G367" s="27" t="s">
        <v>7085</v>
      </c>
      <c r="H367" s="27" t="s">
        <v>6739</v>
      </c>
      <c r="I367" s="29">
        <v>35000</v>
      </c>
      <c r="J367" s="27" t="s">
        <v>6510</v>
      </c>
      <c r="K367" s="27" t="s">
        <v>11779</v>
      </c>
      <c r="L367" s="27" t="s">
        <v>7051</v>
      </c>
      <c r="M367" s="30">
        <v>42235</v>
      </c>
      <c r="N367" s="27" t="s">
        <v>7087</v>
      </c>
      <c r="O367" s="23">
        <v>89301.53</v>
      </c>
      <c r="P367" s="23">
        <v>41270.03</v>
      </c>
      <c r="Q367" s="23">
        <v>0</v>
      </c>
      <c r="R367" s="24">
        <v>8960.06</v>
      </c>
      <c r="S367" s="25">
        <v>0</v>
      </c>
      <c r="T367" s="32"/>
      <c r="U367" s="22" t="str">
        <f>IFERROR(VLOOKUP(B367,[1]Planilha1!$A$1:$B$34,2,FALSE),"Liberado")</f>
        <v>Pendente Revisão Trabalhista e Ajustes</v>
      </c>
      <c r="V367" s="31"/>
      <c r="W367" s="31"/>
      <c r="X367" s="31"/>
      <c r="Y367" s="31"/>
      <c r="Z367" s="31"/>
      <c r="AA367" s="31"/>
      <c r="AB367" s="31"/>
      <c r="AC367" s="31"/>
      <c r="AD367" s="31"/>
      <c r="AE367" s="31"/>
      <c r="AF367" s="31"/>
      <c r="AG367" s="31"/>
      <c r="AH367" s="31"/>
      <c r="AI367" s="31"/>
      <c r="AJ367" s="31"/>
      <c r="AK367" s="31"/>
      <c r="AL367" s="31"/>
      <c r="AM367" s="31"/>
      <c r="AN367" s="31"/>
      <c r="AO367" s="31"/>
      <c r="AP367" s="31"/>
      <c r="AQ367" s="31"/>
      <c r="AR367" s="31"/>
      <c r="AS367" s="31"/>
      <c r="AT367" s="31"/>
      <c r="AU367" s="31"/>
      <c r="AV367" s="31"/>
      <c r="AW367" s="31"/>
      <c r="AX367" s="31"/>
      <c r="AY367" s="31"/>
      <c r="AZ367" s="31"/>
      <c r="BA367" s="31"/>
    </row>
    <row r="368" spans="1:53" s="21" customFormat="1" ht="20.100000000000001" customHeight="1" x14ac:dyDescent="0.2">
      <c r="A368" s="27" t="s">
        <v>120</v>
      </c>
      <c r="B368" s="28" t="s">
        <v>239</v>
      </c>
      <c r="C368" s="27" t="s">
        <v>427</v>
      </c>
      <c r="D368" s="27" t="s">
        <v>2052</v>
      </c>
      <c r="E368" s="27" t="s">
        <v>7</v>
      </c>
      <c r="F368" s="27" t="s">
        <v>6507</v>
      </c>
      <c r="G368" s="27" t="s">
        <v>7103</v>
      </c>
      <c r="H368" s="27" t="s">
        <v>6739</v>
      </c>
      <c r="I368" s="29">
        <v>35000</v>
      </c>
      <c r="J368" s="27" t="s">
        <v>6630</v>
      </c>
      <c r="K368" s="27" t="s">
        <v>11797</v>
      </c>
      <c r="L368" s="27" t="s">
        <v>7265</v>
      </c>
      <c r="M368" s="30" t="s">
        <v>6531</v>
      </c>
      <c r="N368" s="27" t="s">
        <v>11798</v>
      </c>
      <c r="O368" s="23">
        <v>135793.39000000001</v>
      </c>
      <c r="P368" s="23">
        <v>46924.57</v>
      </c>
      <c r="Q368" s="23">
        <v>0</v>
      </c>
      <c r="R368" s="24">
        <v>34189.06</v>
      </c>
      <c r="S368" s="25">
        <v>0</v>
      </c>
      <c r="T368" s="32"/>
      <c r="U368" s="22" t="str">
        <f>IFERROR(VLOOKUP(B368,[1]Planilha1!$A$1:$B$34,2,FALSE),"Liberado")</f>
        <v>Pendente Revisão Trabalhista e Ajustes</v>
      </c>
      <c r="V368" s="31"/>
      <c r="W368" s="31"/>
      <c r="X368" s="31"/>
      <c r="Y368" s="31"/>
      <c r="Z368" s="31"/>
      <c r="AA368" s="31"/>
      <c r="AB368" s="31"/>
      <c r="AC368" s="31"/>
      <c r="AD368" s="31"/>
      <c r="AE368" s="31"/>
      <c r="AF368" s="31"/>
      <c r="AG368" s="31"/>
      <c r="AH368" s="31"/>
      <c r="AI368" s="31"/>
      <c r="AJ368" s="31"/>
      <c r="AK368" s="31"/>
      <c r="AL368" s="31"/>
      <c r="AM368" s="31"/>
      <c r="AN368" s="31"/>
      <c r="AO368" s="31"/>
      <c r="AP368" s="31"/>
      <c r="AQ368" s="31"/>
      <c r="AR368" s="31"/>
      <c r="AS368" s="31"/>
      <c r="AT368" s="31"/>
      <c r="AU368" s="31"/>
      <c r="AV368" s="31"/>
      <c r="AW368" s="31"/>
      <c r="AX368" s="31"/>
      <c r="AY368" s="31"/>
      <c r="AZ368" s="31"/>
      <c r="BA368" s="31"/>
    </row>
    <row r="369" spans="1:53" s="21" customFormat="1" ht="20.100000000000001" customHeight="1" x14ac:dyDescent="0.2">
      <c r="A369" s="27" t="s">
        <v>120</v>
      </c>
      <c r="B369" s="28" t="s">
        <v>239</v>
      </c>
      <c r="C369" s="27" t="s">
        <v>397</v>
      </c>
      <c r="D369" s="27" t="s">
        <v>2063</v>
      </c>
      <c r="E369" s="27" t="s">
        <v>7</v>
      </c>
      <c r="F369" s="27" t="s">
        <v>6507</v>
      </c>
      <c r="G369" s="27" t="s">
        <v>7119</v>
      </c>
      <c r="H369" s="27" t="s">
        <v>6656</v>
      </c>
      <c r="I369" s="29">
        <v>30000</v>
      </c>
      <c r="J369" s="27" t="s">
        <v>6630</v>
      </c>
      <c r="K369" s="27" t="s">
        <v>11814</v>
      </c>
      <c r="L369" s="27" t="s">
        <v>6684</v>
      </c>
      <c r="M369" s="30" t="s">
        <v>6531</v>
      </c>
      <c r="N369" s="27" t="s">
        <v>11815</v>
      </c>
      <c r="O369" s="23">
        <v>16156.7</v>
      </c>
      <c r="P369" s="23">
        <v>0</v>
      </c>
      <c r="Q369" s="23">
        <v>0</v>
      </c>
      <c r="R369" s="24">
        <v>18148.63</v>
      </c>
      <c r="S369" s="25">
        <v>0</v>
      </c>
      <c r="T369" s="32"/>
      <c r="U369" s="22" t="str">
        <f>IFERROR(VLOOKUP(B369,[1]Planilha1!$A$1:$B$34,2,FALSE),"Liberado")</f>
        <v>Pendente Revisão Trabalhista e Ajustes</v>
      </c>
      <c r="V369" s="31"/>
      <c r="W369" s="31"/>
      <c r="X369" s="31"/>
      <c r="Y369" s="31"/>
      <c r="Z369" s="31"/>
      <c r="AA369" s="31"/>
      <c r="AB369" s="31"/>
      <c r="AC369" s="31"/>
      <c r="AD369" s="31"/>
      <c r="AE369" s="31"/>
      <c r="AF369" s="31"/>
      <c r="AG369" s="31"/>
      <c r="AH369" s="31"/>
      <c r="AI369" s="31"/>
      <c r="AJ369" s="31"/>
      <c r="AK369" s="31"/>
      <c r="AL369" s="31"/>
      <c r="AM369" s="31"/>
      <c r="AN369" s="31"/>
      <c r="AO369" s="31"/>
      <c r="AP369" s="31"/>
      <c r="AQ369" s="31"/>
      <c r="AR369" s="31"/>
      <c r="AS369" s="31"/>
      <c r="AT369" s="31"/>
      <c r="AU369" s="31"/>
      <c r="AV369" s="31"/>
      <c r="AW369" s="31"/>
      <c r="AX369" s="31"/>
      <c r="AY369" s="31"/>
      <c r="AZ369" s="31"/>
      <c r="BA369" s="31"/>
    </row>
    <row r="370" spans="1:53" s="21" customFormat="1" ht="20.100000000000001" customHeight="1" x14ac:dyDescent="0.2">
      <c r="A370" s="27" t="s">
        <v>120</v>
      </c>
      <c r="B370" s="28" t="s">
        <v>239</v>
      </c>
      <c r="C370" s="27" t="s">
        <v>519</v>
      </c>
      <c r="D370" s="27" t="s">
        <v>2068</v>
      </c>
      <c r="E370" s="27" t="s">
        <v>7</v>
      </c>
      <c r="F370" s="27" t="s">
        <v>6507</v>
      </c>
      <c r="G370" s="27" t="s">
        <v>7124</v>
      </c>
      <c r="H370" s="27" t="s">
        <v>6739</v>
      </c>
      <c r="I370" s="29">
        <v>30000</v>
      </c>
      <c r="J370" s="27" t="s">
        <v>6510</v>
      </c>
      <c r="K370" s="27" t="s">
        <v>11821</v>
      </c>
      <c r="L370" s="27" t="s">
        <v>11535</v>
      </c>
      <c r="M370" s="30">
        <v>42263</v>
      </c>
      <c r="N370" s="27" t="s">
        <v>7097</v>
      </c>
      <c r="O370" s="23">
        <v>124167.3</v>
      </c>
      <c r="P370" s="23">
        <v>0</v>
      </c>
      <c r="Q370" s="23">
        <v>0</v>
      </c>
      <c r="R370" s="24">
        <v>0</v>
      </c>
      <c r="S370" s="25">
        <v>0</v>
      </c>
      <c r="T370" s="32"/>
      <c r="U370" s="22" t="str">
        <f>IFERROR(VLOOKUP(B370,[1]Planilha1!$A$1:$B$34,2,FALSE),"Liberado")</f>
        <v>Pendente Revisão Trabalhista e Ajustes</v>
      </c>
      <c r="V370" s="31"/>
      <c r="W370" s="31"/>
      <c r="X370" s="31"/>
      <c r="Y370" s="31"/>
      <c r="Z370" s="31"/>
      <c r="AA370" s="31"/>
      <c r="AB370" s="31"/>
      <c r="AC370" s="31"/>
      <c r="AD370" s="31"/>
      <c r="AE370" s="31"/>
      <c r="AF370" s="31"/>
      <c r="AG370" s="31"/>
      <c r="AH370" s="31"/>
      <c r="AI370" s="31"/>
      <c r="AJ370" s="31"/>
      <c r="AK370" s="31"/>
      <c r="AL370" s="31"/>
      <c r="AM370" s="31"/>
      <c r="AN370" s="31"/>
      <c r="AO370" s="31"/>
      <c r="AP370" s="31"/>
      <c r="AQ370" s="31"/>
      <c r="AR370" s="31"/>
      <c r="AS370" s="31"/>
      <c r="AT370" s="31"/>
      <c r="AU370" s="31"/>
      <c r="AV370" s="31"/>
      <c r="AW370" s="31"/>
      <c r="AX370" s="31"/>
      <c r="AY370" s="31"/>
      <c r="AZ370" s="31"/>
      <c r="BA370" s="31"/>
    </row>
    <row r="371" spans="1:53" s="21" customFormat="1" ht="20.100000000000001" customHeight="1" x14ac:dyDescent="0.2">
      <c r="A371" s="27" t="s">
        <v>120</v>
      </c>
      <c r="B371" s="28" t="s">
        <v>239</v>
      </c>
      <c r="C371" s="27" t="s">
        <v>411</v>
      </c>
      <c r="D371" s="27" t="s">
        <v>2084</v>
      </c>
      <c r="E371" s="27" t="s">
        <v>7</v>
      </c>
      <c r="F371" s="27" t="s">
        <v>6507</v>
      </c>
      <c r="G371" s="27" t="s">
        <v>7158</v>
      </c>
      <c r="H371" s="27" t="s">
        <v>6527</v>
      </c>
      <c r="I371" s="29">
        <v>70000</v>
      </c>
      <c r="J371" s="27" t="s">
        <v>6630</v>
      </c>
      <c r="K371" s="27" t="s">
        <v>11843</v>
      </c>
      <c r="L371" s="27" t="s">
        <v>7104</v>
      </c>
      <c r="M371" s="30" t="s">
        <v>6531</v>
      </c>
      <c r="N371" s="27" t="s">
        <v>11844</v>
      </c>
      <c r="O371" s="23">
        <v>16481.330000000002</v>
      </c>
      <c r="P371" s="23">
        <v>174232.54</v>
      </c>
      <c r="Q371" s="23">
        <v>0</v>
      </c>
      <c r="R371" s="24">
        <v>54675.26</v>
      </c>
      <c r="S371" s="25">
        <v>0</v>
      </c>
      <c r="T371" s="32"/>
      <c r="U371" s="22" t="str">
        <f>IFERROR(VLOOKUP(B371,[1]Planilha1!$A$1:$B$34,2,FALSE),"Liberado")</f>
        <v>Pendente Revisão Trabalhista e Ajustes</v>
      </c>
      <c r="V371" s="31"/>
      <c r="W371" s="31"/>
      <c r="X371" s="31"/>
      <c r="Y371" s="31"/>
      <c r="Z371" s="31"/>
      <c r="AA371" s="31"/>
      <c r="AB371" s="31"/>
      <c r="AC371" s="31"/>
      <c r="AD371" s="31"/>
      <c r="AE371" s="31"/>
      <c r="AF371" s="31"/>
      <c r="AG371" s="31"/>
      <c r="AH371" s="31"/>
      <c r="AI371" s="31"/>
      <c r="AJ371" s="31"/>
      <c r="AK371" s="31"/>
      <c r="AL371" s="31"/>
      <c r="AM371" s="31"/>
      <c r="AN371" s="31"/>
      <c r="AO371" s="31"/>
      <c r="AP371" s="31"/>
      <c r="AQ371" s="31"/>
      <c r="AR371" s="31"/>
      <c r="AS371" s="31"/>
      <c r="AT371" s="31"/>
      <c r="AU371" s="31"/>
      <c r="AV371" s="31"/>
      <c r="AW371" s="31"/>
      <c r="AX371" s="31"/>
      <c r="AY371" s="31"/>
      <c r="AZ371" s="31"/>
      <c r="BA371" s="31"/>
    </row>
    <row r="372" spans="1:53" s="21" customFormat="1" ht="20.100000000000001" customHeight="1" x14ac:dyDescent="0.2">
      <c r="A372" s="27" t="s">
        <v>120</v>
      </c>
      <c r="B372" s="28" t="s">
        <v>239</v>
      </c>
      <c r="C372" s="27" t="s">
        <v>318</v>
      </c>
      <c r="D372" s="27" t="s">
        <v>2097</v>
      </c>
      <c r="E372" s="27" t="s">
        <v>7</v>
      </c>
      <c r="F372" s="27" t="s">
        <v>6507</v>
      </c>
      <c r="G372" s="27" t="s">
        <v>7182</v>
      </c>
      <c r="H372" s="27" t="s">
        <v>7183</v>
      </c>
      <c r="I372" s="29">
        <v>150000</v>
      </c>
      <c r="J372" s="27" t="s">
        <v>6510</v>
      </c>
      <c r="K372" s="27" t="s">
        <v>11862</v>
      </c>
      <c r="L372" s="27" t="s">
        <v>7144</v>
      </c>
      <c r="M372" s="30" t="s">
        <v>6531</v>
      </c>
      <c r="N372" s="27" t="s">
        <v>7184</v>
      </c>
      <c r="O372" s="23">
        <v>84853.34</v>
      </c>
      <c r="P372" s="23">
        <v>34000</v>
      </c>
      <c r="Q372" s="23">
        <v>0</v>
      </c>
      <c r="R372" s="24">
        <v>0</v>
      </c>
      <c r="S372" s="25">
        <v>0</v>
      </c>
      <c r="T372" s="32"/>
      <c r="U372" s="22" t="str">
        <f>IFERROR(VLOOKUP(B372,[1]Planilha1!$A$1:$B$34,2,FALSE),"Liberado")</f>
        <v>Pendente Revisão Trabalhista e Ajustes</v>
      </c>
      <c r="V372" s="31"/>
      <c r="W372" s="31"/>
      <c r="X372" s="31"/>
      <c r="Y372" s="31"/>
      <c r="Z372" s="31"/>
      <c r="AA372" s="31"/>
      <c r="AB372" s="31"/>
      <c r="AC372" s="31"/>
      <c r="AD372" s="31"/>
      <c r="AE372" s="31"/>
      <c r="AF372" s="31"/>
      <c r="AG372" s="31"/>
      <c r="AH372" s="31"/>
      <c r="AI372" s="31"/>
      <c r="AJ372" s="31"/>
      <c r="AK372" s="31"/>
      <c r="AL372" s="31"/>
      <c r="AM372" s="31"/>
      <c r="AN372" s="31"/>
      <c r="AO372" s="31"/>
      <c r="AP372" s="31"/>
      <c r="AQ372" s="31"/>
      <c r="AR372" s="31"/>
      <c r="AS372" s="31"/>
      <c r="AT372" s="31"/>
      <c r="AU372" s="31"/>
      <c r="AV372" s="31"/>
      <c r="AW372" s="31"/>
      <c r="AX372" s="31"/>
      <c r="AY372" s="31"/>
      <c r="AZ372" s="31"/>
      <c r="BA372" s="31"/>
    </row>
    <row r="373" spans="1:53" s="21" customFormat="1" ht="20.100000000000001" customHeight="1" x14ac:dyDescent="0.2">
      <c r="A373" s="27" t="s">
        <v>120</v>
      </c>
      <c r="B373" s="28" t="s">
        <v>239</v>
      </c>
      <c r="C373" s="27" t="s">
        <v>381</v>
      </c>
      <c r="D373" s="27" t="s">
        <v>2100</v>
      </c>
      <c r="E373" s="27" t="s">
        <v>7</v>
      </c>
      <c r="F373" s="27" t="s">
        <v>6507</v>
      </c>
      <c r="G373" s="27" t="s">
        <v>7188</v>
      </c>
      <c r="H373" s="27" t="s">
        <v>6541</v>
      </c>
      <c r="I373" s="29">
        <v>300000</v>
      </c>
      <c r="J373" s="27" t="s">
        <v>6510</v>
      </c>
      <c r="K373" s="27" t="s">
        <v>11867</v>
      </c>
      <c r="L373" s="27" t="s">
        <v>6684</v>
      </c>
      <c r="M373" s="30" t="s">
        <v>6531</v>
      </c>
      <c r="N373" s="27" t="s">
        <v>7189</v>
      </c>
      <c r="O373" s="23">
        <v>31251.465</v>
      </c>
      <c r="P373" s="23">
        <v>0</v>
      </c>
      <c r="Q373" s="23">
        <v>0</v>
      </c>
      <c r="R373" s="24">
        <v>8183.06</v>
      </c>
      <c r="S373" s="25">
        <v>0</v>
      </c>
      <c r="T373" s="32"/>
      <c r="U373" s="22" t="str">
        <f>IFERROR(VLOOKUP(B373,[1]Planilha1!$A$1:$B$34,2,FALSE),"Liberado")</f>
        <v>Pendente Revisão Trabalhista e Ajustes</v>
      </c>
      <c r="V373" s="31"/>
      <c r="W373" s="31"/>
      <c r="X373" s="31"/>
      <c r="Y373" s="31"/>
      <c r="Z373" s="31"/>
      <c r="AA373" s="31"/>
      <c r="AB373" s="31"/>
      <c r="AC373" s="31"/>
      <c r="AD373" s="31"/>
      <c r="AE373" s="31"/>
      <c r="AF373" s="31"/>
      <c r="AG373" s="31"/>
      <c r="AH373" s="31"/>
      <c r="AI373" s="31"/>
      <c r="AJ373" s="31"/>
      <c r="AK373" s="31"/>
      <c r="AL373" s="31"/>
      <c r="AM373" s="31"/>
      <c r="AN373" s="31"/>
      <c r="AO373" s="31"/>
      <c r="AP373" s="31"/>
      <c r="AQ373" s="31"/>
      <c r="AR373" s="31"/>
      <c r="AS373" s="31"/>
      <c r="AT373" s="31"/>
      <c r="AU373" s="31"/>
      <c r="AV373" s="31"/>
      <c r="AW373" s="31"/>
      <c r="AX373" s="31"/>
      <c r="AY373" s="31"/>
      <c r="AZ373" s="31"/>
      <c r="BA373" s="31"/>
    </row>
    <row r="374" spans="1:53" s="21" customFormat="1" ht="20.100000000000001" customHeight="1" x14ac:dyDescent="0.2">
      <c r="A374" s="27" t="s">
        <v>120</v>
      </c>
      <c r="B374" s="28" t="s">
        <v>239</v>
      </c>
      <c r="C374" s="27">
        <v>4</v>
      </c>
      <c r="D374" s="27" t="s">
        <v>2100</v>
      </c>
      <c r="E374" s="27" t="s">
        <v>7</v>
      </c>
      <c r="F374" s="27" t="s">
        <v>6507</v>
      </c>
      <c r="G374" s="27" t="s">
        <v>7188</v>
      </c>
      <c r="H374" s="27" t="s">
        <v>6541</v>
      </c>
      <c r="I374" s="29">
        <v>300000</v>
      </c>
      <c r="J374" s="27" t="s">
        <v>6510</v>
      </c>
      <c r="K374" s="27" t="s">
        <v>11867</v>
      </c>
      <c r="L374" s="27" t="s">
        <v>6684</v>
      </c>
      <c r="M374" s="30" t="s">
        <v>6531</v>
      </c>
      <c r="N374" s="27" t="s">
        <v>7189</v>
      </c>
      <c r="O374" s="23">
        <v>31251.465</v>
      </c>
      <c r="P374" s="23">
        <v>0</v>
      </c>
      <c r="Q374" s="23">
        <v>0</v>
      </c>
      <c r="R374" s="24">
        <v>0</v>
      </c>
      <c r="S374" s="25">
        <v>0</v>
      </c>
      <c r="T374" s="32"/>
      <c r="U374" s="22"/>
      <c r="V374" s="31"/>
      <c r="W374" s="31"/>
      <c r="X374" s="31"/>
      <c r="Y374" s="31"/>
      <c r="Z374" s="31"/>
      <c r="AA374" s="31"/>
      <c r="AB374" s="31"/>
      <c r="AC374" s="31"/>
      <c r="AD374" s="31"/>
      <c r="AE374" s="31"/>
      <c r="AF374" s="31"/>
      <c r="AG374" s="31"/>
      <c r="AH374" s="31"/>
      <c r="AI374" s="31"/>
      <c r="AJ374" s="31"/>
      <c r="AK374" s="31"/>
      <c r="AL374" s="31"/>
      <c r="AM374" s="31"/>
      <c r="AN374" s="31"/>
      <c r="AO374" s="31"/>
      <c r="AP374" s="31"/>
      <c r="AQ374" s="31"/>
      <c r="AR374" s="31"/>
      <c r="AS374" s="31"/>
      <c r="AT374" s="31"/>
      <c r="AU374" s="31"/>
      <c r="AV374" s="31"/>
      <c r="AW374" s="31"/>
      <c r="AX374" s="31"/>
      <c r="AY374" s="31"/>
      <c r="AZ374" s="31"/>
      <c r="BA374" s="31"/>
    </row>
    <row r="375" spans="1:53" s="21" customFormat="1" ht="20.100000000000001" customHeight="1" x14ac:dyDescent="0.2">
      <c r="A375" s="27" t="s">
        <v>120</v>
      </c>
      <c r="B375" s="28" t="s">
        <v>239</v>
      </c>
      <c r="C375" s="27" t="s">
        <v>331</v>
      </c>
      <c r="D375" s="27" t="s">
        <v>2111</v>
      </c>
      <c r="E375" s="27" t="s">
        <v>7</v>
      </c>
      <c r="F375" s="27" t="s">
        <v>6507</v>
      </c>
      <c r="G375" s="27" t="s">
        <v>7211</v>
      </c>
      <c r="H375" s="27" t="s">
        <v>6527</v>
      </c>
      <c r="I375" s="29">
        <v>50000</v>
      </c>
      <c r="J375" s="27" t="s">
        <v>6510</v>
      </c>
      <c r="K375" s="27" t="s">
        <v>11881</v>
      </c>
      <c r="L375" s="27" t="s">
        <v>7305</v>
      </c>
      <c r="M375" s="30" t="s">
        <v>6531</v>
      </c>
      <c r="N375" s="27" t="s">
        <v>7212</v>
      </c>
      <c r="O375" s="23">
        <v>64284.74</v>
      </c>
      <c r="P375" s="23">
        <v>0</v>
      </c>
      <c r="Q375" s="23">
        <v>0</v>
      </c>
      <c r="R375" s="24">
        <v>20000.830000000002</v>
      </c>
      <c r="S375" s="25">
        <v>0</v>
      </c>
      <c r="T375" s="32"/>
      <c r="U375" s="22" t="str">
        <f>IFERROR(VLOOKUP(B375,[1]Planilha1!$A$1:$B$34,2,FALSE),"Liberado")</f>
        <v>Pendente Revisão Trabalhista e Ajustes</v>
      </c>
      <c r="V375" s="31"/>
      <c r="W375" s="31"/>
      <c r="X375" s="31"/>
      <c r="Y375" s="31"/>
      <c r="Z375" s="31"/>
      <c r="AA375" s="31"/>
      <c r="AB375" s="31"/>
      <c r="AC375" s="31"/>
      <c r="AD375" s="31"/>
      <c r="AE375" s="31"/>
      <c r="AF375" s="31"/>
      <c r="AG375" s="31"/>
      <c r="AH375" s="31"/>
      <c r="AI375" s="31"/>
      <c r="AJ375" s="31"/>
      <c r="AK375" s="31"/>
      <c r="AL375" s="31"/>
      <c r="AM375" s="31"/>
      <c r="AN375" s="31"/>
      <c r="AO375" s="31"/>
      <c r="AP375" s="31"/>
      <c r="AQ375" s="31"/>
      <c r="AR375" s="31"/>
      <c r="AS375" s="31"/>
      <c r="AT375" s="31"/>
      <c r="AU375" s="31"/>
      <c r="AV375" s="31"/>
      <c r="AW375" s="31"/>
      <c r="AX375" s="31"/>
      <c r="AY375" s="31"/>
      <c r="AZ375" s="31"/>
      <c r="BA375" s="31"/>
    </row>
    <row r="376" spans="1:53" s="21" customFormat="1" ht="20.100000000000001" customHeight="1" x14ac:dyDescent="0.2">
      <c r="A376" s="27" t="s">
        <v>120</v>
      </c>
      <c r="B376" s="28" t="s">
        <v>239</v>
      </c>
      <c r="C376" s="27" t="s">
        <v>427</v>
      </c>
      <c r="D376" s="27" t="s">
        <v>2114</v>
      </c>
      <c r="E376" s="27" t="s">
        <v>7</v>
      </c>
      <c r="F376" s="27" t="s">
        <v>6507</v>
      </c>
      <c r="G376" s="27" t="s">
        <v>7216</v>
      </c>
      <c r="H376" s="27" t="s">
        <v>7217</v>
      </c>
      <c r="I376" s="29">
        <v>28000</v>
      </c>
      <c r="J376" s="27" t="s">
        <v>6630</v>
      </c>
      <c r="K376" s="27" t="s">
        <v>11880</v>
      </c>
      <c r="L376" s="27" t="s">
        <v>7051</v>
      </c>
      <c r="M376" s="30" t="s">
        <v>6531</v>
      </c>
      <c r="N376" s="27" t="s">
        <v>11883</v>
      </c>
      <c r="O376" s="23">
        <v>14048.95</v>
      </c>
      <c r="P376" s="23">
        <v>139714.57</v>
      </c>
      <c r="Q376" s="23">
        <v>0</v>
      </c>
      <c r="R376" s="24">
        <v>16366.1</v>
      </c>
      <c r="S376" s="25">
        <v>0</v>
      </c>
      <c r="T376" s="32"/>
      <c r="U376" s="22" t="str">
        <f>IFERROR(VLOOKUP(B376,[1]Planilha1!$A$1:$B$34,2,FALSE),"Liberado")</f>
        <v>Pendente Revisão Trabalhista e Ajustes</v>
      </c>
      <c r="V376" s="31"/>
      <c r="W376" s="31"/>
      <c r="X376" s="31"/>
      <c r="Y376" s="31"/>
      <c r="Z376" s="31"/>
      <c r="AA376" s="31"/>
      <c r="AB376" s="31"/>
      <c r="AC376" s="31"/>
      <c r="AD376" s="31"/>
      <c r="AE376" s="31"/>
      <c r="AF376" s="31"/>
      <c r="AG376" s="31"/>
      <c r="AH376" s="31"/>
      <c r="AI376" s="31"/>
      <c r="AJ376" s="31"/>
      <c r="AK376" s="31"/>
      <c r="AL376" s="31"/>
      <c r="AM376" s="31"/>
      <c r="AN376" s="31"/>
      <c r="AO376" s="31"/>
      <c r="AP376" s="31"/>
      <c r="AQ376" s="31"/>
      <c r="AR376" s="31"/>
      <c r="AS376" s="31"/>
      <c r="AT376" s="31"/>
      <c r="AU376" s="31"/>
      <c r="AV376" s="31"/>
      <c r="AW376" s="31"/>
      <c r="AX376" s="31"/>
      <c r="AY376" s="31"/>
      <c r="AZ376" s="31"/>
      <c r="BA376" s="31"/>
    </row>
    <row r="377" spans="1:53" s="21" customFormat="1" ht="20.100000000000001" customHeight="1" x14ac:dyDescent="0.2">
      <c r="A377" s="27" t="s">
        <v>120</v>
      </c>
      <c r="B377" s="28" t="s">
        <v>239</v>
      </c>
      <c r="C377" s="27" t="s">
        <v>556</v>
      </c>
      <c r="D377" s="27" t="s">
        <v>2126</v>
      </c>
      <c r="E377" s="27" t="s">
        <v>7</v>
      </c>
      <c r="F377" s="27" t="s">
        <v>6507</v>
      </c>
      <c r="G377" s="27" t="s">
        <v>11900</v>
      </c>
      <c r="H377" s="27" t="s">
        <v>6629</v>
      </c>
      <c r="I377" s="29">
        <v>35000</v>
      </c>
      <c r="J377" s="27" t="s">
        <v>6510</v>
      </c>
      <c r="K377" s="27" t="s">
        <v>11881</v>
      </c>
      <c r="L377" s="27" t="s">
        <v>7201</v>
      </c>
      <c r="M377" s="30" t="s">
        <v>6531</v>
      </c>
      <c r="N377" s="27" t="s">
        <v>7236</v>
      </c>
      <c r="O377" s="23">
        <v>47363.54</v>
      </c>
      <c r="P377" s="23">
        <v>13236.17</v>
      </c>
      <c r="Q377" s="23">
        <v>0</v>
      </c>
      <c r="R377" s="24">
        <v>32486.59</v>
      </c>
      <c r="S377" s="25">
        <v>0</v>
      </c>
      <c r="T377" s="32"/>
      <c r="U377" s="22" t="str">
        <f>IFERROR(VLOOKUP(B377,[1]Planilha1!$A$1:$B$34,2,FALSE),"Liberado")</f>
        <v>Pendente Revisão Trabalhista e Ajustes</v>
      </c>
      <c r="V377" s="31"/>
      <c r="W377" s="31"/>
      <c r="X377" s="31"/>
      <c r="Y377" s="31"/>
      <c r="Z377" s="31"/>
      <c r="AA377" s="31"/>
      <c r="AB377" s="31"/>
      <c r="AC377" s="31"/>
      <c r="AD377" s="31"/>
      <c r="AE377" s="31"/>
      <c r="AF377" s="31"/>
      <c r="AG377" s="31"/>
      <c r="AH377" s="31"/>
      <c r="AI377" s="31"/>
      <c r="AJ377" s="31"/>
      <c r="AK377" s="31"/>
      <c r="AL377" s="31"/>
      <c r="AM377" s="31"/>
      <c r="AN377" s="31"/>
      <c r="AO377" s="31"/>
      <c r="AP377" s="31"/>
      <c r="AQ377" s="31"/>
      <c r="AR377" s="31"/>
      <c r="AS377" s="31"/>
      <c r="AT377" s="31"/>
      <c r="AU377" s="31"/>
      <c r="AV377" s="31"/>
      <c r="AW377" s="31"/>
      <c r="AX377" s="31"/>
      <c r="AY377" s="31"/>
      <c r="AZ377" s="31"/>
      <c r="BA377" s="31"/>
    </row>
    <row r="378" spans="1:53" s="21" customFormat="1" ht="20.100000000000001" customHeight="1" x14ac:dyDescent="0.2">
      <c r="A378" s="27" t="s">
        <v>120</v>
      </c>
      <c r="B378" s="28" t="s">
        <v>239</v>
      </c>
      <c r="C378" s="27" t="s">
        <v>602</v>
      </c>
      <c r="D378" s="27" t="s">
        <v>2127</v>
      </c>
      <c r="E378" s="27" t="s">
        <v>7</v>
      </c>
      <c r="F378" s="27" t="s">
        <v>6507</v>
      </c>
      <c r="G378" s="27" t="s">
        <v>11901</v>
      </c>
      <c r="H378" s="27" t="s">
        <v>7237</v>
      </c>
      <c r="I378" s="29">
        <v>35000</v>
      </c>
      <c r="J378" s="27" t="s">
        <v>6630</v>
      </c>
      <c r="K378" s="27" t="s">
        <v>11902</v>
      </c>
      <c r="L378" s="27" t="s">
        <v>7104</v>
      </c>
      <c r="M378" s="30" t="s">
        <v>6531</v>
      </c>
      <c r="N378" s="27" t="s">
        <v>11903</v>
      </c>
      <c r="O378" s="23">
        <v>54589.94</v>
      </c>
      <c r="P378" s="23">
        <v>7260.34</v>
      </c>
      <c r="Q378" s="23">
        <v>0</v>
      </c>
      <c r="R378" s="24">
        <v>31337.759999999998</v>
      </c>
      <c r="S378" s="25">
        <v>0</v>
      </c>
      <c r="T378" s="32"/>
      <c r="U378" s="22" t="str">
        <f>IFERROR(VLOOKUP(B378,[1]Planilha1!$A$1:$B$34,2,FALSE),"Liberado")</f>
        <v>Pendente Revisão Trabalhista e Ajustes</v>
      </c>
      <c r="V378" s="31"/>
      <c r="W378" s="31"/>
      <c r="X378" s="31"/>
      <c r="Y378" s="31"/>
      <c r="Z378" s="31"/>
      <c r="AA378" s="31"/>
      <c r="AB378" s="31"/>
      <c r="AC378" s="31"/>
      <c r="AD378" s="31"/>
      <c r="AE378" s="31"/>
      <c r="AF378" s="31"/>
      <c r="AG378" s="31"/>
      <c r="AH378" s="31"/>
      <c r="AI378" s="31"/>
      <c r="AJ378" s="31"/>
      <c r="AK378" s="31"/>
      <c r="AL378" s="31"/>
      <c r="AM378" s="31"/>
      <c r="AN378" s="31"/>
      <c r="AO378" s="31"/>
      <c r="AP378" s="31"/>
      <c r="AQ378" s="31"/>
      <c r="AR378" s="31"/>
      <c r="AS378" s="31"/>
      <c r="AT378" s="31"/>
      <c r="AU378" s="31"/>
      <c r="AV378" s="31"/>
      <c r="AW378" s="31"/>
      <c r="AX378" s="31"/>
      <c r="AY378" s="31"/>
      <c r="AZ378" s="31"/>
      <c r="BA378" s="31"/>
    </row>
    <row r="379" spans="1:53" s="21" customFormat="1" ht="20.100000000000001" customHeight="1" x14ac:dyDescent="0.2">
      <c r="A379" s="27" t="s">
        <v>120</v>
      </c>
      <c r="B379" s="28" t="s">
        <v>239</v>
      </c>
      <c r="C379" s="27" t="s">
        <v>466</v>
      </c>
      <c r="D379" s="27" t="s">
        <v>2134</v>
      </c>
      <c r="E379" s="27" t="s">
        <v>7</v>
      </c>
      <c r="F379" s="27" t="s">
        <v>6507</v>
      </c>
      <c r="G379" s="27" t="s">
        <v>11911</v>
      </c>
      <c r="H379" s="27" t="s">
        <v>6629</v>
      </c>
      <c r="I379" s="29">
        <v>30000</v>
      </c>
      <c r="J379" s="27" t="s">
        <v>6630</v>
      </c>
      <c r="K379" s="27" t="s">
        <v>11912</v>
      </c>
      <c r="L379" s="27" t="s">
        <v>7201</v>
      </c>
      <c r="M379" s="30" t="s">
        <v>6531</v>
      </c>
      <c r="N379" s="27" t="s">
        <v>11913</v>
      </c>
      <c r="O379" s="23">
        <v>49260.67</v>
      </c>
      <c r="P379" s="23">
        <v>8559.7900000000009</v>
      </c>
      <c r="Q379" s="23">
        <v>0</v>
      </c>
      <c r="R379" s="24">
        <v>77744.7</v>
      </c>
      <c r="S379" s="25">
        <v>0</v>
      </c>
      <c r="T379" s="32"/>
      <c r="U379" s="22" t="str">
        <f>IFERROR(VLOOKUP(B379,[1]Planilha1!$A$1:$B$34,2,FALSE),"Liberado")</f>
        <v>Pendente Revisão Trabalhista e Ajustes</v>
      </c>
      <c r="V379" s="31"/>
      <c r="W379" s="31"/>
      <c r="X379" s="31"/>
      <c r="Y379" s="31"/>
      <c r="Z379" s="31"/>
      <c r="AA379" s="31"/>
      <c r="AB379" s="31"/>
      <c r="AC379" s="31"/>
      <c r="AD379" s="31"/>
      <c r="AE379" s="31"/>
      <c r="AF379" s="31"/>
      <c r="AG379" s="31"/>
      <c r="AH379" s="31"/>
      <c r="AI379" s="31"/>
      <c r="AJ379" s="31"/>
      <c r="AK379" s="31"/>
      <c r="AL379" s="31"/>
      <c r="AM379" s="31"/>
      <c r="AN379" s="31"/>
      <c r="AO379" s="31"/>
      <c r="AP379" s="31"/>
      <c r="AQ379" s="31"/>
      <c r="AR379" s="31"/>
      <c r="AS379" s="31"/>
      <c r="AT379" s="31"/>
      <c r="AU379" s="31"/>
      <c r="AV379" s="31"/>
      <c r="AW379" s="31"/>
      <c r="AX379" s="31"/>
      <c r="AY379" s="31"/>
      <c r="AZ379" s="31"/>
      <c r="BA379" s="31"/>
    </row>
    <row r="380" spans="1:53" s="21" customFormat="1" ht="20.100000000000001" customHeight="1" x14ac:dyDescent="0.2">
      <c r="A380" s="27" t="s">
        <v>120</v>
      </c>
      <c r="B380" s="28" t="s">
        <v>239</v>
      </c>
      <c r="C380" s="27" t="s">
        <v>411</v>
      </c>
      <c r="D380" s="27" t="s">
        <v>2138</v>
      </c>
      <c r="E380" s="27" t="s">
        <v>7</v>
      </c>
      <c r="F380" s="27" t="s">
        <v>6507</v>
      </c>
      <c r="G380" s="27" t="s">
        <v>7248</v>
      </c>
      <c r="H380" s="27" t="s">
        <v>6527</v>
      </c>
      <c r="I380" s="29">
        <v>27798</v>
      </c>
      <c r="J380" s="27" t="s">
        <v>6630</v>
      </c>
      <c r="K380" s="27" t="s">
        <v>11919</v>
      </c>
      <c r="L380" s="27" t="s">
        <v>7104</v>
      </c>
      <c r="M380" s="30">
        <v>41500</v>
      </c>
      <c r="N380" s="27" t="s">
        <v>11918</v>
      </c>
      <c r="O380" s="23">
        <v>184217.98</v>
      </c>
      <c r="P380" s="23">
        <v>114038.92</v>
      </c>
      <c r="Q380" s="23">
        <v>0</v>
      </c>
      <c r="R380" s="24">
        <v>37429.129999999997</v>
      </c>
      <c r="S380" s="25">
        <v>0</v>
      </c>
      <c r="T380" s="32"/>
      <c r="U380" s="22" t="str">
        <f>IFERROR(VLOOKUP(B380,[1]Planilha1!$A$1:$B$34,2,FALSE),"Liberado")</f>
        <v>Pendente Revisão Trabalhista e Ajustes</v>
      </c>
      <c r="V380" s="31"/>
      <c r="W380" s="31"/>
      <c r="X380" s="31"/>
      <c r="Y380" s="31"/>
      <c r="Z380" s="31"/>
      <c r="AA380" s="31"/>
      <c r="AB380" s="31"/>
      <c r="AC380" s="31"/>
      <c r="AD380" s="31"/>
      <c r="AE380" s="31"/>
      <c r="AF380" s="31"/>
      <c r="AG380" s="31"/>
      <c r="AH380" s="31"/>
      <c r="AI380" s="31"/>
      <c r="AJ380" s="31"/>
      <c r="AK380" s="31"/>
      <c r="AL380" s="31"/>
      <c r="AM380" s="31"/>
      <c r="AN380" s="31"/>
      <c r="AO380" s="31"/>
      <c r="AP380" s="31"/>
      <c r="AQ380" s="31"/>
      <c r="AR380" s="31"/>
      <c r="AS380" s="31"/>
      <c r="AT380" s="31"/>
      <c r="AU380" s="31"/>
      <c r="AV380" s="31"/>
      <c r="AW380" s="31"/>
      <c r="AX380" s="31"/>
      <c r="AY380" s="31"/>
      <c r="AZ380" s="31"/>
      <c r="BA380" s="31"/>
    </row>
    <row r="381" spans="1:53" s="21" customFormat="1" ht="20.100000000000001" customHeight="1" x14ac:dyDescent="0.2">
      <c r="A381" s="27" t="s">
        <v>120</v>
      </c>
      <c r="B381" s="28" t="s">
        <v>239</v>
      </c>
      <c r="C381" s="27" t="s">
        <v>411</v>
      </c>
      <c r="D381" s="27" t="s">
        <v>2148</v>
      </c>
      <c r="E381" s="27" t="s">
        <v>7</v>
      </c>
      <c r="F381" s="27" t="s">
        <v>6507</v>
      </c>
      <c r="G381" s="27" t="s">
        <v>7264</v>
      </c>
      <c r="H381" s="27" t="s">
        <v>6527</v>
      </c>
      <c r="I381" s="29">
        <v>50000</v>
      </c>
      <c r="J381" s="27" t="s">
        <v>6630</v>
      </c>
      <c r="K381" s="27" t="s">
        <v>11933</v>
      </c>
      <c r="L381" s="27" t="s">
        <v>7265</v>
      </c>
      <c r="M381" s="30" t="s">
        <v>6531</v>
      </c>
      <c r="N381" s="27" t="s">
        <v>11934</v>
      </c>
      <c r="O381" s="23">
        <v>127323.84</v>
      </c>
      <c r="P381" s="23">
        <v>157500.49</v>
      </c>
      <c r="Q381" s="23">
        <v>0</v>
      </c>
      <c r="R381" s="24">
        <v>28504.66</v>
      </c>
      <c r="S381" s="25">
        <v>0</v>
      </c>
      <c r="T381" s="32"/>
      <c r="U381" s="22" t="str">
        <f>IFERROR(VLOOKUP(B381,[1]Planilha1!$A$1:$B$34,2,FALSE),"Liberado")</f>
        <v>Pendente Revisão Trabalhista e Ajustes</v>
      </c>
      <c r="V381" s="31"/>
      <c r="W381" s="31"/>
      <c r="X381" s="31"/>
      <c r="Y381" s="31"/>
      <c r="Z381" s="31"/>
      <c r="AA381" s="31"/>
      <c r="AB381" s="31"/>
      <c r="AC381" s="31"/>
      <c r="AD381" s="31"/>
      <c r="AE381" s="31"/>
      <c r="AF381" s="31"/>
      <c r="AG381" s="31"/>
      <c r="AH381" s="31"/>
      <c r="AI381" s="31"/>
      <c r="AJ381" s="31"/>
      <c r="AK381" s="31"/>
      <c r="AL381" s="31"/>
      <c r="AM381" s="31"/>
      <c r="AN381" s="31"/>
      <c r="AO381" s="31"/>
      <c r="AP381" s="31"/>
      <c r="AQ381" s="31"/>
      <c r="AR381" s="31"/>
      <c r="AS381" s="31"/>
      <c r="AT381" s="31"/>
      <c r="AU381" s="31"/>
      <c r="AV381" s="31"/>
      <c r="AW381" s="31"/>
      <c r="AX381" s="31"/>
      <c r="AY381" s="31"/>
      <c r="AZ381" s="31"/>
      <c r="BA381" s="31"/>
    </row>
    <row r="382" spans="1:53" s="21" customFormat="1" ht="20.100000000000001" customHeight="1" x14ac:dyDescent="0.2">
      <c r="A382" s="27" t="s">
        <v>120</v>
      </c>
      <c r="B382" s="28" t="s">
        <v>239</v>
      </c>
      <c r="C382" s="27" t="s">
        <v>331</v>
      </c>
      <c r="D382" s="27" t="s">
        <v>2149</v>
      </c>
      <c r="E382" s="27" t="s">
        <v>7</v>
      </c>
      <c r="F382" s="27" t="s">
        <v>6507</v>
      </c>
      <c r="G382" s="27" t="s">
        <v>7266</v>
      </c>
      <c r="H382" s="27" t="s">
        <v>6527</v>
      </c>
      <c r="I382" s="29">
        <v>27798</v>
      </c>
      <c r="J382" s="27" t="s">
        <v>6630</v>
      </c>
      <c r="K382" s="27" t="s">
        <v>11935</v>
      </c>
      <c r="L382" s="27" t="s">
        <v>7104</v>
      </c>
      <c r="M382" s="30">
        <v>41394</v>
      </c>
      <c r="N382" s="27" t="s">
        <v>11936</v>
      </c>
      <c r="O382" s="23">
        <v>82402.570000000007</v>
      </c>
      <c r="P382" s="23">
        <v>15621.63</v>
      </c>
      <c r="Q382" s="23">
        <v>0</v>
      </c>
      <c r="R382" s="24">
        <v>474261.33</v>
      </c>
      <c r="S382" s="25">
        <v>0</v>
      </c>
      <c r="T382" s="32"/>
      <c r="U382" s="22" t="str">
        <f>IFERROR(VLOOKUP(B382,[1]Planilha1!$A$1:$B$34,2,FALSE),"Liberado")</f>
        <v>Pendente Revisão Trabalhista e Ajustes</v>
      </c>
      <c r="V382" s="31"/>
      <c r="W382" s="31"/>
      <c r="X382" s="31"/>
      <c r="Y382" s="31"/>
      <c r="Z382" s="31"/>
      <c r="AA382" s="31"/>
      <c r="AB382" s="31"/>
      <c r="AC382" s="31"/>
      <c r="AD382" s="31"/>
      <c r="AE382" s="31"/>
      <c r="AF382" s="31"/>
      <c r="AG382" s="31"/>
      <c r="AH382" s="31"/>
      <c r="AI382" s="31"/>
      <c r="AJ382" s="31"/>
      <c r="AK382" s="31"/>
      <c r="AL382" s="31"/>
      <c r="AM382" s="31"/>
      <c r="AN382" s="31"/>
      <c r="AO382" s="31"/>
      <c r="AP382" s="31"/>
      <c r="AQ382" s="31"/>
      <c r="AR382" s="31"/>
      <c r="AS382" s="31"/>
      <c r="AT382" s="31"/>
      <c r="AU382" s="31"/>
      <c r="AV382" s="31"/>
      <c r="AW382" s="31"/>
      <c r="AX382" s="31"/>
      <c r="AY382" s="31"/>
      <c r="AZ382" s="31"/>
      <c r="BA382" s="31"/>
    </row>
    <row r="383" spans="1:53" s="21" customFormat="1" ht="20.100000000000001" customHeight="1" x14ac:dyDescent="0.2">
      <c r="A383" s="27" t="s">
        <v>120</v>
      </c>
      <c r="B383" s="28" t="s">
        <v>239</v>
      </c>
      <c r="C383" s="27" t="s">
        <v>649</v>
      </c>
      <c r="D383" s="27" t="s">
        <v>2151</v>
      </c>
      <c r="E383" s="27" t="s">
        <v>7</v>
      </c>
      <c r="F383" s="27" t="s">
        <v>6507</v>
      </c>
      <c r="G383" s="27" t="s">
        <v>11938</v>
      </c>
      <c r="H383" s="27" t="s">
        <v>6629</v>
      </c>
      <c r="I383" s="29">
        <v>250000</v>
      </c>
      <c r="J383" s="27" t="s">
        <v>6510</v>
      </c>
      <c r="K383" s="27" t="s">
        <v>11939</v>
      </c>
      <c r="L383" s="27" t="s">
        <v>7269</v>
      </c>
      <c r="M383" s="30" t="s">
        <v>6531</v>
      </c>
      <c r="N383" s="27" t="s">
        <v>7270</v>
      </c>
      <c r="O383" s="23">
        <v>158907.68</v>
      </c>
      <c r="P383" s="23">
        <v>48926.89</v>
      </c>
      <c r="Q383" s="23">
        <v>0</v>
      </c>
      <c r="R383" s="24">
        <v>195656.37</v>
      </c>
      <c r="S383" s="25">
        <v>0</v>
      </c>
      <c r="T383" s="32"/>
      <c r="U383" s="22" t="str">
        <f>IFERROR(VLOOKUP(B383,[1]Planilha1!$A$1:$B$34,2,FALSE),"Liberado")</f>
        <v>Pendente Revisão Trabalhista e Ajustes</v>
      </c>
      <c r="V383" s="31"/>
      <c r="W383" s="31"/>
      <c r="X383" s="31"/>
      <c r="Y383" s="31"/>
      <c r="Z383" s="31"/>
      <c r="AA383" s="31"/>
      <c r="AB383" s="31"/>
      <c r="AC383" s="31"/>
      <c r="AD383" s="31"/>
      <c r="AE383" s="31"/>
      <c r="AF383" s="31"/>
      <c r="AG383" s="31"/>
      <c r="AH383" s="31"/>
      <c r="AI383" s="31"/>
      <c r="AJ383" s="31"/>
      <c r="AK383" s="31"/>
      <c r="AL383" s="31"/>
      <c r="AM383" s="31"/>
      <c r="AN383" s="31"/>
      <c r="AO383" s="31"/>
      <c r="AP383" s="31"/>
      <c r="AQ383" s="31"/>
      <c r="AR383" s="31"/>
      <c r="AS383" s="31"/>
      <c r="AT383" s="31"/>
      <c r="AU383" s="31"/>
      <c r="AV383" s="31"/>
      <c r="AW383" s="31"/>
      <c r="AX383" s="31"/>
      <c r="AY383" s="31"/>
      <c r="AZ383" s="31"/>
      <c r="BA383" s="31"/>
    </row>
    <row r="384" spans="1:53" s="21" customFormat="1" ht="20.100000000000001" customHeight="1" x14ac:dyDescent="0.2">
      <c r="A384" s="27" t="s">
        <v>120</v>
      </c>
      <c r="B384" s="28" t="s">
        <v>239</v>
      </c>
      <c r="C384" s="27" t="s">
        <v>602</v>
      </c>
      <c r="D384" s="27" t="s">
        <v>2164</v>
      </c>
      <c r="E384" s="27" t="s">
        <v>7</v>
      </c>
      <c r="F384" s="27" t="s">
        <v>6507</v>
      </c>
      <c r="G384" s="27" t="s">
        <v>11955</v>
      </c>
      <c r="H384" s="27" t="s">
        <v>7294</v>
      </c>
      <c r="I384" s="29">
        <v>350000</v>
      </c>
      <c r="J384" s="27" t="s">
        <v>6630</v>
      </c>
      <c r="K384" s="27" t="s">
        <v>11956</v>
      </c>
      <c r="L384" s="27" t="s">
        <v>11957</v>
      </c>
      <c r="M384" s="30">
        <v>41305</v>
      </c>
      <c r="N384" s="27" t="s">
        <v>11958</v>
      </c>
      <c r="O384" s="23">
        <v>65775.33</v>
      </c>
      <c r="P384" s="23">
        <v>130950.29</v>
      </c>
      <c r="Q384" s="23">
        <v>0</v>
      </c>
      <c r="R384" s="24">
        <v>231924.4</v>
      </c>
      <c r="S384" s="25">
        <v>0</v>
      </c>
      <c r="T384" s="32"/>
      <c r="U384" s="22" t="str">
        <f>IFERROR(VLOOKUP(B384,[1]Planilha1!$A$1:$B$34,2,FALSE),"Liberado")</f>
        <v>Pendente Revisão Trabalhista e Ajustes</v>
      </c>
      <c r="V384" s="31"/>
      <c r="W384" s="31"/>
      <c r="X384" s="31"/>
      <c r="Y384" s="31"/>
      <c r="Z384" s="31"/>
      <c r="AA384" s="31"/>
      <c r="AB384" s="31"/>
      <c r="AC384" s="31"/>
      <c r="AD384" s="31"/>
      <c r="AE384" s="31"/>
      <c r="AF384" s="31"/>
      <c r="AG384" s="31"/>
      <c r="AH384" s="31"/>
      <c r="AI384" s="31"/>
      <c r="AJ384" s="31"/>
      <c r="AK384" s="31"/>
      <c r="AL384" s="31"/>
      <c r="AM384" s="31"/>
      <c r="AN384" s="31"/>
      <c r="AO384" s="31"/>
      <c r="AP384" s="31"/>
      <c r="AQ384" s="31"/>
      <c r="AR384" s="31"/>
      <c r="AS384" s="31"/>
      <c r="AT384" s="31"/>
      <c r="AU384" s="31"/>
      <c r="AV384" s="31"/>
      <c r="AW384" s="31"/>
      <c r="AX384" s="31"/>
      <c r="AY384" s="31"/>
      <c r="AZ384" s="31"/>
      <c r="BA384" s="31"/>
    </row>
    <row r="385" spans="1:53" s="21" customFormat="1" ht="20.100000000000001" customHeight="1" x14ac:dyDescent="0.2">
      <c r="A385" s="27" t="s">
        <v>120</v>
      </c>
      <c r="B385" s="28" t="s">
        <v>239</v>
      </c>
      <c r="C385" s="27" t="s">
        <v>519</v>
      </c>
      <c r="D385" s="27" t="s">
        <v>2177</v>
      </c>
      <c r="E385" s="27" t="s">
        <v>7</v>
      </c>
      <c r="F385" s="27" t="s">
        <v>6507</v>
      </c>
      <c r="G385" s="27" t="s">
        <v>7311</v>
      </c>
      <c r="H385" s="27" t="s">
        <v>7041</v>
      </c>
      <c r="I385" s="29">
        <v>30000</v>
      </c>
      <c r="J385" s="27" t="s">
        <v>6510</v>
      </c>
      <c r="K385" s="27" t="s">
        <v>11979</v>
      </c>
      <c r="L385" s="27" t="s">
        <v>7201</v>
      </c>
      <c r="M385" s="30" t="s">
        <v>6531</v>
      </c>
      <c r="N385" s="27" t="s">
        <v>7097</v>
      </c>
      <c r="O385" s="23">
        <v>16824.97</v>
      </c>
      <c r="P385" s="23">
        <v>0</v>
      </c>
      <c r="Q385" s="23">
        <v>0</v>
      </c>
      <c r="R385" s="24">
        <v>7058.11</v>
      </c>
      <c r="S385" s="25">
        <v>0</v>
      </c>
      <c r="T385" s="32"/>
      <c r="U385" s="22" t="str">
        <f>IFERROR(VLOOKUP(B385,[1]Planilha1!$A$1:$B$34,2,FALSE),"Liberado")</f>
        <v>Pendente Revisão Trabalhista e Ajustes</v>
      </c>
      <c r="V385" s="31"/>
      <c r="W385" s="31"/>
      <c r="X385" s="31"/>
      <c r="Y385" s="31"/>
      <c r="Z385" s="31"/>
      <c r="AA385" s="31"/>
      <c r="AB385" s="31"/>
      <c r="AC385" s="31"/>
      <c r="AD385" s="31"/>
      <c r="AE385" s="31"/>
      <c r="AF385" s="31"/>
      <c r="AG385" s="31"/>
      <c r="AH385" s="31"/>
      <c r="AI385" s="31"/>
      <c r="AJ385" s="31"/>
      <c r="AK385" s="31"/>
      <c r="AL385" s="31"/>
      <c r="AM385" s="31"/>
      <c r="AN385" s="31"/>
      <c r="AO385" s="31"/>
      <c r="AP385" s="31"/>
      <c r="AQ385" s="31"/>
      <c r="AR385" s="31"/>
      <c r="AS385" s="31"/>
      <c r="AT385" s="31"/>
      <c r="AU385" s="31"/>
      <c r="AV385" s="31"/>
      <c r="AW385" s="31"/>
      <c r="AX385" s="31"/>
      <c r="AY385" s="31"/>
      <c r="AZ385" s="31"/>
      <c r="BA385" s="31"/>
    </row>
    <row r="386" spans="1:53" s="21" customFormat="1" ht="20.100000000000001" customHeight="1" x14ac:dyDescent="0.2">
      <c r="A386" s="27" t="s">
        <v>120</v>
      </c>
      <c r="B386" s="28" t="s">
        <v>239</v>
      </c>
      <c r="C386" s="27" t="s">
        <v>411</v>
      </c>
      <c r="D386" s="27" t="s">
        <v>2186</v>
      </c>
      <c r="E386" s="27" t="s">
        <v>7</v>
      </c>
      <c r="F386" s="27" t="s">
        <v>6507</v>
      </c>
      <c r="G386" s="27" t="s">
        <v>7326</v>
      </c>
      <c r="H386" s="27" t="s">
        <v>6527</v>
      </c>
      <c r="I386" s="29">
        <v>25000</v>
      </c>
      <c r="J386" s="27" t="s">
        <v>6510</v>
      </c>
      <c r="K386" s="27" t="s">
        <v>11993</v>
      </c>
      <c r="L386" s="27" t="s">
        <v>7201</v>
      </c>
      <c r="M386" s="30">
        <v>41156</v>
      </c>
      <c r="N386" s="27" t="s">
        <v>7327</v>
      </c>
      <c r="O386" s="33">
        <v>197580.34</v>
      </c>
      <c r="P386" s="33">
        <v>193482.4</v>
      </c>
      <c r="Q386" s="33">
        <v>0</v>
      </c>
      <c r="R386" s="29">
        <v>135593.60000000001</v>
      </c>
      <c r="S386" s="29">
        <v>0</v>
      </c>
      <c r="T386" s="32"/>
      <c r="U386" s="22" t="str">
        <f>IFERROR(VLOOKUP(B386,[1]Planilha1!$A$1:$B$34,2,FALSE),"Liberado")</f>
        <v>Pendente Revisão Trabalhista e Ajustes</v>
      </c>
      <c r="V386" s="31"/>
      <c r="W386" s="31"/>
      <c r="X386" s="31"/>
      <c r="Y386" s="31"/>
      <c r="Z386" s="31"/>
      <c r="AA386" s="31"/>
      <c r="AB386" s="31"/>
      <c r="AC386" s="31"/>
      <c r="AD386" s="31"/>
      <c r="AE386" s="31"/>
      <c r="AF386" s="31"/>
      <c r="AG386" s="31"/>
      <c r="AH386" s="31"/>
      <c r="AI386" s="31"/>
      <c r="AJ386" s="31"/>
      <c r="AK386" s="31"/>
      <c r="AL386" s="31"/>
      <c r="AM386" s="31"/>
      <c r="AN386" s="31"/>
      <c r="AO386" s="31"/>
      <c r="AP386" s="31"/>
      <c r="AQ386" s="31"/>
      <c r="AR386" s="31"/>
      <c r="AS386" s="31"/>
      <c r="AT386" s="31"/>
      <c r="AU386" s="31"/>
      <c r="AV386" s="31"/>
      <c r="AW386" s="31"/>
      <c r="AX386" s="31"/>
      <c r="AY386" s="31"/>
      <c r="AZ386" s="31"/>
      <c r="BA386" s="31"/>
    </row>
    <row r="387" spans="1:53" s="21" customFormat="1" ht="20.100000000000001" customHeight="1" x14ac:dyDescent="0.2">
      <c r="A387" s="27" t="s">
        <v>120</v>
      </c>
      <c r="B387" s="28" t="s">
        <v>239</v>
      </c>
      <c r="C387" s="27" t="s">
        <v>411</v>
      </c>
      <c r="D387" s="27" t="s">
        <v>2192</v>
      </c>
      <c r="E387" s="27" t="s">
        <v>7</v>
      </c>
      <c r="F387" s="27" t="s">
        <v>6507</v>
      </c>
      <c r="G387" s="27" t="s">
        <v>7336</v>
      </c>
      <c r="H387" s="27" t="s">
        <v>6527</v>
      </c>
      <c r="I387" s="29">
        <v>50000</v>
      </c>
      <c r="J387" s="27" t="s">
        <v>6510</v>
      </c>
      <c r="K387" s="27" t="s">
        <v>12003</v>
      </c>
      <c r="L387" s="27" t="s">
        <v>7051</v>
      </c>
      <c r="M387" s="30" t="s">
        <v>6531</v>
      </c>
      <c r="N387" s="27" t="s">
        <v>7337</v>
      </c>
      <c r="O387" s="33">
        <v>63929.25</v>
      </c>
      <c r="P387" s="33">
        <v>0</v>
      </c>
      <c r="Q387" s="33">
        <v>0</v>
      </c>
      <c r="R387" s="29">
        <v>20714.419999999998</v>
      </c>
      <c r="S387" s="29">
        <v>0</v>
      </c>
      <c r="T387" s="32"/>
      <c r="U387" s="22" t="str">
        <f>IFERROR(VLOOKUP(B387,[1]Planilha1!$A$1:$B$34,2,FALSE),"Liberado")</f>
        <v>Pendente Revisão Trabalhista e Ajustes</v>
      </c>
      <c r="V387" s="31"/>
      <c r="W387" s="31"/>
      <c r="X387" s="31"/>
      <c r="Y387" s="31"/>
      <c r="Z387" s="31"/>
      <c r="AA387" s="31"/>
      <c r="AB387" s="31"/>
      <c r="AC387" s="31"/>
      <c r="AD387" s="31"/>
      <c r="AE387" s="31"/>
      <c r="AF387" s="31"/>
      <c r="AG387" s="31"/>
      <c r="AH387" s="31"/>
      <c r="AI387" s="31"/>
      <c r="AJ387" s="31"/>
      <c r="AK387" s="31"/>
      <c r="AL387" s="31"/>
      <c r="AM387" s="31"/>
      <c r="AN387" s="31"/>
      <c r="AO387" s="31"/>
      <c r="AP387" s="31"/>
      <c r="AQ387" s="31"/>
      <c r="AR387" s="31"/>
      <c r="AS387" s="31"/>
      <c r="AT387" s="31"/>
      <c r="AU387" s="31"/>
      <c r="AV387" s="31"/>
      <c r="AW387" s="31"/>
      <c r="AX387" s="31"/>
      <c r="AY387" s="31"/>
      <c r="AZ387" s="31"/>
      <c r="BA387" s="31"/>
    </row>
    <row r="388" spans="1:53" s="21" customFormat="1" ht="20.100000000000001" customHeight="1" x14ac:dyDescent="0.2">
      <c r="A388" s="27" t="s">
        <v>120</v>
      </c>
      <c r="B388" s="28" t="s">
        <v>239</v>
      </c>
      <c r="C388" s="27" t="s">
        <v>411</v>
      </c>
      <c r="D388" s="27" t="s">
        <v>2193</v>
      </c>
      <c r="E388" s="27" t="s">
        <v>7</v>
      </c>
      <c r="F388" s="27" t="s">
        <v>6507</v>
      </c>
      <c r="G388" s="27" t="s">
        <v>7338</v>
      </c>
      <c r="H388" s="27" t="s">
        <v>6808</v>
      </c>
      <c r="I388" s="29">
        <v>25000</v>
      </c>
      <c r="J388" s="27" t="s">
        <v>6510</v>
      </c>
      <c r="K388" s="27" t="s">
        <v>12004</v>
      </c>
      <c r="L388" s="27" t="s">
        <v>7128</v>
      </c>
      <c r="M388" s="30" t="s">
        <v>6531</v>
      </c>
      <c r="N388" s="27" t="s">
        <v>7339</v>
      </c>
      <c r="O388" s="33">
        <v>78803.08</v>
      </c>
      <c r="P388" s="33">
        <v>39581.31</v>
      </c>
      <c r="Q388" s="33">
        <v>0</v>
      </c>
      <c r="R388" s="29">
        <v>21174.32</v>
      </c>
      <c r="S388" s="29">
        <v>0</v>
      </c>
      <c r="T388" s="32"/>
      <c r="U388" s="22" t="str">
        <f>IFERROR(VLOOKUP(B388,[1]Planilha1!$A$1:$B$34,2,FALSE),"Liberado")</f>
        <v>Pendente Revisão Trabalhista e Ajustes</v>
      </c>
      <c r="V388" s="31"/>
      <c r="W388" s="31"/>
      <c r="X388" s="31"/>
      <c r="Y388" s="31"/>
      <c r="Z388" s="31"/>
      <c r="AA388" s="31"/>
      <c r="AB388" s="31"/>
      <c r="AC388" s="31"/>
      <c r="AD388" s="31"/>
      <c r="AE388" s="31"/>
      <c r="AF388" s="31"/>
      <c r="AG388" s="31"/>
      <c r="AH388" s="31"/>
      <c r="AI388" s="31"/>
      <c r="AJ388" s="31"/>
      <c r="AK388" s="31"/>
      <c r="AL388" s="31"/>
      <c r="AM388" s="31"/>
      <c r="AN388" s="31"/>
      <c r="AO388" s="31"/>
      <c r="AP388" s="31"/>
      <c r="AQ388" s="31"/>
      <c r="AR388" s="31"/>
      <c r="AS388" s="31"/>
      <c r="AT388" s="31"/>
      <c r="AU388" s="31"/>
      <c r="AV388" s="31"/>
      <c r="AW388" s="31"/>
      <c r="AX388" s="31"/>
      <c r="AY388" s="31"/>
      <c r="AZ388" s="31"/>
      <c r="BA388" s="31"/>
    </row>
    <row r="389" spans="1:53" s="21" customFormat="1" ht="20.100000000000001" customHeight="1" x14ac:dyDescent="0.2">
      <c r="A389" s="27" t="s">
        <v>120</v>
      </c>
      <c r="B389" s="28" t="s">
        <v>239</v>
      </c>
      <c r="C389" s="27" t="s">
        <v>411</v>
      </c>
      <c r="D389" s="27" t="s">
        <v>2194</v>
      </c>
      <c r="E389" s="27" t="s">
        <v>7</v>
      </c>
      <c r="F389" s="27" t="s">
        <v>6507</v>
      </c>
      <c r="G389" s="27" t="s">
        <v>7340</v>
      </c>
      <c r="H389" s="27" t="s">
        <v>6527</v>
      </c>
      <c r="I389" s="29">
        <v>35000</v>
      </c>
      <c r="J389" s="27" t="s">
        <v>6630</v>
      </c>
      <c r="K389" s="27" t="s">
        <v>12005</v>
      </c>
      <c r="L389" s="27" t="s">
        <v>11479</v>
      </c>
      <c r="M389" s="30" t="s">
        <v>6531</v>
      </c>
      <c r="N389" s="27" t="s">
        <v>12006</v>
      </c>
      <c r="O389" s="33">
        <v>51385.73</v>
      </c>
      <c r="P389" s="33">
        <v>0</v>
      </c>
      <c r="Q389" s="33">
        <v>0</v>
      </c>
      <c r="R389" s="29">
        <v>61852.18</v>
      </c>
      <c r="S389" s="29">
        <v>0</v>
      </c>
      <c r="T389" s="32"/>
      <c r="U389" s="22" t="str">
        <f>IFERROR(VLOOKUP(B389,[1]Planilha1!$A$1:$B$34,2,FALSE),"Liberado")</f>
        <v>Pendente Revisão Trabalhista e Ajustes</v>
      </c>
      <c r="V389" s="31"/>
      <c r="W389" s="31"/>
      <c r="X389" s="31"/>
      <c r="Y389" s="31"/>
      <c r="Z389" s="31"/>
      <c r="AA389" s="31"/>
      <c r="AB389" s="31"/>
      <c r="AC389" s="31"/>
      <c r="AD389" s="31"/>
      <c r="AE389" s="31"/>
      <c r="AF389" s="31"/>
      <c r="AG389" s="31"/>
      <c r="AH389" s="31"/>
      <c r="AI389" s="31"/>
      <c r="AJ389" s="31"/>
      <c r="AK389" s="31"/>
      <c r="AL389" s="31"/>
      <c r="AM389" s="31"/>
      <c r="AN389" s="31"/>
      <c r="AO389" s="31"/>
      <c r="AP389" s="31"/>
      <c r="AQ389" s="31"/>
      <c r="AR389" s="31"/>
      <c r="AS389" s="31"/>
      <c r="AT389" s="31"/>
      <c r="AU389" s="31"/>
      <c r="AV389" s="31"/>
      <c r="AW389" s="31"/>
      <c r="AX389" s="31"/>
      <c r="AY389" s="31"/>
      <c r="AZ389" s="31"/>
      <c r="BA389" s="31"/>
    </row>
    <row r="390" spans="1:53" s="21" customFormat="1" ht="20.100000000000001" customHeight="1" x14ac:dyDescent="0.2">
      <c r="A390" s="27" t="s">
        <v>120</v>
      </c>
      <c r="B390" s="28" t="s">
        <v>239</v>
      </c>
      <c r="C390" s="27" t="s">
        <v>411</v>
      </c>
      <c r="D390" s="27" t="s">
        <v>2196</v>
      </c>
      <c r="E390" s="27" t="s">
        <v>7</v>
      </c>
      <c r="F390" s="27" t="s">
        <v>6507</v>
      </c>
      <c r="G390" s="27" t="s">
        <v>7343</v>
      </c>
      <c r="H390" s="27" t="s">
        <v>6527</v>
      </c>
      <c r="I390" s="29">
        <v>25000</v>
      </c>
      <c r="J390" s="27" t="s">
        <v>6510</v>
      </c>
      <c r="K390" s="27" t="s">
        <v>12008</v>
      </c>
      <c r="L390" s="27" t="s">
        <v>7038</v>
      </c>
      <c r="M390" s="30" t="s">
        <v>6531</v>
      </c>
      <c r="N390" s="27" t="s">
        <v>7344</v>
      </c>
      <c r="O390" s="33">
        <v>71458.929999999993</v>
      </c>
      <c r="P390" s="33">
        <v>0</v>
      </c>
      <c r="Q390" s="33">
        <v>0</v>
      </c>
      <c r="R390" s="29">
        <v>9598.2099999999991</v>
      </c>
      <c r="S390" s="29">
        <v>0</v>
      </c>
      <c r="T390" s="32"/>
      <c r="U390" s="22" t="str">
        <f>IFERROR(VLOOKUP(B390,[1]Planilha1!$A$1:$B$34,2,FALSE),"Liberado")</f>
        <v>Pendente Revisão Trabalhista e Ajustes</v>
      </c>
      <c r="V390" s="31"/>
      <c r="W390" s="31"/>
      <c r="X390" s="31"/>
      <c r="Y390" s="31"/>
      <c r="Z390" s="31"/>
      <c r="AA390" s="31"/>
      <c r="AB390" s="31"/>
      <c r="AC390" s="31"/>
      <c r="AD390" s="31"/>
      <c r="AE390" s="31"/>
      <c r="AF390" s="31"/>
      <c r="AG390" s="31"/>
      <c r="AH390" s="31"/>
      <c r="AI390" s="31"/>
      <c r="AJ390" s="31"/>
      <c r="AK390" s="31"/>
      <c r="AL390" s="31"/>
      <c r="AM390" s="31"/>
      <c r="AN390" s="31"/>
      <c r="AO390" s="31"/>
      <c r="AP390" s="31"/>
      <c r="AQ390" s="31"/>
      <c r="AR390" s="31"/>
      <c r="AS390" s="31"/>
      <c r="AT390" s="31"/>
      <c r="AU390" s="31"/>
      <c r="AV390" s="31"/>
      <c r="AW390" s="31"/>
      <c r="AX390" s="31"/>
      <c r="AY390" s="31"/>
      <c r="AZ390" s="31"/>
      <c r="BA390" s="31"/>
    </row>
    <row r="391" spans="1:53" s="21" customFormat="1" ht="20.100000000000001" customHeight="1" x14ac:dyDescent="0.2">
      <c r="A391" s="40" t="s">
        <v>167</v>
      </c>
      <c r="B391" s="41" t="s">
        <v>239</v>
      </c>
      <c r="C391" s="14">
        <v>1</v>
      </c>
      <c r="D391" s="40" t="s">
        <v>2223</v>
      </c>
      <c r="E391" s="42" t="s">
        <v>2220</v>
      </c>
      <c r="F391" s="43" t="s">
        <v>7389</v>
      </c>
      <c r="G391" s="36" t="s">
        <v>7417</v>
      </c>
      <c r="H391" s="40" t="s">
        <v>2223</v>
      </c>
      <c r="I391" s="44">
        <v>86095.07</v>
      </c>
      <c r="J391" s="40" t="s">
        <v>7400</v>
      </c>
      <c r="K391" s="40" t="s">
        <v>7418</v>
      </c>
      <c r="L391" s="40" t="s">
        <v>7419</v>
      </c>
      <c r="M391" s="42" t="s">
        <v>40</v>
      </c>
      <c r="N391" s="40" t="s">
        <v>7403</v>
      </c>
      <c r="O391" s="23">
        <v>0</v>
      </c>
      <c r="P391" s="23">
        <v>0</v>
      </c>
      <c r="Q391" s="23">
        <v>86095.07</v>
      </c>
      <c r="R391" s="24">
        <v>0</v>
      </c>
      <c r="S391" s="25">
        <v>0</v>
      </c>
      <c r="T391" s="32"/>
      <c r="U391" s="22" t="str">
        <f>IFERROR(VLOOKUP(B391,[1]Planilha1!$A$1:$B$34,2,FALSE),"Liberado")</f>
        <v>Pendente Revisão Trabalhista e Ajustes</v>
      </c>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c r="AV391" s="45"/>
      <c r="AW391" s="45"/>
      <c r="AX391" s="45"/>
      <c r="AY391" s="45"/>
      <c r="AZ391" s="45"/>
      <c r="BA391" s="45"/>
    </row>
    <row r="392" spans="1:53" s="21" customFormat="1" ht="20.100000000000001" customHeight="1" x14ac:dyDescent="0.2">
      <c r="A392" s="40" t="s">
        <v>167</v>
      </c>
      <c r="B392" s="41" t="s">
        <v>239</v>
      </c>
      <c r="C392" s="14">
        <v>1</v>
      </c>
      <c r="D392" s="40" t="s">
        <v>2224</v>
      </c>
      <c r="E392" s="42" t="s">
        <v>2220</v>
      </c>
      <c r="F392" s="43" t="s">
        <v>7389</v>
      </c>
      <c r="G392" s="36" t="s">
        <v>7420</v>
      </c>
      <c r="H392" s="40" t="s">
        <v>2224</v>
      </c>
      <c r="I392" s="44">
        <v>769.87</v>
      </c>
      <c r="J392" s="40" t="s">
        <v>7400</v>
      </c>
      <c r="K392" s="40" t="s">
        <v>7421</v>
      </c>
      <c r="L392" s="40" t="s">
        <v>7393</v>
      </c>
      <c r="M392" s="42" t="s">
        <v>40</v>
      </c>
      <c r="N392" s="40" t="s">
        <v>7422</v>
      </c>
      <c r="O392" s="23">
        <v>769.87</v>
      </c>
      <c r="P392" s="23">
        <v>0</v>
      </c>
      <c r="Q392" s="23">
        <v>0</v>
      </c>
      <c r="R392" s="24">
        <v>0</v>
      </c>
      <c r="S392" s="25">
        <v>0</v>
      </c>
      <c r="T392" s="32"/>
      <c r="U392" s="22" t="str">
        <f>IFERROR(VLOOKUP(B392,[1]Planilha1!$A$1:$B$34,2,FALSE),"Liberado")</f>
        <v>Pendente Revisão Trabalhista e Ajustes</v>
      </c>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c r="AV392" s="45"/>
      <c r="AW392" s="45"/>
      <c r="AX392" s="45"/>
      <c r="AY392" s="45"/>
      <c r="AZ392" s="45"/>
      <c r="BA392" s="45"/>
    </row>
    <row r="393" spans="1:53" s="21" customFormat="1" ht="20.100000000000001" customHeight="1" x14ac:dyDescent="0.2">
      <c r="A393" s="40" t="s">
        <v>167</v>
      </c>
      <c r="B393" s="41" t="s">
        <v>239</v>
      </c>
      <c r="C393" s="14">
        <v>1</v>
      </c>
      <c r="D393" s="40" t="s">
        <v>2223</v>
      </c>
      <c r="E393" s="42" t="s">
        <v>2220</v>
      </c>
      <c r="F393" s="43" t="s">
        <v>7389</v>
      </c>
      <c r="G393" s="36" t="s">
        <v>7423</v>
      </c>
      <c r="H393" s="40" t="s">
        <v>2223</v>
      </c>
      <c r="I393" s="44">
        <v>828.71</v>
      </c>
      <c r="J393" s="40" t="s">
        <v>7400</v>
      </c>
      <c r="K393" s="40" t="s">
        <v>7424</v>
      </c>
      <c r="L393" s="40" t="s">
        <v>7419</v>
      </c>
      <c r="M393" s="42" t="s">
        <v>40</v>
      </c>
      <c r="N393" s="40" t="s">
        <v>7403</v>
      </c>
      <c r="O393" s="23">
        <v>0</v>
      </c>
      <c r="P393" s="23">
        <v>0</v>
      </c>
      <c r="Q393" s="23">
        <v>828.71</v>
      </c>
      <c r="R393" s="24">
        <v>0</v>
      </c>
      <c r="S393" s="25">
        <v>0</v>
      </c>
      <c r="T393" s="32"/>
      <c r="U393" s="22" t="str">
        <f>IFERROR(VLOOKUP(B393,[1]Planilha1!$A$1:$B$34,2,FALSE),"Liberado")</f>
        <v>Pendente Revisão Trabalhista e Ajustes</v>
      </c>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c r="AV393" s="45"/>
      <c r="AW393" s="45"/>
      <c r="AX393" s="45"/>
      <c r="AY393" s="45"/>
      <c r="AZ393" s="45"/>
      <c r="BA393" s="45"/>
    </row>
    <row r="394" spans="1:53" s="21" customFormat="1" ht="20.100000000000001" customHeight="1" x14ac:dyDescent="0.2">
      <c r="A394" s="40" t="s">
        <v>168</v>
      </c>
      <c r="B394" s="41" t="s">
        <v>239</v>
      </c>
      <c r="C394" s="14">
        <v>1</v>
      </c>
      <c r="D394" s="40" t="s">
        <v>2222</v>
      </c>
      <c r="E394" s="42" t="s">
        <v>2220</v>
      </c>
      <c r="F394" s="43" t="s">
        <v>7389</v>
      </c>
      <c r="G394" s="36">
        <v>38810360</v>
      </c>
      <c r="H394" s="40" t="s">
        <v>2222</v>
      </c>
      <c r="I394" s="44">
        <v>74421.84</v>
      </c>
      <c r="J394" s="40" t="s">
        <v>7400</v>
      </c>
      <c r="K394" s="40" t="s">
        <v>7415</v>
      </c>
      <c r="L394" s="40" t="s">
        <v>7416</v>
      </c>
      <c r="M394" s="42" t="s">
        <v>40</v>
      </c>
      <c r="N394" s="40" t="s">
        <v>7852</v>
      </c>
      <c r="O394" s="23">
        <v>0</v>
      </c>
      <c r="P394" s="23">
        <v>74421.84</v>
      </c>
      <c r="Q394" s="23">
        <v>0</v>
      </c>
      <c r="R394" s="24">
        <v>0</v>
      </c>
      <c r="S394" s="25">
        <v>0</v>
      </c>
      <c r="T394" s="32"/>
      <c r="U394" s="22" t="str">
        <f>IFERROR(VLOOKUP(B394,[1]Planilha1!$A$1:$B$34,2,FALSE),"Liberado")</f>
        <v>Pendente Revisão Trabalhista e Ajustes</v>
      </c>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45"/>
      <c r="AY394" s="45"/>
      <c r="AZ394" s="45"/>
      <c r="BA394" s="45"/>
    </row>
    <row r="395" spans="1:53" s="21" customFormat="1" ht="20.100000000000001" customHeight="1" x14ac:dyDescent="0.2">
      <c r="A395" s="12" t="s">
        <v>66</v>
      </c>
      <c r="B395" s="18" t="s">
        <v>249</v>
      </c>
      <c r="C395" s="12" t="s">
        <v>337</v>
      </c>
      <c r="D395" s="12" t="s">
        <v>341</v>
      </c>
      <c r="E395" s="19" t="s">
        <v>5</v>
      </c>
      <c r="F395" s="19" t="s">
        <v>2273</v>
      </c>
      <c r="G395" s="19" t="s">
        <v>2327</v>
      </c>
      <c r="H395" s="12" t="s">
        <v>2328</v>
      </c>
      <c r="I395" s="20">
        <v>226579.61</v>
      </c>
      <c r="J395" s="12" t="s">
        <v>2270</v>
      </c>
      <c r="K395" s="12" t="s">
        <v>2329</v>
      </c>
      <c r="L395" s="12" t="s">
        <v>2320</v>
      </c>
      <c r="M395" s="12"/>
      <c r="N395" s="12" t="s">
        <v>4663</v>
      </c>
      <c r="O395" s="20">
        <v>0</v>
      </c>
      <c r="P395" s="20">
        <v>113289</v>
      </c>
      <c r="Q395" s="20">
        <v>0</v>
      </c>
      <c r="R395" s="20">
        <v>0</v>
      </c>
      <c r="S395" s="20">
        <v>393.5</v>
      </c>
      <c r="U395" s="22" t="str">
        <f>IFERROR(VLOOKUP(B395,[1]Planilha1!$A$1:$B$34,2,FALSE),"Liberado")</f>
        <v>Liberado</v>
      </c>
    </row>
    <row r="396" spans="1:53" s="21" customFormat="1" ht="20.100000000000001" customHeight="1" x14ac:dyDescent="0.2">
      <c r="A396" s="12" t="s">
        <v>66</v>
      </c>
      <c r="B396" s="18" t="s">
        <v>249</v>
      </c>
      <c r="C396" s="12" t="s">
        <v>331</v>
      </c>
      <c r="D396" s="12" t="s">
        <v>7972</v>
      </c>
      <c r="E396" s="19" t="s">
        <v>5</v>
      </c>
      <c r="F396" s="19" t="s">
        <v>8</v>
      </c>
      <c r="G396" s="19" t="s">
        <v>7973</v>
      </c>
      <c r="H396" s="12" t="s">
        <v>4098</v>
      </c>
      <c r="I396" s="20">
        <v>1249.5</v>
      </c>
      <c r="J396" s="12" t="s">
        <v>2325</v>
      </c>
      <c r="K396" s="12" t="s">
        <v>7974</v>
      </c>
      <c r="L396" s="12" t="s">
        <v>3987</v>
      </c>
      <c r="M396" s="12"/>
      <c r="N396" s="12" t="s">
        <v>7975</v>
      </c>
      <c r="O396" s="20">
        <v>6200</v>
      </c>
      <c r="P396" s="20">
        <v>0</v>
      </c>
      <c r="Q396" s="20">
        <v>0</v>
      </c>
      <c r="R396" s="20">
        <v>0</v>
      </c>
      <c r="S396" s="20">
        <v>840</v>
      </c>
      <c r="U396" s="22" t="str">
        <f>IFERROR(VLOOKUP(B396,[1]Planilha1!$A$1:$B$34,2,FALSE),"Liberado")</f>
        <v>Liberado</v>
      </c>
    </row>
    <row r="397" spans="1:53" s="21" customFormat="1" ht="20.100000000000001" customHeight="1" x14ac:dyDescent="0.2">
      <c r="A397" s="12" t="s">
        <v>66</v>
      </c>
      <c r="B397" s="18" t="s">
        <v>249</v>
      </c>
      <c r="C397" s="12" t="s">
        <v>331</v>
      </c>
      <c r="D397" s="12" t="s">
        <v>351</v>
      </c>
      <c r="E397" s="19" t="s">
        <v>5</v>
      </c>
      <c r="F397" s="19" t="s">
        <v>2244</v>
      </c>
      <c r="G397" s="19" t="s">
        <v>2369</v>
      </c>
      <c r="H397" s="12" t="s">
        <v>2370</v>
      </c>
      <c r="I397" s="20">
        <v>1254.43</v>
      </c>
      <c r="J397" s="12" t="s">
        <v>2247</v>
      </c>
      <c r="K397" s="12" t="s">
        <v>2371</v>
      </c>
      <c r="L397" s="12" t="s">
        <v>4407</v>
      </c>
      <c r="M397" s="12"/>
      <c r="N397" s="12" t="s">
        <v>2323</v>
      </c>
      <c r="O397" s="20">
        <v>0</v>
      </c>
      <c r="P397" s="20">
        <v>10000</v>
      </c>
      <c r="Q397" s="20">
        <v>0</v>
      </c>
      <c r="R397" s="20">
        <v>0</v>
      </c>
      <c r="S397" s="20">
        <v>1480</v>
      </c>
      <c r="U397" s="22" t="str">
        <f>IFERROR(VLOOKUP(B397,[1]Planilha1!$A$1:$B$34,2,FALSE),"Liberado")</f>
        <v>Liberado</v>
      </c>
    </row>
    <row r="398" spans="1:53" s="21" customFormat="1" ht="20.100000000000001" customHeight="1" x14ac:dyDescent="0.2">
      <c r="A398" s="12" t="s">
        <v>66</v>
      </c>
      <c r="B398" s="18" t="s">
        <v>249</v>
      </c>
      <c r="C398" s="12" t="s">
        <v>331</v>
      </c>
      <c r="D398" s="12" t="s">
        <v>359</v>
      </c>
      <c r="E398" s="19" t="s">
        <v>5</v>
      </c>
      <c r="F398" s="19" t="s">
        <v>2244</v>
      </c>
      <c r="G398" s="19" t="s">
        <v>2402</v>
      </c>
      <c r="H398" s="12" t="s">
        <v>2403</v>
      </c>
      <c r="I398" s="20">
        <v>31520</v>
      </c>
      <c r="J398" s="12" t="s">
        <v>2325</v>
      </c>
      <c r="K398" s="12" t="s">
        <v>2404</v>
      </c>
      <c r="L398" s="12" t="s">
        <v>7978</v>
      </c>
      <c r="M398" s="12"/>
      <c r="N398" s="12" t="s">
        <v>7927</v>
      </c>
      <c r="O398" s="20">
        <v>0</v>
      </c>
      <c r="P398" s="20">
        <v>10000</v>
      </c>
      <c r="Q398" s="20">
        <v>0</v>
      </c>
      <c r="R398" s="20">
        <v>0</v>
      </c>
      <c r="S398" s="20">
        <v>880</v>
      </c>
      <c r="U398" s="22" t="str">
        <f>IFERROR(VLOOKUP(B398,[1]Planilha1!$A$1:$B$34,2,FALSE),"Liberado")</f>
        <v>Liberado</v>
      </c>
    </row>
    <row r="399" spans="1:53" s="21" customFormat="1" ht="20.100000000000001" customHeight="1" x14ac:dyDescent="0.2">
      <c r="A399" s="12" t="s">
        <v>66</v>
      </c>
      <c r="B399" s="18" t="s">
        <v>249</v>
      </c>
      <c r="C399" s="12" t="s">
        <v>331</v>
      </c>
      <c r="D399" s="12" t="s">
        <v>7980</v>
      </c>
      <c r="E399" s="19" t="s">
        <v>5</v>
      </c>
      <c r="F399" s="19" t="s">
        <v>7981</v>
      </c>
      <c r="G399" s="19">
        <v>70067056762</v>
      </c>
      <c r="H399" s="12" t="s">
        <v>7982</v>
      </c>
      <c r="I399" s="20">
        <v>8380</v>
      </c>
      <c r="J399" s="12" t="s">
        <v>2247</v>
      </c>
      <c r="K399" s="12" t="s">
        <v>7983</v>
      </c>
      <c r="L399" s="12" t="s">
        <v>2677</v>
      </c>
      <c r="M399" s="12"/>
      <c r="N399" s="12" t="s">
        <v>7984</v>
      </c>
      <c r="O399" s="20">
        <v>0</v>
      </c>
      <c r="P399" s="20">
        <v>0</v>
      </c>
      <c r="Q399" s="20">
        <v>0</v>
      </c>
      <c r="R399" s="20">
        <v>0</v>
      </c>
      <c r="S399" s="20">
        <v>640</v>
      </c>
      <c r="U399" s="22" t="str">
        <f>IFERROR(VLOOKUP(B399,[1]Planilha1!$A$1:$B$34,2,FALSE),"Liberado")</f>
        <v>Liberado</v>
      </c>
    </row>
    <row r="400" spans="1:53" s="21" customFormat="1" ht="20.100000000000001" customHeight="1" x14ac:dyDescent="0.2">
      <c r="A400" s="12" t="s">
        <v>66</v>
      </c>
      <c r="B400" s="18" t="s">
        <v>249</v>
      </c>
      <c r="C400" s="12" t="s">
        <v>331</v>
      </c>
      <c r="D400" s="12" t="s">
        <v>8029</v>
      </c>
      <c r="E400" s="19" t="s">
        <v>5</v>
      </c>
      <c r="F400" s="19" t="s">
        <v>2273</v>
      </c>
      <c r="G400" s="19" t="s">
        <v>8030</v>
      </c>
      <c r="H400" s="12" t="s">
        <v>2839</v>
      </c>
      <c r="I400" s="20">
        <v>20000</v>
      </c>
      <c r="J400" s="12" t="s">
        <v>2247</v>
      </c>
      <c r="K400" s="12" t="s">
        <v>8031</v>
      </c>
      <c r="L400" s="12" t="s">
        <v>8032</v>
      </c>
      <c r="M400" s="12"/>
      <c r="N400" s="12" t="s">
        <v>8033</v>
      </c>
      <c r="O400" s="20">
        <v>0</v>
      </c>
      <c r="P400" s="20">
        <v>12000</v>
      </c>
      <c r="Q400" s="20">
        <v>0</v>
      </c>
      <c r="R400" s="20">
        <v>0</v>
      </c>
      <c r="S400" s="20">
        <v>192</v>
      </c>
      <c r="U400" s="22" t="str">
        <f>IFERROR(VLOOKUP(B400,[1]Planilha1!$A$1:$B$34,2,FALSE),"Liberado")</f>
        <v>Liberado</v>
      </c>
    </row>
    <row r="401" spans="1:21" s="21" customFormat="1" ht="20.100000000000001" customHeight="1" x14ac:dyDescent="0.2">
      <c r="A401" s="12" t="s">
        <v>66</v>
      </c>
      <c r="B401" s="18" t="s">
        <v>249</v>
      </c>
      <c r="C401" s="12" t="s">
        <v>381</v>
      </c>
      <c r="D401" s="12" t="s">
        <v>387</v>
      </c>
      <c r="E401" s="19" t="s">
        <v>5</v>
      </c>
      <c r="F401" s="19" t="s">
        <v>2244</v>
      </c>
      <c r="G401" s="19" t="s">
        <v>2503</v>
      </c>
      <c r="H401" s="12" t="s">
        <v>8074</v>
      </c>
      <c r="I401" s="20">
        <v>1328</v>
      </c>
      <c r="J401" s="12" t="s">
        <v>2325</v>
      </c>
      <c r="K401" s="12" t="s">
        <v>2504</v>
      </c>
      <c r="L401" s="12" t="s">
        <v>8075</v>
      </c>
      <c r="M401" s="12"/>
      <c r="N401" s="12" t="s">
        <v>8076</v>
      </c>
      <c r="O401" s="20">
        <v>10000</v>
      </c>
      <c r="P401" s="20">
        <v>0</v>
      </c>
      <c r="Q401" s="20">
        <v>0</v>
      </c>
      <c r="R401" s="20">
        <v>0</v>
      </c>
      <c r="S401" s="20">
        <v>1800</v>
      </c>
      <c r="U401" s="22" t="str">
        <f>IFERROR(VLOOKUP(B401,[1]Planilha1!$A$1:$B$34,2,FALSE),"Liberado")</f>
        <v>Liberado</v>
      </c>
    </row>
    <row r="402" spans="1:21" s="21" customFormat="1" ht="20.100000000000001" customHeight="1" x14ac:dyDescent="0.2">
      <c r="A402" s="12" t="s">
        <v>66</v>
      </c>
      <c r="B402" s="18" t="s">
        <v>249</v>
      </c>
      <c r="C402" s="12" t="s">
        <v>381</v>
      </c>
      <c r="D402" s="12" t="s">
        <v>8088</v>
      </c>
      <c r="E402" s="19" t="s">
        <v>5</v>
      </c>
      <c r="F402" s="19" t="s">
        <v>2273</v>
      </c>
      <c r="G402" s="19" t="s">
        <v>8089</v>
      </c>
      <c r="H402" s="12" t="s">
        <v>8090</v>
      </c>
      <c r="I402" s="20">
        <v>12000</v>
      </c>
      <c r="J402" s="12" t="s">
        <v>2247</v>
      </c>
      <c r="K402" s="12" t="s">
        <v>8091</v>
      </c>
      <c r="L402" s="12" t="s">
        <v>7919</v>
      </c>
      <c r="M402" s="12"/>
      <c r="N402" s="12" t="s">
        <v>8092</v>
      </c>
      <c r="O402" s="20">
        <v>0</v>
      </c>
      <c r="P402" s="20">
        <v>8000</v>
      </c>
      <c r="Q402" s="20">
        <v>0</v>
      </c>
      <c r="R402" s="20">
        <v>0</v>
      </c>
      <c r="S402" s="20">
        <v>200</v>
      </c>
      <c r="U402" s="22" t="str">
        <f>IFERROR(VLOOKUP(B402,[1]Planilha1!$A$1:$B$34,2,FALSE),"Liberado")</f>
        <v>Liberado</v>
      </c>
    </row>
    <row r="403" spans="1:21" s="21" customFormat="1" ht="20.100000000000001" customHeight="1" x14ac:dyDescent="0.2">
      <c r="A403" s="12" t="s">
        <v>66</v>
      </c>
      <c r="B403" s="18" t="s">
        <v>249</v>
      </c>
      <c r="C403" s="12" t="s">
        <v>411</v>
      </c>
      <c r="D403" s="12" t="s">
        <v>414</v>
      </c>
      <c r="E403" s="19" t="s">
        <v>5</v>
      </c>
      <c r="F403" s="19" t="s">
        <v>2519</v>
      </c>
      <c r="G403" s="19" t="s">
        <v>2603</v>
      </c>
      <c r="H403" s="12" t="s">
        <v>2604</v>
      </c>
      <c r="I403" s="20">
        <v>23000</v>
      </c>
      <c r="J403" s="12" t="s">
        <v>2325</v>
      </c>
      <c r="K403" s="12" t="s">
        <v>2605</v>
      </c>
      <c r="L403" s="12" t="s">
        <v>2260</v>
      </c>
      <c r="M403" s="12"/>
      <c r="N403" s="12" t="s">
        <v>2606</v>
      </c>
      <c r="O403" s="20">
        <v>0</v>
      </c>
      <c r="P403" s="20">
        <v>0</v>
      </c>
      <c r="Q403" s="20">
        <v>0</v>
      </c>
      <c r="R403" s="20">
        <v>0</v>
      </c>
      <c r="S403" s="20">
        <v>912</v>
      </c>
      <c r="U403" s="22" t="str">
        <f>IFERROR(VLOOKUP(B403,[1]Planilha1!$A$1:$B$34,2,FALSE),"Liberado")</f>
        <v>Liberado</v>
      </c>
    </row>
    <row r="404" spans="1:21" s="21" customFormat="1" ht="20.100000000000001" customHeight="1" x14ac:dyDescent="0.2">
      <c r="A404" s="12" t="s">
        <v>66</v>
      </c>
      <c r="B404" s="18" t="s">
        <v>249</v>
      </c>
      <c r="C404" s="12" t="s">
        <v>411</v>
      </c>
      <c r="D404" s="12" t="s">
        <v>8150</v>
      </c>
      <c r="E404" s="19" t="s">
        <v>5</v>
      </c>
      <c r="F404" s="19" t="s">
        <v>2255</v>
      </c>
      <c r="G404" s="19" t="s">
        <v>8151</v>
      </c>
      <c r="H404" s="12" t="s">
        <v>8152</v>
      </c>
      <c r="I404" s="20">
        <v>50000</v>
      </c>
      <c r="J404" s="12" t="s">
        <v>2325</v>
      </c>
      <c r="K404" s="12" t="s">
        <v>8153</v>
      </c>
      <c r="L404" s="12" t="s">
        <v>2326</v>
      </c>
      <c r="M404" s="12"/>
      <c r="N404" s="12" t="s">
        <v>8154</v>
      </c>
      <c r="O404" s="20">
        <v>0</v>
      </c>
      <c r="P404" s="20">
        <v>10000</v>
      </c>
      <c r="Q404" s="20">
        <v>0</v>
      </c>
      <c r="R404" s="20">
        <v>0</v>
      </c>
      <c r="S404" s="20">
        <v>96</v>
      </c>
      <c r="U404" s="22" t="str">
        <f>IFERROR(VLOOKUP(B404,[1]Planilha1!$A$1:$B$34,2,FALSE),"Liberado")</f>
        <v>Liberado</v>
      </c>
    </row>
    <row r="405" spans="1:21" s="21" customFormat="1" ht="20.100000000000001" customHeight="1" x14ac:dyDescent="0.2">
      <c r="A405" s="12" t="s">
        <v>66</v>
      </c>
      <c r="B405" s="18" t="s">
        <v>249</v>
      </c>
      <c r="C405" s="12" t="s">
        <v>427</v>
      </c>
      <c r="D405" s="12" t="s">
        <v>7776</v>
      </c>
      <c r="E405" s="19" t="s">
        <v>5</v>
      </c>
      <c r="F405" s="19" t="s">
        <v>10</v>
      </c>
      <c r="G405" s="19" t="s">
        <v>8177</v>
      </c>
      <c r="H405" s="12" t="s">
        <v>8178</v>
      </c>
      <c r="I405" s="20">
        <v>26320</v>
      </c>
      <c r="J405" s="12" t="s">
        <v>2264</v>
      </c>
      <c r="K405" s="12" t="s">
        <v>2512</v>
      </c>
      <c r="L405" s="12" t="s">
        <v>7875</v>
      </c>
      <c r="M405" s="12"/>
      <c r="N405" s="12" t="s">
        <v>2768</v>
      </c>
      <c r="O405" s="20">
        <v>0</v>
      </c>
      <c r="P405" s="20">
        <v>15000</v>
      </c>
      <c r="Q405" s="20">
        <v>0</v>
      </c>
      <c r="R405" s="20">
        <v>0</v>
      </c>
      <c r="S405" s="20">
        <v>320</v>
      </c>
      <c r="U405" s="22" t="str">
        <f>IFERROR(VLOOKUP(B405,[1]Planilha1!$A$1:$B$34,2,FALSE),"Liberado")</f>
        <v>Liberado</v>
      </c>
    </row>
    <row r="406" spans="1:21" s="21" customFormat="1" ht="20.100000000000001" customHeight="1" x14ac:dyDescent="0.2">
      <c r="A406" s="12" t="s">
        <v>66</v>
      </c>
      <c r="B406" s="18" t="s">
        <v>249</v>
      </c>
      <c r="C406" s="12" t="s">
        <v>466</v>
      </c>
      <c r="D406" s="12" t="s">
        <v>489</v>
      </c>
      <c r="E406" s="19" t="s">
        <v>5</v>
      </c>
      <c r="F406" s="19" t="s">
        <v>2480</v>
      </c>
      <c r="G406" s="19" t="s">
        <v>2860</v>
      </c>
      <c r="H406" s="12" t="s">
        <v>2861</v>
      </c>
      <c r="I406" s="20">
        <v>6000</v>
      </c>
      <c r="J406" s="12" t="s">
        <v>2247</v>
      </c>
      <c r="K406" s="12" t="s">
        <v>2862</v>
      </c>
      <c r="L406" s="12" t="s">
        <v>8231</v>
      </c>
      <c r="M406" s="12"/>
      <c r="N406" s="12" t="s">
        <v>2863</v>
      </c>
      <c r="O406" s="20">
        <v>0</v>
      </c>
      <c r="P406" s="20">
        <v>10000</v>
      </c>
      <c r="Q406" s="20">
        <v>0</v>
      </c>
      <c r="R406" s="20">
        <v>0</v>
      </c>
      <c r="S406" s="20">
        <v>400</v>
      </c>
      <c r="U406" s="22" t="str">
        <f>IFERROR(VLOOKUP(B406,[1]Planilha1!$A$1:$B$34,2,FALSE),"Liberado")</f>
        <v>Liberado</v>
      </c>
    </row>
    <row r="407" spans="1:21" s="21" customFormat="1" ht="20.100000000000001" customHeight="1" x14ac:dyDescent="0.2">
      <c r="A407" s="12" t="s">
        <v>66</v>
      </c>
      <c r="B407" s="18" t="s">
        <v>249</v>
      </c>
      <c r="C407" s="12" t="s">
        <v>318</v>
      </c>
      <c r="D407" s="12" t="s">
        <v>620</v>
      </c>
      <c r="E407" s="19" t="s">
        <v>5</v>
      </c>
      <c r="F407" s="19" t="s">
        <v>2273</v>
      </c>
      <c r="G407" s="19" t="s">
        <v>3292</v>
      </c>
      <c r="H407" s="12" t="s">
        <v>3293</v>
      </c>
      <c r="I407" s="20">
        <v>76000</v>
      </c>
      <c r="J407" s="12" t="s">
        <v>2247</v>
      </c>
      <c r="K407" s="12" t="s">
        <v>3294</v>
      </c>
      <c r="L407" s="12" t="s">
        <v>2249</v>
      </c>
      <c r="M407" s="12"/>
      <c r="N407" s="12" t="s">
        <v>3295</v>
      </c>
      <c r="O407" s="20">
        <v>0</v>
      </c>
      <c r="P407" s="20">
        <v>12000</v>
      </c>
      <c r="Q407" s="20">
        <v>0</v>
      </c>
      <c r="R407" s="20">
        <v>0</v>
      </c>
      <c r="S407" s="20">
        <v>1120</v>
      </c>
      <c r="U407" s="22" t="str">
        <f>IFERROR(VLOOKUP(B407,[1]Planilha1!$A$1:$B$34,2,FALSE),"Liberado")</f>
        <v>Liberado</v>
      </c>
    </row>
    <row r="408" spans="1:21" s="21" customFormat="1" ht="20.100000000000001" customHeight="1" x14ac:dyDescent="0.2">
      <c r="A408" s="12" t="s">
        <v>66</v>
      </c>
      <c r="B408" s="18" t="s">
        <v>249</v>
      </c>
      <c r="C408" s="12" t="s">
        <v>318</v>
      </c>
      <c r="D408" s="12" t="s">
        <v>8277</v>
      </c>
      <c r="E408" s="19" t="s">
        <v>5</v>
      </c>
      <c r="F408" s="19" t="s">
        <v>2273</v>
      </c>
      <c r="G408" s="19" t="s">
        <v>8278</v>
      </c>
      <c r="H408" s="12" t="s">
        <v>4103</v>
      </c>
      <c r="I408" s="20">
        <v>37480</v>
      </c>
      <c r="J408" s="12" t="s">
        <v>2247</v>
      </c>
      <c r="K408" s="12" t="s">
        <v>8279</v>
      </c>
      <c r="L408" s="12" t="s">
        <v>3233</v>
      </c>
      <c r="M408" s="12"/>
      <c r="N408" s="12" t="s">
        <v>2475</v>
      </c>
      <c r="O408" s="20">
        <v>0</v>
      </c>
      <c r="P408" s="20">
        <v>10000</v>
      </c>
      <c r="Q408" s="20">
        <v>0</v>
      </c>
      <c r="R408" s="20">
        <v>0</v>
      </c>
      <c r="S408" s="20">
        <v>0</v>
      </c>
      <c r="U408" s="22" t="str">
        <f>IFERROR(VLOOKUP(B408,[1]Planilha1!$A$1:$B$34,2,FALSE),"Liberado")</f>
        <v>Liberado</v>
      </c>
    </row>
    <row r="409" spans="1:21" s="21" customFormat="1" ht="20.100000000000001" customHeight="1" x14ac:dyDescent="0.2">
      <c r="A409" s="12" t="s">
        <v>66</v>
      </c>
      <c r="B409" s="18" t="s">
        <v>249</v>
      </c>
      <c r="C409" s="12" t="s">
        <v>519</v>
      </c>
      <c r="D409" s="12" t="s">
        <v>523</v>
      </c>
      <c r="E409" s="19" t="s">
        <v>5</v>
      </c>
      <c r="F409" s="19" t="s">
        <v>2273</v>
      </c>
      <c r="G409" s="19" t="s">
        <v>2980</v>
      </c>
      <c r="H409" s="12" t="s">
        <v>2981</v>
      </c>
      <c r="I409" s="20">
        <v>10000</v>
      </c>
      <c r="J409" s="12" t="s">
        <v>2270</v>
      </c>
      <c r="K409" s="12" t="s">
        <v>2982</v>
      </c>
      <c r="L409" s="12" t="s">
        <v>2260</v>
      </c>
      <c r="M409" s="12"/>
      <c r="N409" s="12" t="s">
        <v>2983</v>
      </c>
      <c r="O409" s="20">
        <v>0</v>
      </c>
      <c r="P409" s="20">
        <v>90000</v>
      </c>
      <c r="Q409" s="20">
        <v>0</v>
      </c>
      <c r="R409" s="20">
        <v>0</v>
      </c>
      <c r="S409" s="20">
        <v>1335.76</v>
      </c>
      <c r="U409" s="22" t="str">
        <f>IFERROR(VLOOKUP(B409,[1]Planilha1!$A$1:$B$34,2,FALSE),"Liberado")</f>
        <v>Liberado</v>
      </c>
    </row>
    <row r="410" spans="1:21" s="21" customFormat="1" ht="20.100000000000001" customHeight="1" x14ac:dyDescent="0.2">
      <c r="A410" s="12" t="s">
        <v>66</v>
      </c>
      <c r="B410" s="18" t="s">
        <v>249</v>
      </c>
      <c r="C410" s="12" t="s">
        <v>519</v>
      </c>
      <c r="D410" s="12" t="s">
        <v>524</v>
      </c>
      <c r="E410" s="19" t="s">
        <v>5</v>
      </c>
      <c r="F410" s="19" t="s">
        <v>2244</v>
      </c>
      <c r="G410" s="19" t="s">
        <v>2984</v>
      </c>
      <c r="H410" s="12" t="s">
        <v>2985</v>
      </c>
      <c r="I410" s="20">
        <v>560.4</v>
      </c>
      <c r="J410" s="12" t="s">
        <v>2247</v>
      </c>
      <c r="K410" s="12" t="s">
        <v>2986</v>
      </c>
      <c r="L410" s="12" t="s">
        <v>2307</v>
      </c>
      <c r="M410" s="12"/>
      <c r="N410" s="12" t="s">
        <v>2323</v>
      </c>
      <c r="O410" s="20">
        <v>0</v>
      </c>
      <c r="P410" s="20">
        <v>10000</v>
      </c>
      <c r="Q410" s="20">
        <v>0</v>
      </c>
      <c r="R410" s="20">
        <v>0</v>
      </c>
      <c r="S410" s="20">
        <v>1560</v>
      </c>
      <c r="U410" s="22" t="str">
        <f>IFERROR(VLOOKUP(B410,[1]Planilha1!$A$1:$B$34,2,FALSE),"Liberado")</f>
        <v>Liberado</v>
      </c>
    </row>
    <row r="411" spans="1:21" s="21" customFormat="1" ht="20.100000000000001" customHeight="1" x14ac:dyDescent="0.2">
      <c r="A411" s="12" t="s">
        <v>66</v>
      </c>
      <c r="B411" s="18" t="s">
        <v>249</v>
      </c>
      <c r="C411" s="12" t="s">
        <v>519</v>
      </c>
      <c r="D411" s="12" t="s">
        <v>530</v>
      </c>
      <c r="E411" s="19" t="s">
        <v>5</v>
      </c>
      <c r="F411" s="19" t="s">
        <v>2355</v>
      </c>
      <c r="G411" s="19" t="s">
        <v>3003</v>
      </c>
      <c r="H411" s="12" t="s">
        <v>3004</v>
      </c>
      <c r="I411" s="20">
        <v>44000</v>
      </c>
      <c r="J411" s="12" t="s">
        <v>2325</v>
      </c>
      <c r="K411" s="12" t="s">
        <v>3005</v>
      </c>
      <c r="L411" s="12" t="s">
        <v>2326</v>
      </c>
      <c r="M411" s="12"/>
      <c r="N411" s="12" t="s">
        <v>7927</v>
      </c>
      <c r="O411" s="20">
        <v>0</v>
      </c>
      <c r="P411" s="20">
        <v>10000</v>
      </c>
      <c r="Q411" s="20">
        <v>0</v>
      </c>
      <c r="R411" s="20">
        <v>0</v>
      </c>
      <c r="S411" s="20">
        <v>640</v>
      </c>
      <c r="U411" s="22" t="str">
        <f>IFERROR(VLOOKUP(B411,[1]Planilha1!$A$1:$B$34,2,FALSE),"Liberado")</f>
        <v>Liberado</v>
      </c>
    </row>
    <row r="412" spans="1:21" s="21" customFormat="1" ht="20.100000000000001" customHeight="1" x14ac:dyDescent="0.2">
      <c r="A412" s="12" t="s">
        <v>66</v>
      </c>
      <c r="B412" s="18" t="s">
        <v>249</v>
      </c>
      <c r="C412" s="12" t="s">
        <v>556</v>
      </c>
      <c r="D412" s="12" t="s">
        <v>562</v>
      </c>
      <c r="E412" s="19" t="s">
        <v>5</v>
      </c>
      <c r="F412" s="19" t="s">
        <v>2244</v>
      </c>
      <c r="G412" s="19" t="s">
        <v>3114</v>
      </c>
      <c r="H412" s="12" t="s">
        <v>3115</v>
      </c>
      <c r="I412" s="20">
        <v>1000</v>
      </c>
      <c r="J412" s="12" t="s">
        <v>2270</v>
      </c>
      <c r="K412" s="12" t="s">
        <v>3116</v>
      </c>
      <c r="L412" s="12" t="s">
        <v>2767</v>
      </c>
      <c r="M412" s="12"/>
      <c r="N412" s="12" t="s">
        <v>3117</v>
      </c>
      <c r="O412" s="20">
        <v>0</v>
      </c>
      <c r="P412" s="20">
        <v>12000</v>
      </c>
      <c r="Q412" s="20">
        <v>0</v>
      </c>
      <c r="R412" s="20">
        <v>0</v>
      </c>
      <c r="S412" s="20">
        <v>1935.76</v>
      </c>
      <c r="U412" s="22" t="str">
        <f>IFERROR(VLOOKUP(B412,[1]Planilha1!$A$1:$B$34,2,FALSE),"Liberado")</f>
        <v>Liberado</v>
      </c>
    </row>
    <row r="413" spans="1:21" s="21" customFormat="1" ht="20.100000000000001" customHeight="1" x14ac:dyDescent="0.2">
      <c r="A413" s="12" t="s">
        <v>66</v>
      </c>
      <c r="B413" s="18" t="s">
        <v>249</v>
      </c>
      <c r="C413" s="12" t="s">
        <v>556</v>
      </c>
      <c r="D413" s="12" t="s">
        <v>565</v>
      </c>
      <c r="E413" s="19" t="s">
        <v>5</v>
      </c>
      <c r="F413" s="19" t="s">
        <v>2244</v>
      </c>
      <c r="G413" s="19" t="s">
        <v>3125</v>
      </c>
      <c r="H413" s="12" t="s">
        <v>3126</v>
      </c>
      <c r="I413" s="20">
        <v>10000</v>
      </c>
      <c r="J413" s="12" t="s">
        <v>2325</v>
      </c>
      <c r="K413" s="12" t="s">
        <v>3127</v>
      </c>
      <c r="L413" s="12" t="s">
        <v>2260</v>
      </c>
      <c r="M413" s="12"/>
      <c r="N413" s="12" t="s">
        <v>7927</v>
      </c>
      <c r="O413" s="20">
        <v>0</v>
      </c>
      <c r="P413" s="20">
        <v>10000</v>
      </c>
      <c r="Q413" s="20">
        <v>0</v>
      </c>
      <c r="R413" s="20">
        <v>0</v>
      </c>
      <c r="S413" s="20">
        <v>960</v>
      </c>
      <c r="U413" s="22" t="str">
        <f>IFERROR(VLOOKUP(B413,[1]Planilha1!$A$1:$B$34,2,FALSE),"Liberado")</f>
        <v>Liberado</v>
      </c>
    </row>
    <row r="414" spans="1:21" s="21" customFormat="1" ht="20.100000000000001" customHeight="1" x14ac:dyDescent="0.2">
      <c r="A414" s="12" t="s">
        <v>66</v>
      </c>
      <c r="B414" s="18" t="s">
        <v>249</v>
      </c>
      <c r="C414" s="12" t="s">
        <v>556</v>
      </c>
      <c r="D414" s="12" t="s">
        <v>8346</v>
      </c>
      <c r="E414" s="19" t="s">
        <v>5</v>
      </c>
      <c r="F414" s="19" t="s">
        <v>2308</v>
      </c>
      <c r="G414" s="19" t="s">
        <v>8347</v>
      </c>
      <c r="H414" s="12" t="s">
        <v>8348</v>
      </c>
      <c r="I414" s="20">
        <v>5821.86</v>
      </c>
      <c r="J414" s="12" t="s">
        <v>2247</v>
      </c>
      <c r="K414" s="12" t="s">
        <v>8349</v>
      </c>
      <c r="L414" s="12" t="s">
        <v>3058</v>
      </c>
      <c r="M414" s="12"/>
      <c r="N414" s="12" t="s">
        <v>8350</v>
      </c>
      <c r="O414" s="20">
        <v>0</v>
      </c>
      <c r="P414" s="20">
        <v>1000</v>
      </c>
      <c r="Q414" s="20">
        <v>0</v>
      </c>
      <c r="R414" s="20">
        <v>0</v>
      </c>
      <c r="S414" s="20">
        <v>128</v>
      </c>
      <c r="U414" s="22" t="str">
        <f>IFERROR(VLOOKUP(B414,[1]Planilha1!$A$1:$B$34,2,FALSE),"Liberado")</f>
        <v>Liberado</v>
      </c>
    </row>
    <row r="415" spans="1:21" s="21" customFormat="1" ht="20.100000000000001" customHeight="1" x14ac:dyDescent="0.2">
      <c r="A415" s="12" t="s">
        <v>66</v>
      </c>
      <c r="B415" s="18" t="s">
        <v>249</v>
      </c>
      <c r="C415" s="12" t="s">
        <v>323</v>
      </c>
      <c r="D415" s="12" t="s">
        <v>660</v>
      </c>
      <c r="E415" s="19" t="s">
        <v>5</v>
      </c>
      <c r="F415" s="19" t="s">
        <v>2273</v>
      </c>
      <c r="G415" s="19" t="s">
        <v>3411</v>
      </c>
      <c r="H415" s="12" t="s">
        <v>3412</v>
      </c>
      <c r="I415" s="20">
        <v>7700</v>
      </c>
      <c r="J415" s="12" t="s">
        <v>2258</v>
      </c>
      <c r="K415" s="12" t="s">
        <v>3413</v>
      </c>
      <c r="L415" s="12" t="s">
        <v>2368</v>
      </c>
      <c r="M415" s="12"/>
      <c r="N415" s="12" t="s">
        <v>3414</v>
      </c>
      <c r="O415" s="20">
        <v>0</v>
      </c>
      <c r="P415" s="20">
        <v>10000</v>
      </c>
      <c r="Q415" s="20">
        <v>0</v>
      </c>
      <c r="R415" s="20">
        <v>0</v>
      </c>
      <c r="S415" s="20">
        <v>1800</v>
      </c>
      <c r="U415" s="22" t="str">
        <f>IFERROR(VLOOKUP(B415,[1]Planilha1!$A$1:$B$34,2,FALSE),"Liberado")</f>
        <v>Liberado</v>
      </c>
    </row>
    <row r="416" spans="1:21" s="21" customFormat="1" ht="20.100000000000001" customHeight="1" x14ac:dyDescent="0.2">
      <c r="A416" s="12" t="s">
        <v>66</v>
      </c>
      <c r="B416" s="18" t="s">
        <v>249</v>
      </c>
      <c r="C416" s="12" t="s">
        <v>323</v>
      </c>
      <c r="D416" s="12" t="s">
        <v>662</v>
      </c>
      <c r="E416" s="19" t="s">
        <v>5</v>
      </c>
      <c r="F416" s="19" t="s">
        <v>2279</v>
      </c>
      <c r="G416" s="19" t="s">
        <v>3419</v>
      </c>
      <c r="H416" s="12" t="s">
        <v>2894</v>
      </c>
      <c r="I416" s="20">
        <v>7240</v>
      </c>
      <c r="J416" s="12" t="s">
        <v>2247</v>
      </c>
      <c r="K416" s="12" t="s">
        <v>3420</v>
      </c>
      <c r="L416" s="12" t="s">
        <v>2249</v>
      </c>
      <c r="M416" s="12"/>
      <c r="N416" s="12" t="s">
        <v>3421</v>
      </c>
      <c r="O416" s="20">
        <v>0</v>
      </c>
      <c r="P416" s="20">
        <v>7000</v>
      </c>
      <c r="Q416" s="20">
        <v>0</v>
      </c>
      <c r="R416" s="20">
        <v>0</v>
      </c>
      <c r="S416" s="20">
        <v>1720</v>
      </c>
      <c r="U416" s="22" t="str">
        <f>IFERROR(VLOOKUP(B416,[1]Planilha1!$A$1:$B$34,2,FALSE),"Liberado")</f>
        <v>Liberado</v>
      </c>
    </row>
    <row r="417" spans="1:21" s="21" customFormat="1" ht="20.100000000000001" customHeight="1" x14ac:dyDescent="0.2">
      <c r="A417" s="12" t="s">
        <v>66</v>
      </c>
      <c r="B417" s="18" t="s">
        <v>249</v>
      </c>
      <c r="C417" s="12" t="s">
        <v>671</v>
      </c>
      <c r="D417" s="12" t="s">
        <v>672</v>
      </c>
      <c r="E417" s="19" t="s">
        <v>5</v>
      </c>
      <c r="F417" s="19" t="s">
        <v>10</v>
      </c>
      <c r="G417" s="19" t="s">
        <v>3447</v>
      </c>
      <c r="H417" s="12" t="s">
        <v>3448</v>
      </c>
      <c r="I417" s="20">
        <v>30950.09</v>
      </c>
      <c r="J417" s="12" t="s">
        <v>2247</v>
      </c>
      <c r="K417" s="12" t="s">
        <v>3449</v>
      </c>
      <c r="L417" s="12" t="s">
        <v>2249</v>
      </c>
      <c r="M417" s="12"/>
      <c r="N417" s="12" t="s">
        <v>3450</v>
      </c>
      <c r="O417" s="20">
        <v>0</v>
      </c>
      <c r="P417" s="20">
        <v>12000</v>
      </c>
      <c r="Q417" s="20">
        <v>0</v>
      </c>
      <c r="R417" s="20">
        <v>0</v>
      </c>
      <c r="S417" s="20">
        <v>1200</v>
      </c>
      <c r="U417" s="22" t="str">
        <f>IFERROR(VLOOKUP(B417,[1]Planilha1!$A$1:$B$34,2,FALSE),"Liberado")</f>
        <v>Liberado</v>
      </c>
    </row>
    <row r="418" spans="1:21" s="21" customFormat="1" ht="20.100000000000001" customHeight="1" x14ac:dyDescent="0.2">
      <c r="A418" s="12" t="s">
        <v>66</v>
      </c>
      <c r="B418" s="18" t="s">
        <v>249</v>
      </c>
      <c r="C418" s="12" t="s">
        <v>323</v>
      </c>
      <c r="D418" s="12" t="s">
        <v>8827</v>
      </c>
      <c r="E418" s="19" t="s">
        <v>5</v>
      </c>
      <c r="F418" s="19" t="s">
        <v>2273</v>
      </c>
      <c r="G418" s="19" t="s">
        <v>8828</v>
      </c>
      <c r="H418" s="12" t="s">
        <v>4064</v>
      </c>
      <c r="I418" s="20">
        <v>3000</v>
      </c>
      <c r="J418" s="12" t="s">
        <v>2325</v>
      </c>
      <c r="K418" s="12" t="s">
        <v>8829</v>
      </c>
      <c r="L418" s="12" t="s">
        <v>2491</v>
      </c>
      <c r="M418" s="12"/>
      <c r="N418" s="12" t="s">
        <v>8830</v>
      </c>
      <c r="O418" s="23">
        <v>10000</v>
      </c>
      <c r="P418" s="23">
        <v>0</v>
      </c>
      <c r="Q418" s="23">
        <v>0</v>
      </c>
      <c r="R418" s="24">
        <v>0</v>
      </c>
      <c r="S418" s="25">
        <v>256</v>
      </c>
      <c r="U418" s="22" t="str">
        <f>IFERROR(VLOOKUP(B418,[1]Planilha1!$A$1:$B$34,2,FALSE),"Liberado")</f>
        <v>Liberado</v>
      </c>
    </row>
    <row r="419" spans="1:21" s="21" customFormat="1" ht="20.100000000000001" customHeight="1" x14ac:dyDescent="0.2">
      <c r="A419" s="12" t="s">
        <v>66</v>
      </c>
      <c r="B419" s="18" t="s">
        <v>249</v>
      </c>
      <c r="C419" s="12" t="s">
        <v>337</v>
      </c>
      <c r="D419" s="12" t="s">
        <v>8858</v>
      </c>
      <c r="E419" s="19" t="s">
        <v>5</v>
      </c>
      <c r="F419" s="19" t="s">
        <v>10</v>
      </c>
      <c r="G419" s="19" t="s">
        <v>8859</v>
      </c>
      <c r="H419" s="12" t="s">
        <v>8860</v>
      </c>
      <c r="I419" s="20">
        <v>90671.44</v>
      </c>
      <c r="J419" s="12" t="s">
        <v>2270</v>
      </c>
      <c r="K419" s="12" t="s">
        <v>8861</v>
      </c>
      <c r="L419" s="12" t="s">
        <v>4062</v>
      </c>
      <c r="M419" s="12"/>
      <c r="N419" s="12" t="s">
        <v>5298</v>
      </c>
      <c r="O419" s="23">
        <v>0</v>
      </c>
      <c r="P419" s="23">
        <v>45000</v>
      </c>
      <c r="Q419" s="23">
        <v>0</v>
      </c>
      <c r="R419" s="24">
        <v>0</v>
      </c>
      <c r="S419" s="25">
        <v>80</v>
      </c>
      <c r="U419" s="22" t="str">
        <f>IFERROR(VLOOKUP(B419,[1]Planilha1!$A$1:$B$34,2,FALSE),"Liberado")</f>
        <v>Liberado</v>
      </c>
    </row>
    <row r="420" spans="1:21" s="21" customFormat="1" ht="20.100000000000001" customHeight="1" x14ac:dyDescent="0.2">
      <c r="A420" s="12" t="s">
        <v>66</v>
      </c>
      <c r="B420" s="18" t="s">
        <v>249</v>
      </c>
      <c r="C420" s="12" t="s">
        <v>337</v>
      </c>
      <c r="D420" s="12" t="s">
        <v>8862</v>
      </c>
      <c r="E420" s="19" t="s">
        <v>5</v>
      </c>
      <c r="F420" s="19" t="s">
        <v>7910</v>
      </c>
      <c r="G420" s="19" t="s">
        <v>8863</v>
      </c>
      <c r="H420" s="12" t="s">
        <v>8864</v>
      </c>
      <c r="I420" s="20">
        <v>559.41</v>
      </c>
      <c r="J420" s="12" t="s">
        <v>2247</v>
      </c>
      <c r="K420" s="12" t="s">
        <v>8865</v>
      </c>
      <c r="L420" s="12" t="s">
        <v>3974</v>
      </c>
      <c r="M420" s="12"/>
      <c r="N420" s="12" t="s">
        <v>8866</v>
      </c>
      <c r="O420" s="23">
        <v>0</v>
      </c>
      <c r="P420" s="23">
        <v>0</v>
      </c>
      <c r="Q420" s="23">
        <v>0</v>
      </c>
      <c r="R420" s="24">
        <v>0</v>
      </c>
      <c r="S420" s="25">
        <v>160</v>
      </c>
      <c r="U420" s="22" t="str">
        <f>IFERROR(VLOOKUP(B420,[1]Planilha1!$A$1:$B$34,2,FALSE),"Liberado")</f>
        <v>Liberado</v>
      </c>
    </row>
    <row r="421" spans="1:21" s="21" customFormat="1" ht="20.100000000000001" customHeight="1" x14ac:dyDescent="0.2">
      <c r="A421" s="12" t="s">
        <v>66</v>
      </c>
      <c r="B421" s="18" t="s">
        <v>249</v>
      </c>
      <c r="C421" s="12" t="s">
        <v>337</v>
      </c>
      <c r="D421" s="12" t="s">
        <v>8867</v>
      </c>
      <c r="E421" s="19" t="s">
        <v>5</v>
      </c>
      <c r="F421" s="19" t="s">
        <v>2273</v>
      </c>
      <c r="G421" s="19" t="s">
        <v>8868</v>
      </c>
      <c r="H421" s="12" t="s">
        <v>8869</v>
      </c>
      <c r="I421" s="20">
        <v>10000</v>
      </c>
      <c r="J421" s="12" t="s">
        <v>2247</v>
      </c>
      <c r="K421" s="12" t="s">
        <v>8870</v>
      </c>
      <c r="L421" s="12" t="s">
        <v>5925</v>
      </c>
      <c r="M421" s="12"/>
      <c r="N421" s="12" t="s">
        <v>8871</v>
      </c>
      <c r="O421" s="23">
        <v>4200</v>
      </c>
      <c r="P421" s="23">
        <v>0</v>
      </c>
      <c r="Q421" s="23">
        <v>0</v>
      </c>
      <c r="R421" s="24">
        <v>0</v>
      </c>
      <c r="S421" s="25">
        <v>120</v>
      </c>
      <c r="U421" s="22" t="str">
        <f>IFERROR(VLOOKUP(B421,[1]Planilha1!$A$1:$B$34,2,FALSE),"Liberado")</f>
        <v>Liberado</v>
      </c>
    </row>
    <row r="422" spans="1:21" s="21" customFormat="1" ht="20.100000000000001" customHeight="1" x14ac:dyDescent="0.2">
      <c r="A422" s="12" t="s">
        <v>66</v>
      </c>
      <c r="B422" s="18" t="s">
        <v>249</v>
      </c>
      <c r="C422" s="12" t="s">
        <v>337</v>
      </c>
      <c r="D422" s="12" t="s">
        <v>8872</v>
      </c>
      <c r="E422" s="19" t="s">
        <v>5</v>
      </c>
      <c r="F422" s="19" t="s">
        <v>2308</v>
      </c>
      <c r="G422" s="19" t="s">
        <v>8873</v>
      </c>
      <c r="H422" s="12" t="s">
        <v>8874</v>
      </c>
      <c r="I422" s="20">
        <v>658.4</v>
      </c>
      <c r="J422" s="12" t="s">
        <v>2325</v>
      </c>
      <c r="K422" s="12" t="s">
        <v>8875</v>
      </c>
      <c r="L422" s="12" t="s">
        <v>3233</v>
      </c>
      <c r="M422" s="12"/>
      <c r="N422" s="12" t="s">
        <v>8876</v>
      </c>
      <c r="O422" s="23">
        <v>0</v>
      </c>
      <c r="P422" s="23">
        <v>400</v>
      </c>
      <c r="Q422" s="23">
        <v>0</v>
      </c>
      <c r="R422" s="24">
        <v>0</v>
      </c>
      <c r="S422" s="25">
        <v>0</v>
      </c>
      <c r="U422" s="22" t="str">
        <f>IFERROR(VLOOKUP(B422,[1]Planilha1!$A$1:$B$34,2,FALSE),"Liberado")</f>
        <v>Liberado</v>
      </c>
    </row>
    <row r="423" spans="1:21" s="21" customFormat="1" ht="20.100000000000001" customHeight="1" x14ac:dyDescent="0.2">
      <c r="A423" s="12" t="s">
        <v>66</v>
      </c>
      <c r="B423" s="18" t="s">
        <v>249</v>
      </c>
      <c r="C423" s="12" t="s">
        <v>331</v>
      </c>
      <c r="D423" s="12" t="s">
        <v>925</v>
      </c>
      <c r="E423" s="19" t="s">
        <v>5</v>
      </c>
      <c r="F423" s="19" t="s">
        <v>2273</v>
      </c>
      <c r="G423" s="19" t="s">
        <v>4099</v>
      </c>
      <c r="H423" s="12" t="s">
        <v>4100</v>
      </c>
      <c r="I423" s="20">
        <v>8650</v>
      </c>
      <c r="J423" s="12" t="s">
        <v>2247</v>
      </c>
      <c r="K423" s="12" t="s">
        <v>4101</v>
      </c>
      <c r="L423" s="12" t="s">
        <v>2249</v>
      </c>
      <c r="M423" s="12"/>
      <c r="N423" s="12" t="s">
        <v>2963</v>
      </c>
      <c r="O423" s="23">
        <v>0</v>
      </c>
      <c r="P423" s="23">
        <v>8000</v>
      </c>
      <c r="Q423" s="23">
        <v>0</v>
      </c>
      <c r="R423" s="24">
        <v>0</v>
      </c>
      <c r="S423" s="25">
        <v>520</v>
      </c>
      <c r="U423" s="22" t="str">
        <f>IFERROR(VLOOKUP(B423,[1]Planilha1!$A$1:$B$34,2,FALSE),"Liberado")</f>
        <v>Liberado</v>
      </c>
    </row>
    <row r="424" spans="1:21" s="21" customFormat="1" ht="20.100000000000001" customHeight="1" x14ac:dyDescent="0.2">
      <c r="A424" s="12" t="s">
        <v>66</v>
      </c>
      <c r="B424" s="18" t="s">
        <v>249</v>
      </c>
      <c r="C424" s="12" t="s">
        <v>331</v>
      </c>
      <c r="D424" s="12" t="s">
        <v>926</v>
      </c>
      <c r="E424" s="19" t="s">
        <v>5</v>
      </c>
      <c r="F424" s="19" t="s">
        <v>2273</v>
      </c>
      <c r="G424" s="19" t="s">
        <v>4102</v>
      </c>
      <c r="H424" s="12" t="s">
        <v>4103</v>
      </c>
      <c r="I424" s="20">
        <v>10000</v>
      </c>
      <c r="J424" s="12" t="s">
        <v>2247</v>
      </c>
      <c r="K424" s="12" t="s">
        <v>4104</v>
      </c>
      <c r="L424" s="12" t="s">
        <v>2249</v>
      </c>
      <c r="M424" s="12"/>
      <c r="N424" s="12" t="s">
        <v>4105</v>
      </c>
      <c r="O424" s="23">
        <v>0</v>
      </c>
      <c r="P424" s="23">
        <v>10000</v>
      </c>
      <c r="Q424" s="23">
        <v>0</v>
      </c>
      <c r="R424" s="24">
        <v>0</v>
      </c>
      <c r="S424" s="25">
        <v>520</v>
      </c>
      <c r="U424" s="22" t="str">
        <f>IFERROR(VLOOKUP(B424,[1]Planilha1!$A$1:$B$34,2,FALSE),"Liberado")</f>
        <v>Liberado</v>
      </c>
    </row>
    <row r="425" spans="1:21" s="21" customFormat="1" ht="20.100000000000001" customHeight="1" x14ac:dyDescent="0.2">
      <c r="A425" s="12" t="s">
        <v>66</v>
      </c>
      <c r="B425" s="18" t="s">
        <v>249</v>
      </c>
      <c r="C425" s="12" t="s">
        <v>381</v>
      </c>
      <c r="D425" s="12" t="s">
        <v>927</v>
      </c>
      <c r="E425" s="19" t="s">
        <v>5</v>
      </c>
      <c r="F425" s="19" t="s">
        <v>2244</v>
      </c>
      <c r="G425" s="19" t="s">
        <v>4106</v>
      </c>
      <c r="H425" s="12" t="s">
        <v>4107</v>
      </c>
      <c r="I425" s="20">
        <v>7240</v>
      </c>
      <c r="J425" s="12" t="s">
        <v>2325</v>
      </c>
      <c r="K425" s="12" t="s">
        <v>4108</v>
      </c>
      <c r="L425" s="12" t="s">
        <v>3987</v>
      </c>
      <c r="M425" s="12"/>
      <c r="N425" s="12" t="s">
        <v>7927</v>
      </c>
      <c r="O425" s="23">
        <v>0</v>
      </c>
      <c r="P425" s="23">
        <v>10000</v>
      </c>
      <c r="Q425" s="23">
        <v>0</v>
      </c>
      <c r="R425" s="24">
        <v>0</v>
      </c>
      <c r="S425" s="25">
        <v>1440</v>
      </c>
      <c r="U425" s="22" t="str">
        <f>IFERROR(VLOOKUP(B425,[1]Planilha1!$A$1:$B$34,2,FALSE),"Liberado")</f>
        <v>Liberado</v>
      </c>
    </row>
    <row r="426" spans="1:21" s="21" customFormat="1" ht="20.100000000000001" customHeight="1" x14ac:dyDescent="0.2">
      <c r="A426" s="12" t="s">
        <v>66</v>
      </c>
      <c r="B426" s="18" t="s">
        <v>249</v>
      </c>
      <c r="C426" s="12" t="s">
        <v>381</v>
      </c>
      <c r="D426" s="12" t="s">
        <v>928</v>
      </c>
      <c r="E426" s="19" t="s">
        <v>5</v>
      </c>
      <c r="F426" s="19" t="s">
        <v>2244</v>
      </c>
      <c r="G426" s="19" t="s">
        <v>4109</v>
      </c>
      <c r="H426" s="12" t="s">
        <v>4110</v>
      </c>
      <c r="I426" s="20">
        <v>1367</v>
      </c>
      <c r="J426" s="12" t="s">
        <v>2247</v>
      </c>
      <c r="K426" s="12" t="s">
        <v>4111</v>
      </c>
      <c r="L426" s="12" t="s">
        <v>2515</v>
      </c>
      <c r="M426" s="12"/>
      <c r="N426" s="12" t="s">
        <v>8877</v>
      </c>
      <c r="O426" s="23">
        <v>0</v>
      </c>
      <c r="P426" s="23">
        <v>0</v>
      </c>
      <c r="Q426" s="23">
        <v>0</v>
      </c>
      <c r="R426" s="24">
        <v>0</v>
      </c>
      <c r="S426" s="25">
        <v>1120</v>
      </c>
      <c r="U426" s="22" t="str">
        <f>IFERROR(VLOOKUP(B426,[1]Planilha1!$A$1:$B$34,2,FALSE),"Liberado")</f>
        <v>Liberado</v>
      </c>
    </row>
    <row r="427" spans="1:21" s="21" customFormat="1" ht="20.100000000000001" customHeight="1" x14ac:dyDescent="0.2">
      <c r="A427" s="12" t="s">
        <v>66</v>
      </c>
      <c r="B427" s="18" t="s">
        <v>249</v>
      </c>
      <c r="C427" s="12" t="s">
        <v>381</v>
      </c>
      <c r="D427" s="12" t="s">
        <v>929</v>
      </c>
      <c r="E427" s="19" t="s">
        <v>5</v>
      </c>
      <c r="F427" s="19" t="s">
        <v>2244</v>
      </c>
      <c r="G427" s="19" t="s">
        <v>4112</v>
      </c>
      <c r="H427" s="12" t="s">
        <v>4113</v>
      </c>
      <c r="I427" s="20">
        <v>1505.5</v>
      </c>
      <c r="J427" s="12" t="s">
        <v>2325</v>
      </c>
      <c r="K427" s="12" t="s">
        <v>4114</v>
      </c>
      <c r="L427" s="12" t="s">
        <v>2260</v>
      </c>
      <c r="M427" s="12"/>
      <c r="N427" s="12" t="s">
        <v>7927</v>
      </c>
      <c r="O427" s="23">
        <v>0</v>
      </c>
      <c r="P427" s="23">
        <v>10000</v>
      </c>
      <c r="Q427" s="23">
        <v>0</v>
      </c>
      <c r="R427" s="24">
        <v>0</v>
      </c>
      <c r="S427" s="25">
        <v>1160</v>
      </c>
      <c r="U427" s="22" t="str">
        <f>IFERROR(VLOOKUP(B427,[1]Planilha1!$A$1:$B$34,2,FALSE),"Liberado")</f>
        <v>Liberado</v>
      </c>
    </row>
    <row r="428" spans="1:21" s="21" customFormat="1" ht="20.100000000000001" customHeight="1" x14ac:dyDescent="0.2">
      <c r="A428" s="12" t="s">
        <v>66</v>
      </c>
      <c r="B428" s="18" t="s">
        <v>249</v>
      </c>
      <c r="C428" s="12" t="s">
        <v>381</v>
      </c>
      <c r="D428" s="12" t="s">
        <v>930</v>
      </c>
      <c r="E428" s="19" t="s">
        <v>5</v>
      </c>
      <c r="F428" s="19" t="s">
        <v>2244</v>
      </c>
      <c r="G428" s="19" t="s">
        <v>4115</v>
      </c>
      <c r="H428" s="12" t="s">
        <v>4116</v>
      </c>
      <c r="I428" s="20">
        <v>7597.5</v>
      </c>
      <c r="J428" s="12" t="s">
        <v>2325</v>
      </c>
      <c r="K428" s="12" t="s">
        <v>4117</v>
      </c>
      <c r="L428" s="12" t="s">
        <v>2334</v>
      </c>
      <c r="M428" s="12"/>
      <c r="N428" s="12" t="s">
        <v>8111</v>
      </c>
      <c r="O428" s="23">
        <v>10000</v>
      </c>
      <c r="P428" s="23">
        <v>0</v>
      </c>
      <c r="Q428" s="23">
        <v>0</v>
      </c>
      <c r="R428" s="24">
        <v>0</v>
      </c>
      <c r="S428" s="25">
        <v>1040</v>
      </c>
      <c r="U428" s="22" t="str">
        <f>IFERROR(VLOOKUP(B428,[1]Planilha1!$A$1:$B$34,2,FALSE),"Liberado")</f>
        <v>Liberado</v>
      </c>
    </row>
    <row r="429" spans="1:21" s="21" customFormat="1" ht="20.100000000000001" customHeight="1" x14ac:dyDescent="0.2">
      <c r="A429" s="12" t="s">
        <v>66</v>
      </c>
      <c r="B429" s="18" t="s">
        <v>249</v>
      </c>
      <c r="C429" s="12" t="s">
        <v>381</v>
      </c>
      <c r="D429" s="12" t="s">
        <v>931</v>
      </c>
      <c r="E429" s="19" t="s">
        <v>5</v>
      </c>
      <c r="F429" s="19" t="s">
        <v>2255</v>
      </c>
      <c r="G429" s="19" t="s">
        <v>4118</v>
      </c>
      <c r="H429" s="12" t="s">
        <v>4119</v>
      </c>
      <c r="I429" s="20">
        <v>15000</v>
      </c>
      <c r="J429" s="12" t="s">
        <v>2325</v>
      </c>
      <c r="K429" s="12" t="s">
        <v>4120</v>
      </c>
      <c r="L429" s="12" t="s">
        <v>2677</v>
      </c>
      <c r="M429" s="12"/>
      <c r="N429" s="12" t="s">
        <v>7927</v>
      </c>
      <c r="O429" s="23">
        <v>0</v>
      </c>
      <c r="P429" s="23">
        <v>10000</v>
      </c>
      <c r="Q429" s="23">
        <v>0</v>
      </c>
      <c r="R429" s="24">
        <v>0</v>
      </c>
      <c r="S429" s="25">
        <v>1080</v>
      </c>
      <c r="U429" s="22" t="str">
        <f>IFERROR(VLOOKUP(B429,[1]Planilha1!$A$1:$B$34,2,FALSE),"Liberado")</f>
        <v>Liberado</v>
      </c>
    </row>
    <row r="430" spans="1:21" s="21" customFormat="1" ht="20.100000000000001" customHeight="1" x14ac:dyDescent="0.2">
      <c r="A430" s="12" t="s">
        <v>66</v>
      </c>
      <c r="B430" s="18" t="s">
        <v>249</v>
      </c>
      <c r="C430" s="12" t="s">
        <v>411</v>
      </c>
      <c r="D430" s="12" t="s">
        <v>932</v>
      </c>
      <c r="E430" s="19" t="s">
        <v>5</v>
      </c>
      <c r="F430" s="19" t="s">
        <v>2244</v>
      </c>
      <c r="G430" s="19" t="s">
        <v>4121</v>
      </c>
      <c r="H430" s="12" t="s">
        <v>4122</v>
      </c>
      <c r="I430" s="20">
        <v>20045.05</v>
      </c>
      <c r="J430" s="12" t="s">
        <v>2247</v>
      </c>
      <c r="K430" s="12" t="s">
        <v>4123</v>
      </c>
      <c r="L430" s="12" t="s">
        <v>8073</v>
      </c>
      <c r="M430" s="12"/>
      <c r="N430" s="12" t="s">
        <v>4124</v>
      </c>
      <c r="O430" s="23">
        <v>12895</v>
      </c>
      <c r="P430" s="23">
        <v>0</v>
      </c>
      <c r="Q430" s="23">
        <v>0</v>
      </c>
      <c r="R430" s="24">
        <v>12895</v>
      </c>
      <c r="S430" s="25">
        <v>1920</v>
      </c>
      <c r="U430" s="22" t="str">
        <f>IFERROR(VLOOKUP(B430,[1]Planilha1!$A$1:$B$34,2,FALSE),"Liberado")</f>
        <v>Liberado</v>
      </c>
    </row>
    <row r="431" spans="1:21" s="21" customFormat="1" ht="20.100000000000001" customHeight="1" x14ac:dyDescent="0.2">
      <c r="A431" s="12" t="s">
        <v>66</v>
      </c>
      <c r="B431" s="18" t="s">
        <v>249</v>
      </c>
      <c r="C431" s="12" t="s">
        <v>411</v>
      </c>
      <c r="D431" s="12" t="s">
        <v>933</v>
      </c>
      <c r="E431" s="19" t="s">
        <v>5</v>
      </c>
      <c r="F431" s="19" t="s">
        <v>2255</v>
      </c>
      <c r="G431" s="19" t="s">
        <v>4125</v>
      </c>
      <c r="H431" s="12" t="s">
        <v>4122</v>
      </c>
      <c r="I431" s="20">
        <v>30820</v>
      </c>
      <c r="J431" s="12" t="s">
        <v>2247</v>
      </c>
      <c r="K431" s="12" t="s">
        <v>4126</v>
      </c>
      <c r="L431" s="12" t="s">
        <v>8733</v>
      </c>
      <c r="M431" s="12"/>
      <c r="N431" s="12" t="s">
        <v>2323</v>
      </c>
      <c r="O431" s="23">
        <v>0</v>
      </c>
      <c r="P431" s="23">
        <v>10000</v>
      </c>
      <c r="Q431" s="23">
        <v>0</v>
      </c>
      <c r="R431" s="24">
        <v>0</v>
      </c>
      <c r="S431" s="25">
        <v>1600</v>
      </c>
      <c r="U431" s="22" t="str">
        <f>IFERROR(VLOOKUP(B431,[1]Planilha1!$A$1:$B$34,2,FALSE),"Liberado")</f>
        <v>Liberado</v>
      </c>
    </row>
    <row r="432" spans="1:21" s="21" customFormat="1" ht="20.100000000000001" customHeight="1" x14ac:dyDescent="0.2">
      <c r="A432" s="12" t="s">
        <v>66</v>
      </c>
      <c r="B432" s="18" t="s">
        <v>249</v>
      </c>
      <c r="C432" s="12" t="s">
        <v>411</v>
      </c>
      <c r="D432" s="12" t="s">
        <v>934</v>
      </c>
      <c r="E432" s="19" t="s">
        <v>5</v>
      </c>
      <c r="F432" s="19" t="s">
        <v>2355</v>
      </c>
      <c r="G432" s="19" t="s">
        <v>4127</v>
      </c>
      <c r="H432" s="12" t="s">
        <v>4128</v>
      </c>
      <c r="I432" s="20">
        <v>1755.9</v>
      </c>
      <c r="J432" s="12" t="s">
        <v>2325</v>
      </c>
      <c r="K432" s="12" t="s">
        <v>4129</v>
      </c>
      <c r="L432" s="12" t="s">
        <v>7919</v>
      </c>
      <c r="M432" s="12"/>
      <c r="N432" s="12" t="s">
        <v>8878</v>
      </c>
      <c r="O432" s="23">
        <v>10000</v>
      </c>
      <c r="P432" s="23">
        <v>0</v>
      </c>
      <c r="Q432" s="23">
        <v>0</v>
      </c>
      <c r="R432" s="24">
        <v>0</v>
      </c>
      <c r="S432" s="25">
        <v>1520</v>
      </c>
      <c r="U432" s="22" t="str">
        <f>IFERROR(VLOOKUP(B432,[1]Planilha1!$A$1:$B$34,2,FALSE),"Liberado")</f>
        <v>Liberado</v>
      </c>
    </row>
    <row r="433" spans="1:21" s="21" customFormat="1" ht="20.100000000000001" customHeight="1" x14ac:dyDescent="0.2">
      <c r="A433" s="12" t="s">
        <v>66</v>
      </c>
      <c r="B433" s="18" t="s">
        <v>249</v>
      </c>
      <c r="C433" s="12" t="s">
        <v>411</v>
      </c>
      <c r="D433" s="12" t="s">
        <v>935</v>
      </c>
      <c r="E433" s="19" t="s">
        <v>5</v>
      </c>
      <c r="F433" s="19" t="s">
        <v>2244</v>
      </c>
      <c r="G433" s="19" t="s">
        <v>4130</v>
      </c>
      <c r="H433" s="12" t="s">
        <v>4116</v>
      </c>
      <c r="I433" s="20">
        <v>1382.52</v>
      </c>
      <c r="J433" s="12" t="s">
        <v>2247</v>
      </c>
      <c r="K433" s="12" t="s">
        <v>4131</v>
      </c>
      <c r="L433" s="12" t="s">
        <v>2249</v>
      </c>
      <c r="M433" s="12"/>
      <c r="N433" s="12" t="s">
        <v>2323</v>
      </c>
      <c r="O433" s="23">
        <v>0</v>
      </c>
      <c r="P433" s="23">
        <v>9000</v>
      </c>
      <c r="Q433" s="23">
        <v>0</v>
      </c>
      <c r="R433" s="24">
        <v>0</v>
      </c>
      <c r="S433" s="25">
        <v>1480</v>
      </c>
      <c r="U433" s="22" t="str">
        <f>IFERROR(VLOOKUP(B433,[1]Planilha1!$A$1:$B$34,2,FALSE),"Liberado")</f>
        <v>Liberado</v>
      </c>
    </row>
    <row r="434" spans="1:21" s="21" customFormat="1" ht="20.100000000000001" customHeight="1" x14ac:dyDescent="0.2">
      <c r="A434" s="12" t="s">
        <v>66</v>
      </c>
      <c r="B434" s="18" t="s">
        <v>249</v>
      </c>
      <c r="C434" s="12" t="s">
        <v>466</v>
      </c>
      <c r="D434" s="12" t="s">
        <v>937</v>
      </c>
      <c r="E434" s="19" t="s">
        <v>5</v>
      </c>
      <c r="F434" s="19" t="s">
        <v>2279</v>
      </c>
      <c r="G434" s="19" t="s">
        <v>4135</v>
      </c>
      <c r="H434" s="12" t="s">
        <v>4136</v>
      </c>
      <c r="I434" s="20">
        <v>7692.5</v>
      </c>
      <c r="J434" s="12" t="s">
        <v>2325</v>
      </c>
      <c r="K434" s="12" t="s">
        <v>4137</v>
      </c>
      <c r="L434" s="12" t="s">
        <v>7978</v>
      </c>
      <c r="M434" s="12"/>
      <c r="N434" s="12" t="s">
        <v>7927</v>
      </c>
      <c r="O434" s="23">
        <v>0</v>
      </c>
      <c r="P434" s="23">
        <v>10000</v>
      </c>
      <c r="Q434" s="23">
        <v>0</v>
      </c>
      <c r="R434" s="24">
        <v>0</v>
      </c>
      <c r="S434" s="25">
        <v>800</v>
      </c>
      <c r="U434" s="22" t="str">
        <f>IFERROR(VLOOKUP(B434,[1]Planilha1!$A$1:$B$34,2,FALSE),"Liberado")</f>
        <v>Liberado</v>
      </c>
    </row>
    <row r="435" spans="1:21" s="21" customFormat="1" ht="20.100000000000001" customHeight="1" x14ac:dyDescent="0.2">
      <c r="A435" s="12" t="s">
        <v>66</v>
      </c>
      <c r="B435" s="18" t="s">
        <v>249</v>
      </c>
      <c r="C435" s="12" t="s">
        <v>320</v>
      </c>
      <c r="D435" s="12" t="s">
        <v>939</v>
      </c>
      <c r="E435" s="19" t="s">
        <v>5</v>
      </c>
      <c r="F435" s="19" t="s">
        <v>2355</v>
      </c>
      <c r="G435" s="19" t="s">
        <v>4141</v>
      </c>
      <c r="H435" s="12" t="s">
        <v>4100</v>
      </c>
      <c r="I435" s="20">
        <v>1506.01</v>
      </c>
      <c r="J435" s="12" t="s">
        <v>2325</v>
      </c>
      <c r="K435" s="12" t="s">
        <v>4142</v>
      </c>
      <c r="L435" s="12" t="s">
        <v>8882</v>
      </c>
      <c r="M435" s="12"/>
      <c r="N435" s="12" t="s">
        <v>8670</v>
      </c>
      <c r="O435" s="23">
        <v>0</v>
      </c>
      <c r="P435" s="23">
        <v>10000</v>
      </c>
      <c r="Q435" s="23">
        <v>0</v>
      </c>
      <c r="R435" s="24">
        <v>0</v>
      </c>
      <c r="S435" s="25">
        <v>1880</v>
      </c>
      <c r="U435" s="22" t="str">
        <f>IFERROR(VLOOKUP(B435,[1]Planilha1!$A$1:$B$34,2,FALSE),"Liberado")</f>
        <v>Liberado</v>
      </c>
    </row>
    <row r="436" spans="1:21" s="21" customFormat="1" ht="20.100000000000001" customHeight="1" x14ac:dyDescent="0.2">
      <c r="A436" s="12" t="s">
        <v>66</v>
      </c>
      <c r="B436" s="18" t="s">
        <v>249</v>
      </c>
      <c r="C436" s="12" t="s">
        <v>320</v>
      </c>
      <c r="D436" s="12" t="s">
        <v>940</v>
      </c>
      <c r="E436" s="19" t="s">
        <v>5</v>
      </c>
      <c r="F436" s="19" t="s">
        <v>2244</v>
      </c>
      <c r="G436" s="19" t="s">
        <v>4143</v>
      </c>
      <c r="H436" s="12" t="s">
        <v>4116</v>
      </c>
      <c r="I436" s="20">
        <v>1384</v>
      </c>
      <c r="J436" s="12" t="s">
        <v>2247</v>
      </c>
      <c r="K436" s="12" t="s">
        <v>4144</v>
      </c>
      <c r="L436" s="12" t="s">
        <v>2334</v>
      </c>
      <c r="M436" s="12"/>
      <c r="N436" s="12" t="s">
        <v>4145</v>
      </c>
      <c r="O436" s="23">
        <v>0</v>
      </c>
      <c r="P436" s="23">
        <v>7000</v>
      </c>
      <c r="Q436" s="23">
        <v>0</v>
      </c>
      <c r="R436" s="24">
        <v>0</v>
      </c>
      <c r="S436" s="25">
        <v>1480</v>
      </c>
      <c r="U436" s="22" t="str">
        <f>IFERROR(VLOOKUP(B436,[1]Planilha1!$A$1:$B$34,2,FALSE),"Liberado")</f>
        <v>Liberado</v>
      </c>
    </row>
    <row r="437" spans="1:21" s="21" customFormat="1" ht="20.100000000000001" customHeight="1" x14ac:dyDescent="0.2">
      <c r="A437" s="12" t="s">
        <v>66</v>
      </c>
      <c r="B437" s="18" t="s">
        <v>249</v>
      </c>
      <c r="C437" s="12" t="s">
        <v>320</v>
      </c>
      <c r="D437" s="12" t="s">
        <v>941</v>
      </c>
      <c r="E437" s="19" t="s">
        <v>5</v>
      </c>
      <c r="F437" s="19" t="s">
        <v>2434</v>
      </c>
      <c r="G437" s="19" t="s">
        <v>4146</v>
      </c>
      <c r="H437" s="12" t="s">
        <v>2403</v>
      </c>
      <c r="I437" s="20">
        <v>7692.5</v>
      </c>
      <c r="J437" s="12" t="s">
        <v>2247</v>
      </c>
      <c r="K437" s="12" t="s">
        <v>4147</v>
      </c>
      <c r="L437" s="12" t="s">
        <v>2249</v>
      </c>
      <c r="M437" s="12"/>
      <c r="N437" s="12" t="s">
        <v>4148</v>
      </c>
      <c r="O437" s="23">
        <v>0</v>
      </c>
      <c r="P437" s="23">
        <v>0</v>
      </c>
      <c r="Q437" s="23">
        <v>0</v>
      </c>
      <c r="R437" s="24">
        <v>0</v>
      </c>
      <c r="S437" s="25">
        <v>920</v>
      </c>
      <c r="U437" s="22" t="str">
        <f>IFERROR(VLOOKUP(B437,[1]Planilha1!$A$1:$B$34,2,FALSE),"Liberado")</f>
        <v>Liberado</v>
      </c>
    </row>
    <row r="438" spans="1:21" s="21" customFormat="1" ht="20.100000000000001" customHeight="1" x14ac:dyDescent="0.2">
      <c r="A438" s="12" t="s">
        <v>66</v>
      </c>
      <c r="B438" s="18" t="s">
        <v>249</v>
      </c>
      <c r="C438" s="12" t="s">
        <v>320</v>
      </c>
      <c r="D438" s="12" t="s">
        <v>8883</v>
      </c>
      <c r="E438" s="19" t="s">
        <v>5</v>
      </c>
      <c r="F438" s="19" t="s">
        <v>2434</v>
      </c>
      <c r="G438" s="19" t="s">
        <v>7777</v>
      </c>
      <c r="H438" s="12" t="s">
        <v>4119</v>
      </c>
      <c r="I438" s="20">
        <v>7692.5</v>
      </c>
      <c r="J438" s="12" t="s">
        <v>2325</v>
      </c>
      <c r="K438" s="12" t="s">
        <v>8884</v>
      </c>
      <c r="L438" s="12" t="s">
        <v>3987</v>
      </c>
      <c r="M438" s="12"/>
      <c r="N438" s="12" t="s">
        <v>7927</v>
      </c>
      <c r="O438" s="23">
        <v>0</v>
      </c>
      <c r="P438" s="23">
        <v>0</v>
      </c>
      <c r="Q438" s="23">
        <v>0</v>
      </c>
      <c r="R438" s="24">
        <v>0</v>
      </c>
      <c r="S438" s="25">
        <v>600</v>
      </c>
      <c r="U438" s="22" t="str">
        <f>IFERROR(VLOOKUP(B438,[1]Planilha1!$A$1:$B$34,2,FALSE),"Liberado")</f>
        <v>Liberado</v>
      </c>
    </row>
    <row r="439" spans="1:21" s="21" customFormat="1" ht="20.100000000000001" customHeight="1" x14ac:dyDescent="0.2">
      <c r="A439" s="12" t="s">
        <v>66</v>
      </c>
      <c r="B439" s="18" t="s">
        <v>249</v>
      </c>
      <c r="C439" s="12" t="s">
        <v>519</v>
      </c>
      <c r="D439" s="12" t="s">
        <v>8885</v>
      </c>
      <c r="E439" s="19" t="s">
        <v>5</v>
      </c>
      <c r="F439" s="19" t="s">
        <v>11</v>
      </c>
      <c r="G439" s="19" t="s">
        <v>8886</v>
      </c>
      <c r="H439" s="12" t="s">
        <v>4164</v>
      </c>
      <c r="I439" s="20">
        <v>18240</v>
      </c>
      <c r="J439" s="12" t="s">
        <v>2247</v>
      </c>
      <c r="K439" s="12" t="s">
        <v>8887</v>
      </c>
      <c r="L439" s="12" t="s">
        <v>2249</v>
      </c>
      <c r="M439" s="12"/>
      <c r="N439" s="12" t="s">
        <v>8888</v>
      </c>
      <c r="O439" s="23">
        <v>0</v>
      </c>
      <c r="P439" s="23">
        <v>18240</v>
      </c>
      <c r="Q439" s="23">
        <v>0</v>
      </c>
      <c r="R439" s="24">
        <v>0</v>
      </c>
      <c r="S439" s="25">
        <v>504</v>
      </c>
      <c r="U439" s="22" t="str">
        <f>IFERROR(VLOOKUP(B439,[1]Planilha1!$A$1:$B$34,2,FALSE),"Liberado")</f>
        <v>Liberado</v>
      </c>
    </row>
    <row r="440" spans="1:21" s="21" customFormat="1" ht="20.100000000000001" customHeight="1" x14ac:dyDescent="0.2">
      <c r="A440" s="12" t="s">
        <v>66</v>
      </c>
      <c r="B440" s="18" t="s">
        <v>249</v>
      </c>
      <c r="C440" s="12" t="s">
        <v>519</v>
      </c>
      <c r="D440" s="12" t="s">
        <v>8889</v>
      </c>
      <c r="E440" s="19" t="s">
        <v>5</v>
      </c>
      <c r="F440" s="19" t="s">
        <v>7910</v>
      </c>
      <c r="G440" s="19" t="s">
        <v>8890</v>
      </c>
      <c r="H440" s="12" t="s">
        <v>8348</v>
      </c>
      <c r="I440" s="20">
        <v>1490</v>
      </c>
      <c r="J440" s="12" t="s">
        <v>2247</v>
      </c>
      <c r="K440" s="12" t="s">
        <v>8891</v>
      </c>
      <c r="L440" s="12" t="s">
        <v>3215</v>
      </c>
      <c r="M440" s="12"/>
      <c r="N440" s="12" t="s">
        <v>8892</v>
      </c>
      <c r="O440" s="23">
        <v>0</v>
      </c>
      <c r="P440" s="23">
        <v>0</v>
      </c>
      <c r="Q440" s="23">
        <v>0</v>
      </c>
      <c r="R440" s="24">
        <v>0</v>
      </c>
      <c r="S440" s="25">
        <v>440</v>
      </c>
      <c r="U440" s="22" t="str">
        <f>IFERROR(VLOOKUP(B440,[1]Planilha1!$A$1:$B$34,2,FALSE),"Liberado")</f>
        <v>Liberado</v>
      </c>
    </row>
    <row r="441" spans="1:21" s="21" customFormat="1" ht="20.100000000000001" customHeight="1" x14ac:dyDescent="0.2">
      <c r="A441" s="12" t="s">
        <v>66</v>
      </c>
      <c r="B441" s="18" t="s">
        <v>249</v>
      </c>
      <c r="C441" s="12" t="s">
        <v>519</v>
      </c>
      <c r="D441" s="12" t="s">
        <v>8893</v>
      </c>
      <c r="E441" s="19" t="s">
        <v>5</v>
      </c>
      <c r="F441" s="19" t="s">
        <v>2244</v>
      </c>
      <c r="G441" s="19" t="s">
        <v>8894</v>
      </c>
      <c r="H441" s="12" t="s">
        <v>8895</v>
      </c>
      <c r="I441" s="20">
        <v>41000</v>
      </c>
      <c r="J441" s="12" t="s">
        <v>2325</v>
      </c>
      <c r="K441" s="12" t="s">
        <v>8896</v>
      </c>
      <c r="L441" s="12" t="s">
        <v>7926</v>
      </c>
      <c r="M441" s="12"/>
      <c r="N441" s="12" t="s">
        <v>7927</v>
      </c>
      <c r="O441" s="23">
        <v>0</v>
      </c>
      <c r="P441" s="23">
        <v>10000</v>
      </c>
      <c r="Q441" s="23">
        <v>0</v>
      </c>
      <c r="R441" s="24">
        <v>0</v>
      </c>
      <c r="S441" s="25">
        <v>120</v>
      </c>
      <c r="U441" s="22" t="str">
        <f>IFERROR(VLOOKUP(B441,[1]Planilha1!$A$1:$B$34,2,FALSE),"Liberado")</f>
        <v>Liberado</v>
      </c>
    </row>
    <row r="442" spans="1:21" s="21" customFormat="1" ht="20.100000000000001" customHeight="1" x14ac:dyDescent="0.2">
      <c r="A442" s="12" t="s">
        <v>66</v>
      </c>
      <c r="B442" s="18" t="s">
        <v>249</v>
      </c>
      <c r="C442" s="12" t="s">
        <v>556</v>
      </c>
      <c r="D442" s="12" t="s">
        <v>8897</v>
      </c>
      <c r="E442" s="19" t="s">
        <v>5</v>
      </c>
      <c r="F442" s="19" t="s">
        <v>7910</v>
      </c>
      <c r="G442" s="19" t="s">
        <v>8898</v>
      </c>
      <c r="H442" s="12" t="s">
        <v>8899</v>
      </c>
      <c r="I442" s="20">
        <v>1876.59</v>
      </c>
      <c r="J442" s="12" t="s">
        <v>2247</v>
      </c>
      <c r="K442" s="12" t="s">
        <v>8900</v>
      </c>
      <c r="L442" s="12" t="s">
        <v>7978</v>
      </c>
      <c r="M442" s="12"/>
      <c r="N442" s="12" t="s">
        <v>2323</v>
      </c>
      <c r="O442" s="23">
        <v>0</v>
      </c>
      <c r="P442" s="23">
        <v>12000</v>
      </c>
      <c r="Q442" s="23">
        <v>0</v>
      </c>
      <c r="R442" s="24">
        <v>0</v>
      </c>
      <c r="S442" s="25">
        <v>1040</v>
      </c>
      <c r="U442" s="22" t="str">
        <f>IFERROR(VLOOKUP(B442,[1]Planilha1!$A$1:$B$34,2,FALSE),"Liberado")</f>
        <v>Liberado</v>
      </c>
    </row>
    <row r="443" spans="1:21" s="21" customFormat="1" ht="20.100000000000001" customHeight="1" x14ac:dyDescent="0.2">
      <c r="A443" s="12" t="s">
        <v>66</v>
      </c>
      <c r="B443" s="18" t="s">
        <v>249</v>
      </c>
      <c r="C443" s="12" t="s">
        <v>556</v>
      </c>
      <c r="D443" s="12" t="s">
        <v>943</v>
      </c>
      <c r="E443" s="19" t="s">
        <v>5</v>
      </c>
      <c r="F443" s="19" t="s">
        <v>2244</v>
      </c>
      <c r="G443" s="19" t="s">
        <v>4153</v>
      </c>
      <c r="H443" s="12" t="s">
        <v>4149</v>
      </c>
      <c r="I443" s="20">
        <v>1449</v>
      </c>
      <c r="J443" s="12" t="s">
        <v>2325</v>
      </c>
      <c r="K443" s="12" t="s">
        <v>4154</v>
      </c>
      <c r="L443" s="12" t="s">
        <v>8901</v>
      </c>
      <c r="M443" s="12"/>
      <c r="N443" s="12" t="s">
        <v>7927</v>
      </c>
      <c r="O443" s="23">
        <v>0</v>
      </c>
      <c r="P443" s="23">
        <v>10000</v>
      </c>
      <c r="Q443" s="23">
        <v>0</v>
      </c>
      <c r="R443" s="24">
        <v>0</v>
      </c>
      <c r="S443" s="25">
        <v>1200</v>
      </c>
      <c r="U443" s="22" t="str">
        <f>IFERROR(VLOOKUP(B443,[1]Planilha1!$A$1:$B$34,2,FALSE),"Liberado")</f>
        <v>Liberado</v>
      </c>
    </row>
    <row r="444" spans="1:21" s="21" customFormat="1" ht="20.100000000000001" customHeight="1" x14ac:dyDescent="0.2">
      <c r="A444" s="12" t="s">
        <v>66</v>
      </c>
      <c r="B444" s="18" t="s">
        <v>249</v>
      </c>
      <c r="C444" s="12" t="s">
        <v>556</v>
      </c>
      <c r="D444" s="12" t="s">
        <v>944</v>
      </c>
      <c r="E444" s="19" t="s">
        <v>5</v>
      </c>
      <c r="F444" s="19" t="s">
        <v>2355</v>
      </c>
      <c r="G444" s="19" t="s">
        <v>4155</v>
      </c>
      <c r="H444" s="12" t="s">
        <v>4156</v>
      </c>
      <c r="I444" s="20">
        <v>30393.27</v>
      </c>
      <c r="J444" s="12" t="s">
        <v>2325</v>
      </c>
      <c r="K444" s="12" t="s">
        <v>4157</v>
      </c>
      <c r="L444" s="12" t="s">
        <v>2326</v>
      </c>
      <c r="M444" s="12"/>
      <c r="N444" s="12" t="s">
        <v>7927</v>
      </c>
      <c r="O444" s="23">
        <v>0</v>
      </c>
      <c r="P444" s="23">
        <v>10000</v>
      </c>
      <c r="Q444" s="23">
        <v>0</v>
      </c>
      <c r="R444" s="24">
        <v>0</v>
      </c>
      <c r="S444" s="25">
        <v>1000</v>
      </c>
      <c r="U444" s="22" t="str">
        <f>IFERROR(VLOOKUP(B444,[1]Planilha1!$A$1:$B$34,2,FALSE),"Liberado")</f>
        <v>Liberado</v>
      </c>
    </row>
    <row r="445" spans="1:21" s="21" customFormat="1" ht="20.100000000000001" customHeight="1" x14ac:dyDescent="0.2">
      <c r="A445" s="12" t="s">
        <v>66</v>
      </c>
      <c r="B445" s="18" t="s">
        <v>249</v>
      </c>
      <c r="C445" s="12" t="s">
        <v>556</v>
      </c>
      <c r="D445" s="12" t="s">
        <v>945</v>
      </c>
      <c r="E445" s="19" t="s">
        <v>5</v>
      </c>
      <c r="F445" s="19" t="s">
        <v>12</v>
      </c>
      <c r="G445" s="19" t="s">
        <v>4158</v>
      </c>
      <c r="H445" s="12" t="s">
        <v>3153</v>
      </c>
      <c r="I445" s="20">
        <v>30461.46</v>
      </c>
      <c r="J445" s="12" t="s">
        <v>2325</v>
      </c>
      <c r="K445" s="12" t="s">
        <v>4159</v>
      </c>
      <c r="L445" s="12" t="s">
        <v>3960</v>
      </c>
      <c r="M445" s="12"/>
      <c r="N445" s="12" t="s">
        <v>7927</v>
      </c>
      <c r="O445" s="23">
        <v>0</v>
      </c>
      <c r="P445" s="23">
        <v>10000</v>
      </c>
      <c r="Q445" s="23">
        <v>0</v>
      </c>
      <c r="R445" s="24">
        <v>0</v>
      </c>
      <c r="S445" s="25">
        <v>520</v>
      </c>
      <c r="U445" s="22" t="str">
        <f>IFERROR(VLOOKUP(B445,[1]Planilha1!$A$1:$B$34,2,FALSE),"Liberado")</f>
        <v>Liberado</v>
      </c>
    </row>
    <row r="446" spans="1:21" s="21" customFormat="1" ht="20.100000000000001" customHeight="1" x14ac:dyDescent="0.2">
      <c r="A446" s="12" t="s">
        <v>66</v>
      </c>
      <c r="B446" s="18" t="s">
        <v>249</v>
      </c>
      <c r="C446" s="12" t="s">
        <v>574</v>
      </c>
      <c r="D446" s="12" t="s">
        <v>946</v>
      </c>
      <c r="E446" s="19" t="s">
        <v>5</v>
      </c>
      <c r="F446" s="19" t="s">
        <v>2308</v>
      </c>
      <c r="G446" s="19" t="s">
        <v>4160</v>
      </c>
      <c r="H446" s="12" t="s">
        <v>4161</v>
      </c>
      <c r="I446" s="20">
        <v>19000</v>
      </c>
      <c r="J446" s="12" t="s">
        <v>2247</v>
      </c>
      <c r="K446" s="12" t="s">
        <v>4162</v>
      </c>
      <c r="L446" s="12" t="s">
        <v>3029</v>
      </c>
      <c r="M446" s="12"/>
      <c r="N446" s="12" t="s">
        <v>4163</v>
      </c>
      <c r="O446" s="23">
        <v>0</v>
      </c>
      <c r="P446" s="23">
        <v>19000</v>
      </c>
      <c r="Q446" s="23">
        <v>0</v>
      </c>
      <c r="R446" s="24">
        <v>0</v>
      </c>
      <c r="S446" s="25">
        <v>920</v>
      </c>
      <c r="U446" s="22" t="str">
        <f>IFERROR(VLOOKUP(B446,[1]Planilha1!$A$1:$B$34,2,FALSE),"Liberado")</f>
        <v>Liberado</v>
      </c>
    </row>
    <row r="447" spans="1:21" s="21" customFormat="1" ht="20.100000000000001" customHeight="1" x14ac:dyDescent="0.2">
      <c r="A447" s="12" t="s">
        <v>66</v>
      </c>
      <c r="B447" s="18" t="s">
        <v>249</v>
      </c>
      <c r="C447" s="12" t="s">
        <v>574</v>
      </c>
      <c r="D447" s="12" t="s">
        <v>8902</v>
      </c>
      <c r="E447" s="19" t="s">
        <v>5</v>
      </c>
      <c r="F447" s="19" t="s">
        <v>2244</v>
      </c>
      <c r="G447" s="19" t="s">
        <v>8903</v>
      </c>
      <c r="H447" s="12" t="s">
        <v>8904</v>
      </c>
      <c r="I447" s="20">
        <v>10000</v>
      </c>
      <c r="J447" s="12" t="s">
        <v>2325</v>
      </c>
      <c r="K447" s="12" t="s">
        <v>8905</v>
      </c>
      <c r="L447" s="12" t="s">
        <v>7869</v>
      </c>
      <c r="M447" s="12"/>
      <c r="N447" s="12" t="s">
        <v>8154</v>
      </c>
      <c r="O447" s="23">
        <v>0</v>
      </c>
      <c r="P447" s="23">
        <v>10000</v>
      </c>
      <c r="Q447" s="23">
        <v>0</v>
      </c>
      <c r="R447" s="24">
        <v>0</v>
      </c>
      <c r="S447" s="25">
        <v>96</v>
      </c>
      <c r="U447" s="22" t="str">
        <f>IFERROR(VLOOKUP(B447,[1]Planilha1!$A$1:$B$34,2,FALSE),"Liberado")</f>
        <v>Liberado</v>
      </c>
    </row>
    <row r="448" spans="1:21" s="21" customFormat="1" ht="20.100000000000001" customHeight="1" x14ac:dyDescent="0.2">
      <c r="A448" s="12" t="s">
        <v>66</v>
      </c>
      <c r="B448" s="18" t="s">
        <v>249</v>
      </c>
      <c r="C448" s="12" t="s">
        <v>323</v>
      </c>
      <c r="D448" s="12" t="s">
        <v>947</v>
      </c>
      <c r="E448" s="19" t="s">
        <v>5</v>
      </c>
      <c r="F448" s="19" t="s">
        <v>10</v>
      </c>
      <c r="G448" s="19" t="s">
        <v>4165</v>
      </c>
      <c r="H448" s="12" t="s">
        <v>4166</v>
      </c>
      <c r="I448" s="20">
        <v>1471.5</v>
      </c>
      <c r="J448" s="12" t="s">
        <v>2325</v>
      </c>
      <c r="K448" s="12" t="s">
        <v>4167</v>
      </c>
      <c r="L448" s="12" t="s">
        <v>3025</v>
      </c>
      <c r="M448" s="12"/>
      <c r="N448" s="12" t="s">
        <v>7927</v>
      </c>
      <c r="O448" s="23">
        <v>0</v>
      </c>
      <c r="P448" s="23">
        <v>10000</v>
      </c>
      <c r="Q448" s="23">
        <v>0</v>
      </c>
      <c r="R448" s="24">
        <v>0</v>
      </c>
      <c r="S448" s="25">
        <v>1160</v>
      </c>
      <c r="U448" s="22" t="str">
        <f>IFERROR(VLOOKUP(B448,[1]Planilha1!$A$1:$B$34,2,FALSE),"Liberado")</f>
        <v>Liberado</v>
      </c>
    </row>
    <row r="449" spans="1:53" s="21" customFormat="1" ht="20.100000000000001" customHeight="1" x14ac:dyDescent="0.2">
      <c r="A449" s="12" t="s">
        <v>66</v>
      </c>
      <c r="B449" s="18" t="s">
        <v>249</v>
      </c>
      <c r="C449" s="12" t="s">
        <v>323</v>
      </c>
      <c r="D449" s="12" t="s">
        <v>948</v>
      </c>
      <c r="E449" s="19" t="s">
        <v>5</v>
      </c>
      <c r="F449" s="19" t="s">
        <v>2244</v>
      </c>
      <c r="G449" s="19" t="s">
        <v>4168</v>
      </c>
      <c r="H449" s="12" t="s">
        <v>2802</v>
      </c>
      <c r="I449" s="20">
        <v>31520</v>
      </c>
      <c r="J449" s="12" t="s">
        <v>2325</v>
      </c>
      <c r="K449" s="12" t="s">
        <v>4169</v>
      </c>
      <c r="L449" s="12" t="s">
        <v>2334</v>
      </c>
      <c r="M449" s="12"/>
      <c r="N449" s="12" t="s">
        <v>8111</v>
      </c>
      <c r="O449" s="23">
        <v>0</v>
      </c>
      <c r="P449" s="23">
        <v>10000</v>
      </c>
      <c r="Q449" s="23">
        <v>0</v>
      </c>
      <c r="R449" s="24">
        <v>0</v>
      </c>
      <c r="S449" s="25">
        <v>1000</v>
      </c>
      <c r="U449" s="22" t="str">
        <f>IFERROR(VLOOKUP(B449,[1]Planilha1!$A$1:$B$34,2,FALSE),"Liberado")</f>
        <v>Liberado</v>
      </c>
    </row>
    <row r="450" spans="1:53" s="21" customFormat="1" ht="20.100000000000001" customHeight="1" x14ac:dyDescent="0.2">
      <c r="A450" s="12" t="s">
        <v>66</v>
      </c>
      <c r="B450" s="18" t="s">
        <v>249</v>
      </c>
      <c r="C450" s="12" t="s">
        <v>323</v>
      </c>
      <c r="D450" s="12" t="s">
        <v>8906</v>
      </c>
      <c r="E450" s="19" t="s">
        <v>5</v>
      </c>
      <c r="F450" s="19" t="s">
        <v>2244</v>
      </c>
      <c r="G450" s="19" t="s">
        <v>8907</v>
      </c>
      <c r="H450" s="12" t="s">
        <v>8908</v>
      </c>
      <c r="I450" s="20">
        <v>8737.5</v>
      </c>
      <c r="J450" s="12" t="s">
        <v>2247</v>
      </c>
      <c r="K450" s="12" t="s">
        <v>8909</v>
      </c>
      <c r="L450" s="12" t="s">
        <v>7875</v>
      </c>
      <c r="M450" s="12"/>
      <c r="N450" s="12" t="s">
        <v>2475</v>
      </c>
      <c r="O450" s="23">
        <v>0</v>
      </c>
      <c r="P450" s="23">
        <v>12000</v>
      </c>
      <c r="Q450" s="23">
        <v>0</v>
      </c>
      <c r="R450" s="24">
        <v>0</v>
      </c>
      <c r="S450" s="25">
        <v>80</v>
      </c>
      <c r="U450" s="22" t="str">
        <f>IFERROR(VLOOKUP(B450,[1]Planilha1!$A$1:$B$34,2,FALSE),"Liberado")</f>
        <v>Liberado</v>
      </c>
    </row>
    <row r="451" spans="1:53" s="21" customFormat="1" ht="20.100000000000001" customHeight="1" x14ac:dyDescent="0.2">
      <c r="A451" s="12" t="s">
        <v>66</v>
      </c>
      <c r="B451" s="18" t="s">
        <v>249</v>
      </c>
      <c r="C451" s="12" t="s">
        <v>323</v>
      </c>
      <c r="D451" s="12" t="s">
        <v>949</v>
      </c>
      <c r="E451" s="19" t="s">
        <v>5</v>
      </c>
      <c r="F451" s="19" t="s">
        <v>2543</v>
      </c>
      <c r="G451" s="19" t="s">
        <v>4170</v>
      </c>
      <c r="H451" s="12" t="s">
        <v>4171</v>
      </c>
      <c r="I451" s="20">
        <v>54803.88</v>
      </c>
      <c r="J451" s="12" t="s">
        <v>2247</v>
      </c>
      <c r="K451" s="12" t="s">
        <v>4172</v>
      </c>
      <c r="L451" s="12" t="s">
        <v>8336</v>
      </c>
      <c r="M451" s="12"/>
      <c r="N451" s="12" t="s">
        <v>2323</v>
      </c>
      <c r="O451" s="23">
        <v>0</v>
      </c>
      <c r="P451" s="23">
        <v>0</v>
      </c>
      <c r="Q451" s="23">
        <v>0</v>
      </c>
      <c r="R451" s="24">
        <v>0</v>
      </c>
      <c r="S451" s="25">
        <v>960</v>
      </c>
      <c r="U451" s="22" t="str">
        <f>IFERROR(VLOOKUP(B451,[1]Planilha1!$A$1:$B$34,2,FALSE),"Liberado")</f>
        <v>Liberado</v>
      </c>
    </row>
    <row r="452" spans="1:53" s="21" customFormat="1" ht="20.100000000000001" customHeight="1" x14ac:dyDescent="0.2">
      <c r="A452" s="12" t="s">
        <v>66</v>
      </c>
      <c r="B452" s="18" t="s">
        <v>249</v>
      </c>
      <c r="C452" s="12" t="s">
        <v>323</v>
      </c>
      <c r="D452" s="12" t="s">
        <v>950</v>
      </c>
      <c r="E452" s="19" t="s">
        <v>5</v>
      </c>
      <c r="F452" s="19" t="s">
        <v>2244</v>
      </c>
      <c r="G452" s="19" t="s">
        <v>4173</v>
      </c>
      <c r="H452" s="12" t="s">
        <v>2336</v>
      </c>
      <c r="I452" s="20">
        <v>2856.38</v>
      </c>
      <c r="J452" s="12" t="s">
        <v>2247</v>
      </c>
      <c r="K452" s="12" t="s">
        <v>4174</v>
      </c>
      <c r="L452" s="12" t="s">
        <v>3974</v>
      </c>
      <c r="M452" s="12"/>
      <c r="N452" s="12" t="s">
        <v>4175</v>
      </c>
      <c r="O452" s="23">
        <v>0</v>
      </c>
      <c r="P452" s="23">
        <v>0</v>
      </c>
      <c r="Q452" s="23">
        <v>0</v>
      </c>
      <c r="R452" s="24">
        <v>0</v>
      </c>
      <c r="S452" s="25">
        <v>320</v>
      </c>
      <c r="U452" s="22" t="str">
        <f>IFERROR(VLOOKUP(B452,[1]Planilha1!$A$1:$B$34,2,FALSE),"Liberado")</f>
        <v>Liberado</v>
      </c>
    </row>
    <row r="453" spans="1:53" s="21" customFormat="1" ht="20.100000000000001" customHeight="1" x14ac:dyDescent="0.2">
      <c r="A453" s="12" t="s">
        <v>66</v>
      </c>
      <c r="B453" s="18" t="s">
        <v>249</v>
      </c>
      <c r="C453" s="12" t="s">
        <v>667</v>
      </c>
      <c r="D453" s="12" t="s">
        <v>951</v>
      </c>
      <c r="E453" s="19" t="s">
        <v>5</v>
      </c>
      <c r="F453" s="19" t="s">
        <v>4176</v>
      </c>
      <c r="G453" s="19" t="s">
        <v>4177</v>
      </c>
      <c r="H453" s="12" t="s">
        <v>4178</v>
      </c>
      <c r="I453" s="20">
        <v>4006.91</v>
      </c>
      <c r="J453" s="12" t="s">
        <v>2247</v>
      </c>
      <c r="K453" s="12" t="s">
        <v>4179</v>
      </c>
      <c r="L453" s="12" t="s">
        <v>3215</v>
      </c>
      <c r="M453" s="12"/>
      <c r="N453" s="12" t="s">
        <v>3889</v>
      </c>
      <c r="O453" s="23">
        <v>0</v>
      </c>
      <c r="P453" s="23">
        <v>10000</v>
      </c>
      <c r="Q453" s="23">
        <v>0</v>
      </c>
      <c r="R453" s="24">
        <v>0</v>
      </c>
      <c r="S453" s="25">
        <v>1440</v>
      </c>
      <c r="U453" s="22" t="str">
        <f>IFERROR(VLOOKUP(B453,[1]Planilha1!$A$1:$B$34,2,FALSE),"Liberado")</f>
        <v>Liberado</v>
      </c>
    </row>
    <row r="454" spans="1:53" s="21" customFormat="1" ht="20.100000000000001" customHeight="1" x14ac:dyDescent="0.2">
      <c r="A454" s="12" t="s">
        <v>66</v>
      </c>
      <c r="B454" s="18" t="s">
        <v>249</v>
      </c>
      <c r="C454" s="12" t="s">
        <v>667</v>
      </c>
      <c r="D454" s="12" t="s">
        <v>8910</v>
      </c>
      <c r="E454" s="19" t="s">
        <v>5</v>
      </c>
      <c r="F454" s="19" t="s">
        <v>2273</v>
      </c>
      <c r="G454" s="19" t="s">
        <v>8911</v>
      </c>
      <c r="H454" s="12" t="s">
        <v>4113</v>
      </c>
      <c r="I454" s="20">
        <v>17211.349999999999</v>
      </c>
      <c r="J454" s="12" t="s">
        <v>2247</v>
      </c>
      <c r="K454" s="12" t="s">
        <v>8912</v>
      </c>
      <c r="L454" s="12" t="s">
        <v>7875</v>
      </c>
      <c r="M454" s="12"/>
      <c r="N454" s="12" t="s">
        <v>3154</v>
      </c>
      <c r="O454" s="23">
        <v>0</v>
      </c>
      <c r="P454" s="23">
        <v>12000</v>
      </c>
      <c r="Q454" s="23">
        <v>0</v>
      </c>
      <c r="R454" s="24">
        <v>0</v>
      </c>
      <c r="S454" s="25">
        <v>80</v>
      </c>
      <c r="U454" s="22" t="str">
        <f>IFERROR(VLOOKUP(B454,[1]Planilha1!$A$1:$B$34,2,FALSE),"Liberado")</f>
        <v>Liberado</v>
      </c>
    </row>
    <row r="455" spans="1:53" s="21" customFormat="1" ht="20.100000000000001" customHeight="1" x14ac:dyDescent="0.2">
      <c r="A455" s="12" t="s">
        <v>66</v>
      </c>
      <c r="B455" s="18" t="s">
        <v>249</v>
      </c>
      <c r="C455" s="12" t="s">
        <v>671</v>
      </c>
      <c r="D455" s="12" t="s">
        <v>952</v>
      </c>
      <c r="E455" s="19" t="s">
        <v>5</v>
      </c>
      <c r="F455" s="19" t="s">
        <v>2244</v>
      </c>
      <c r="G455" s="19" t="s">
        <v>4180</v>
      </c>
      <c r="H455" s="12" t="s">
        <v>3607</v>
      </c>
      <c r="I455" s="20">
        <v>16260.99</v>
      </c>
      <c r="J455" s="12" t="s">
        <v>2325</v>
      </c>
      <c r="K455" s="12" t="s">
        <v>4181</v>
      </c>
      <c r="L455" s="12" t="s">
        <v>4048</v>
      </c>
      <c r="M455" s="12"/>
      <c r="N455" s="12" t="s">
        <v>7927</v>
      </c>
      <c r="O455" s="23">
        <v>0</v>
      </c>
      <c r="P455" s="23">
        <v>10000</v>
      </c>
      <c r="Q455" s="23">
        <v>0</v>
      </c>
      <c r="R455" s="24">
        <v>0</v>
      </c>
      <c r="S455" s="25">
        <v>800</v>
      </c>
      <c r="U455" s="22" t="str">
        <f>IFERROR(VLOOKUP(B455,[1]Planilha1!$A$1:$B$34,2,FALSE),"Liberado")</f>
        <v>Liberado</v>
      </c>
    </row>
    <row r="456" spans="1:53" s="21" customFormat="1" ht="20.100000000000001" customHeight="1" x14ac:dyDescent="0.2">
      <c r="A456" s="12" t="s">
        <v>66</v>
      </c>
      <c r="B456" s="18" t="s">
        <v>249</v>
      </c>
      <c r="C456" s="12" t="s">
        <v>671</v>
      </c>
      <c r="D456" s="12" t="s">
        <v>953</v>
      </c>
      <c r="E456" s="19" t="s">
        <v>5</v>
      </c>
      <c r="F456" s="19" t="s">
        <v>6</v>
      </c>
      <c r="G456" s="19" t="s">
        <v>4182</v>
      </c>
      <c r="H456" s="12" t="s">
        <v>4166</v>
      </c>
      <c r="I456" s="20">
        <v>16101.65</v>
      </c>
      <c r="J456" s="12" t="s">
        <v>2247</v>
      </c>
      <c r="K456" s="12" t="s">
        <v>4183</v>
      </c>
      <c r="L456" s="12" t="s">
        <v>2249</v>
      </c>
      <c r="M456" s="12"/>
      <c r="N456" s="12" t="s">
        <v>2323</v>
      </c>
      <c r="O456" s="23">
        <v>0</v>
      </c>
      <c r="P456" s="23">
        <v>16101.65</v>
      </c>
      <c r="Q456" s="23">
        <v>0</v>
      </c>
      <c r="R456" s="24">
        <v>0</v>
      </c>
      <c r="S456" s="25">
        <v>1040</v>
      </c>
      <c r="U456" s="22" t="str">
        <f>IFERROR(VLOOKUP(B456,[1]Planilha1!$A$1:$B$34,2,FALSE),"Liberado")</f>
        <v>Liberado</v>
      </c>
    </row>
    <row r="457" spans="1:53" s="21" customFormat="1" ht="20.100000000000001" customHeight="1" x14ac:dyDescent="0.2">
      <c r="A457" s="12" t="s">
        <v>66</v>
      </c>
      <c r="B457" s="18" t="s">
        <v>249</v>
      </c>
      <c r="C457" s="12" t="s">
        <v>674</v>
      </c>
      <c r="D457" s="12" t="s">
        <v>8913</v>
      </c>
      <c r="E457" s="19" t="s">
        <v>5</v>
      </c>
      <c r="F457" s="19" t="s">
        <v>16</v>
      </c>
      <c r="G457" s="19" t="s">
        <v>8914</v>
      </c>
      <c r="H457" s="12" t="s">
        <v>4166</v>
      </c>
      <c r="I457" s="20">
        <v>5336.34</v>
      </c>
      <c r="J457" s="12" t="s">
        <v>2247</v>
      </c>
      <c r="K457" s="12" t="s">
        <v>8915</v>
      </c>
      <c r="L457" s="12" t="s">
        <v>2249</v>
      </c>
      <c r="M457" s="12"/>
      <c r="N457" s="12" t="s">
        <v>2475</v>
      </c>
      <c r="O457" s="23">
        <v>0</v>
      </c>
      <c r="P457" s="23">
        <v>15000</v>
      </c>
      <c r="Q457" s="23">
        <v>0</v>
      </c>
      <c r="R457" s="24">
        <v>0</v>
      </c>
      <c r="S457" s="25">
        <v>120</v>
      </c>
      <c r="U457" s="22" t="str">
        <f>IFERROR(VLOOKUP(B457,[1]Planilha1!$A$1:$B$34,2,FALSE),"Liberado")</f>
        <v>Liberado</v>
      </c>
    </row>
    <row r="458" spans="1:53" s="21" customFormat="1" ht="20.100000000000001" customHeight="1" x14ac:dyDescent="0.2">
      <c r="A458" s="12" t="s">
        <v>66</v>
      </c>
      <c r="B458" s="18" t="s">
        <v>249</v>
      </c>
      <c r="C458" s="12" t="s">
        <v>674</v>
      </c>
      <c r="D458" s="12" t="s">
        <v>954</v>
      </c>
      <c r="E458" s="19" t="s">
        <v>5</v>
      </c>
      <c r="F458" s="19" t="s">
        <v>2273</v>
      </c>
      <c r="G458" s="19" t="s">
        <v>4184</v>
      </c>
      <c r="H458" s="12" t="s">
        <v>3607</v>
      </c>
      <c r="I458" s="20">
        <v>12000</v>
      </c>
      <c r="J458" s="12" t="s">
        <v>2247</v>
      </c>
      <c r="K458" s="12" t="s">
        <v>4185</v>
      </c>
      <c r="L458" s="12" t="s">
        <v>2249</v>
      </c>
      <c r="M458" s="12"/>
      <c r="N458" s="12" t="s">
        <v>4186</v>
      </c>
      <c r="O458" s="23">
        <v>0</v>
      </c>
      <c r="P458" s="23">
        <v>10000</v>
      </c>
      <c r="Q458" s="23">
        <v>0</v>
      </c>
      <c r="R458" s="24">
        <v>0</v>
      </c>
      <c r="S458" s="25">
        <v>520</v>
      </c>
      <c r="U458" s="22" t="str">
        <f>IFERROR(VLOOKUP(B458,[1]Planilha1!$A$1:$B$34,2,FALSE),"Liberado")</f>
        <v>Liberado</v>
      </c>
    </row>
    <row r="459" spans="1:53" s="21" customFormat="1" ht="20.100000000000001" customHeight="1" x14ac:dyDescent="0.2">
      <c r="A459" s="12" t="s">
        <v>66</v>
      </c>
      <c r="B459" s="18" t="s">
        <v>249</v>
      </c>
      <c r="C459" s="12" t="s">
        <v>689</v>
      </c>
      <c r="D459" s="12" t="s">
        <v>955</v>
      </c>
      <c r="E459" s="19" t="s">
        <v>5</v>
      </c>
      <c r="F459" s="19" t="s">
        <v>2273</v>
      </c>
      <c r="G459" s="19" t="s">
        <v>4187</v>
      </c>
      <c r="H459" s="12" t="s">
        <v>4164</v>
      </c>
      <c r="I459" s="20">
        <v>10000</v>
      </c>
      <c r="J459" s="12" t="s">
        <v>2247</v>
      </c>
      <c r="K459" s="12" t="s">
        <v>4188</v>
      </c>
      <c r="L459" s="12" t="s">
        <v>2322</v>
      </c>
      <c r="M459" s="12"/>
      <c r="N459" s="12" t="s">
        <v>2323</v>
      </c>
      <c r="O459" s="23">
        <v>0</v>
      </c>
      <c r="P459" s="23">
        <v>3657.39</v>
      </c>
      <c r="Q459" s="23">
        <v>0</v>
      </c>
      <c r="R459" s="24">
        <v>0</v>
      </c>
      <c r="S459" s="25">
        <v>440</v>
      </c>
      <c r="U459" s="22" t="str">
        <f>IFERROR(VLOOKUP(B459,[1]Planilha1!$A$1:$B$34,2,FALSE),"Liberado")</f>
        <v>Liberado</v>
      </c>
    </row>
    <row r="460" spans="1:53" s="21" customFormat="1" ht="20.100000000000001" customHeight="1" x14ac:dyDescent="0.2">
      <c r="A460" s="12" t="s">
        <v>66</v>
      </c>
      <c r="B460" s="18" t="s">
        <v>249</v>
      </c>
      <c r="C460" s="12" t="s">
        <v>519</v>
      </c>
      <c r="D460" s="12" t="s">
        <v>1108</v>
      </c>
      <c r="E460" s="19" t="s">
        <v>5</v>
      </c>
      <c r="F460" s="19" t="s">
        <v>2244</v>
      </c>
      <c r="G460" s="19" t="s">
        <v>4593</v>
      </c>
      <c r="H460" s="12" t="s">
        <v>4594</v>
      </c>
      <c r="I460" s="20">
        <v>20000</v>
      </c>
      <c r="J460" s="12" t="s">
        <v>2270</v>
      </c>
      <c r="K460" s="12" t="s">
        <v>4595</v>
      </c>
      <c r="L460" s="12" t="s">
        <v>2767</v>
      </c>
      <c r="M460" s="12"/>
      <c r="N460" s="12" t="s">
        <v>3807</v>
      </c>
      <c r="O460" s="23">
        <v>0</v>
      </c>
      <c r="P460" s="23">
        <v>10000</v>
      </c>
      <c r="Q460" s="23">
        <v>0</v>
      </c>
      <c r="R460" s="24">
        <v>0</v>
      </c>
      <c r="S460" s="25">
        <v>840</v>
      </c>
      <c r="U460" s="22" t="str">
        <f>IFERROR(VLOOKUP(B460,[1]Planilha1!$A$1:$B$34,2,FALSE),"Liberado")</f>
        <v>Liberado</v>
      </c>
    </row>
    <row r="461" spans="1:53" s="21" customFormat="1" ht="20.100000000000001" customHeight="1" x14ac:dyDescent="0.2">
      <c r="A461" s="12" t="s">
        <v>66</v>
      </c>
      <c r="B461" s="18" t="s">
        <v>249</v>
      </c>
      <c r="C461" s="12" t="s">
        <v>556</v>
      </c>
      <c r="D461" s="12" t="s">
        <v>1111</v>
      </c>
      <c r="E461" s="19" t="s">
        <v>5</v>
      </c>
      <c r="F461" s="19" t="s">
        <v>2255</v>
      </c>
      <c r="G461" s="19" t="s">
        <v>4602</v>
      </c>
      <c r="H461" s="12" t="s">
        <v>4603</v>
      </c>
      <c r="I461" s="20">
        <v>58772</v>
      </c>
      <c r="J461" s="12" t="s">
        <v>2270</v>
      </c>
      <c r="K461" s="12" t="s">
        <v>4604</v>
      </c>
      <c r="L461" s="12" t="s">
        <v>3000</v>
      </c>
      <c r="M461" s="12"/>
      <c r="N461" s="12" t="s">
        <v>4605</v>
      </c>
      <c r="O461" s="23">
        <v>0</v>
      </c>
      <c r="P461" s="23">
        <v>11000</v>
      </c>
      <c r="Q461" s="23">
        <v>0</v>
      </c>
      <c r="R461" s="24">
        <v>0</v>
      </c>
      <c r="S461" s="25">
        <v>737.6</v>
      </c>
      <c r="U461" s="22" t="str">
        <f>IFERROR(VLOOKUP(B461,[1]Planilha1!$A$1:$B$34,2,FALSE),"Liberado")</f>
        <v>Liberado</v>
      </c>
    </row>
    <row r="462" spans="1:53" s="21" customFormat="1" ht="20.100000000000001" customHeight="1" x14ac:dyDescent="0.2">
      <c r="A462" s="27" t="s">
        <v>147</v>
      </c>
      <c r="B462" s="28" t="s">
        <v>249</v>
      </c>
      <c r="C462" s="27" t="s">
        <v>337</v>
      </c>
      <c r="D462" s="27" t="s">
        <v>1958</v>
      </c>
      <c r="E462" s="27" t="s">
        <v>11130</v>
      </c>
      <c r="F462" s="27" t="s">
        <v>6528</v>
      </c>
      <c r="G462" s="27" t="s">
        <v>6804</v>
      </c>
      <c r="H462" s="27" t="s">
        <v>6805</v>
      </c>
      <c r="I462" s="29">
        <v>0</v>
      </c>
      <c r="J462" s="27" t="s">
        <v>6722</v>
      </c>
      <c r="K462" s="27" t="s">
        <v>11454</v>
      </c>
      <c r="L462" s="27" t="s">
        <v>6531</v>
      </c>
      <c r="M462" s="30" t="s">
        <v>6531</v>
      </c>
      <c r="N462" s="27" t="s">
        <v>11620</v>
      </c>
      <c r="O462" s="23">
        <v>0</v>
      </c>
      <c r="P462" s="23">
        <v>0</v>
      </c>
      <c r="Q462" s="23">
        <v>0</v>
      </c>
      <c r="R462" s="24">
        <v>0</v>
      </c>
      <c r="S462" s="25">
        <v>0</v>
      </c>
      <c r="T462" s="32"/>
      <c r="U462" s="22" t="str">
        <f>IFERROR(VLOOKUP(B462,[1]Planilha1!$A$1:$B$34,2,FALSE),"Liberado")</f>
        <v>Liberado</v>
      </c>
      <c r="V462" s="31"/>
      <c r="W462" s="31"/>
      <c r="X462" s="31"/>
      <c r="Y462" s="31"/>
      <c r="Z462" s="31"/>
      <c r="AA462" s="31"/>
      <c r="AB462" s="31"/>
      <c r="AC462" s="31"/>
      <c r="AD462" s="31"/>
      <c r="AE462" s="31"/>
      <c r="AF462" s="31"/>
      <c r="AG462" s="31"/>
      <c r="AH462" s="31"/>
      <c r="AI462" s="31"/>
      <c r="AJ462" s="31"/>
      <c r="AK462" s="31"/>
      <c r="AL462" s="31"/>
      <c r="AM462" s="31"/>
      <c r="AN462" s="31"/>
      <c r="AO462" s="31"/>
      <c r="AP462" s="31"/>
      <c r="AQ462" s="31"/>
      <c r="AR462" s="31"/>
      <c r="AS462" s="31"/>
      <c r="AT462" s="31"/>
      <c r="AU462" s="31"/>
      <c r="AV462" s="31"/>
      <c r="AW462" s="31"/>
      <c r="AX462" s="31"/>
      <c r="AY462" s="31"/>
      <c r="AZ462" s="31"/>
      <c r="BA462" s="31"/>
    </row>
    <row r="463" spans="1:53" s="21" customFormat="1" ht="20.100000000000001" customHeight="1" x14ac:dyDescent="0.2">
      <c r="A463" s="27" t="s">
        <v>147</v>
      </c>
      <c r="B463" s="28" t="s">
        <v>249</v>
      </c>
      <c r="C463" s="27" t="s">
        <v>337</v>
      </c>
      <c r="D463" s="27" t="s">
        <v>2179</v>
      </c>
      <c r="E463" s="27" t="s">
        <v>7</v>
      </c>
      <c r="F463" s="27" t="s">
        <v>6507</v>
      </c>
      <c r="G463" s="27" t="s">
        <v>7313</v>
      </c>
      <c r="H463" s="27" t="s">
        <v>7314</v>
      </c>
      <c r="I463" s="29">
        <v>30000</v>
      </c>
      <c r="J463" s="27" t="s">
        <v>6510</v>
      </c>
      <c r="K463" s="27" t="s">
        <v>11982</v>
      </c>
      <c r="L463" s="27" t="s">
        <v>6673</v>
      </c>
      <c r="M463" s="30" t="s">
        <v>6531</v>
      </c>
      <c r="N463" s="27" t="s">
        <v>7315</v>
      </c>
      <c r="O463" s="23">
        <v>109060.91</v>
      </c>
      <c r="P463" s="23">
        <v>0</v>
      </c>
      <c r="Q463" s="23">
        <v>0</v>
      </c>
      <c r="R463" s="24">
        <v>109060.91</v>
      </c>
      <c r="S463" s="25">
        <v>0</v>
      </c>
      <c r="T463" s="32"/>
      <c r="U463" s="22" t="str">
        <f>IFERROR(VLOOKUP(B463,[1]Planilha1!$A$1:$B$34,2,FALSE),"Liberado")</f>
        <v>Liberado</v>
      </c>
      <c r="V463" s="31"/>
      <c r="W463" s="31"/>
      <c r="X463" s="31"/>
      <c r="Y463" s="31"/>
      <c r="Z463" s="31"/>
      <c r="AA463" s="31"/>
      <c r="AB463" s="31"/>
      <c r="AC463" s="31"/>
      <c r="AD463" s="31"/>
      <c r="AE463" s="31"/>
      <c r="AF463" s="31"/>
      <c r="AG463" s="31"/>
      <c r="AH463" s="31"/>
      <c r="AI463" s="31"/>
      <c r="AJ463" s="31"/>
      <c r="AK463" s="31"/>
      <c r="AL463" s="31"/>
      <c r="AM463" s="31"/>
      <c r="AN463" s="31"/>
      <c r="AO463" s="31"/>
      <c r="AP463" s="31"/>
      <c r="AQ463" s="31"/>
      <c r="AR463" s="31"/>
      <c r="AS463" s="31"/>
      <c r="AT463" s="31"/>
      <c r="AU463" s="31"/>
      <c r="AV463" s="31"/>
      <c r="AW463" s="31"/>
      <c r="AX463" s="31"/>
      <c r="AY463" s="31"/>
      <c r="AZ463" s="31"/>
      <c r="BA463" s="31"/>
    </row>
    <row r="464" spans="1:53" s="21" customFormat="1" ht="20.100000000000001" customHeight="1" x14ac:dyDescent="0.2">
      <c r="A464" s="40" t="s">
        <v>169</v>
      </c>
      <c r="B464" s="41" t="s">
        <v>249</v>
      </c>
      <c r="C464" s="14">
        <v>1</v>
      </c>
      <c r="D464" s="40" t="s">
        <v>2221</v>
      </c>
      <c r="E464" s="42" t="s">
        <v>2220</v>
      </c>
      <c r="F464" s="43" t="s">
        <v>7389</v>
      </c>
      <c r="G464" s="36" t="s">
        <v>7425</v>
      </c>
      <c r="H464" s="40" t="s">
        <v>2221</v>
      </c>
      <c r="I464" s="44">
        <v>952.03</v>
      </c>
      <c r="J464" s="40" t="s">
        <v>7391</v>
      </c>
      <c r="K464" s="40" t="s">
        <v>7426</v>
      </c>
      <c r="L464" s="40" t="s">
        <v>7402</v>
      </c>
      <c r="M464" s="42" t="s">
        <v>40</v>
      </c>
      <c r="N464" s="40" t="s">
        <v>7852</v>
      </c>
      <c r="O464" s="23">
        <v>0</v>
      </c>
      <c r="P464" s="23">
        <v>952.03</v>
      </c>
      <c r="Q464" s="23">
        <v>0</v>
      </c>
      <c r="R464" s="24">
        <v>0</v>
      </c>
      <c r="S464" s="25">
        <v>0</v>
      </c>
      <c r="T464" s="32"/>
      <c r="U464" s="22" t="str">
        <f>IFERROR(VLOOKUP(B464,[1]Planilha1!$A$1:$B$34,2,FALSE),"Liberado")</f>
        <v>Liberado</v>
      </c>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c r="AV464" s="45"/>
      <c r="AW464" s="45"/>
      <c r="AX464" s="45"/>
      <c r="AY464" s="45"/>
      <c r="AZ464" s="45"/>
      <c r="BA464" s="45"/>
    </row>
    <row r="465" spans="1:53" s="21" customFormat="1" ht="20.100000000000001" customHeight="1" x14ac:dyDescent="0.2">
      <c r="A465" s="40" t="s">
        <v>169</v>
      </c>
      <c r="B465" s="41" t="s">
        <v>249</v>
      </c>
      <c r="C465" s="14">
        <v>1</v>
      </c>
      <c r="D465" s="40" t="s">
        <v>2221</v>
      </c>
      <c r="E465" s="42" t="s">
        <v>2220</v>
      </c>
      <c r="F465" s="43" t="s">
        <v>7389</v>
      </c>
      <c r="G465" s="36" t="s">
        <v>7427</v>
      </c>
      <c r="H465" s="40" t="s">
        <v>2221</v>
      </c>
      <c r="I465" s="44">
        <v>1146.04</v>
      </c>
      <c r="J465" s="40" t="s">
        <v>7391</v>
      </c>
      <c r="K465" s="40" t="s">
        <v>7426</v>
      </c>
      <c r="L465" s="40" t="s">
        <v>7402</v>
      </c>
      <c r="M465" s="42" t="s">
        <v>40</v>
      </c>
      <c r="N465" s="40" t="s">
        <v>7852</v>
      </c>
      <c r="O465" s="23">
        <v>0</v>
      </c>
      <c r="P465" s="23">
        <v>1146.04</v>
      </c>
      <c r="Q465" s="23">
        <v>0</v>
      </c>
      <c r="R465" s="24">
        <v>0</v>
      </c>
      <c r="S465" s="25">
        <v>0</v>
      </c>
      <c r="T465" s="32"/>
      <c r="U465" s="22" t="str">
        <f>IFERROR(VLOOKUP(B465,[1]Planilha1!$A$1:$B$34,2,FALSE),"Liberado")</f>
        <v>Liberado</v>
      </c>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c r="AV465" s="45"/>
      <c r="AW465" s="45"/>
      <c r="AX465" s="45"/>
      <c r="AY465" s="45"/>
      <c r="AZ465" s="45"/>
      <c r="BA465" s="45"/>
    </row>
    <row r="466" spans="1:53" s="21" customFormat="1" ht="20.100000000000001" customHeight="1" x14ac:dyDescent="0.2">
      <c r="A466" s="40" t="s">
        <v>169</v>
      </c>
      <c r="B466" s="41" t="s">
        <v>249</v>
      </c>
      <c r="C466" s="14">
        <v>1</v>
      </c>
      <c r="D466" s="40" t="s">
        <v>2222</v>
      </c>
      <c r="E466" s="42" t="s">
        <v>2220</v>
      </c>
      <c r="F466" s="43" t="s">
        <v>7389</v>
      </c>
      <c r="G466" s="36" t="s">
        <v>7428</v>
      </c>
      <c r="H466" s="40" t="s">
        <v>2222</v>
      </c>
      <c r="I466" s="44">
        <v>1416.55</v>
      </c>
      <c r="J466" s="40" t="s">
        <v>7400</v>
      </c>
      <c r="K466" s="40" t="s">
        <v>7421</v>
      </c>
      <c r="L466" s="40" t="s">
        <v>7393</v>
      </c>
      <c r="M466" s="42" t="s">
        <v>40</v>
      </c>
      <c r="N466" s="40" t="s">
        <v>7422</v>
      </c>
      <c r="O466" s="23">
        <v>1416.55</v>
      </c>
      <c r="P466" s="23">
        <v>0</v>
      </c>
      <c r="Q466" s="23">
        <v>0</v>
      </c>
      <c r="R466" s="24">
        <v>0</v>
      </c>
      <c r="S466" s="25">
        <v>0</v>
      </c>
      <c r="T466" s="32"/>
      <c r="U466" s="22" t="str">
        <f>IFERROR(VLOOKUP(B466,[1]Planilha1!$A$1:$B$34,2,FALSE),"Liberado")</f>
        <v>Liberado</v>
      </c>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c r="AV466" s="45"/>
      <c r="AW466" s="45"/>
      <c r="AX466" s="45"/>
      <c r="AY466" s="45"/>
      <c r="AZ466" s="45"/>
      <c r="BA466" s="45"/>
    </row>
    <row r="467" spans="1:53" s="21" customFormat="1" ht="20.100000000000001" customHeight="1" x14ac:dyDescent="0.2">
      <c r="A467" s="40" t="s">
        <v>170</v>
      </c>
      <c r="B467" s="41" t="s">
        <v>249</v>
      </c>
      <c r="C467" s="14">
        <v>1</v>
      </c>
      <c r="D467" s="40" t="s">
        <v>2222</v>
      </c>
      <c r="E467" s="42" t="s">
        <v>2220</v>
      </c>
      <c r="F467" s="43" t="s">
        <v>7389</v>
      </c>
      <c r="G467" s="36">
        <v>38810891</v>
      </c>
      <c r="H467" s="40" t="s">
        <v>2222</v>
      </c>
      <c r="I467" s="44">
        <v>86582.2</v>
      </c>
      <c r="J467" s="40" t="s">
        <v>7400</v>
      </c>
      <c r="K467" s="40" t="s">
        <v>7415</v>
      </c>
      <c r="L467" s="40" t="s">
        <v>7416</v>
      </c>
      <c r="M467" s="42" t="s">
        <v>40</v>
      </c>
      <c r="N467" s="40" t="s">
        <v>7852</v>
      </c>
      <c r="O467" s="23">
        <v>0</v>
      </c>
      <c r="P467" s="23">
        <v>86582.2</v>
      </c>
      <c r="Q467" s="23">
        <v>0</v>
      </c>
      <c r="R467" s="24">
        <v>0</v>
      </c>
      <c r="S467" s="25">
        <v>0</v>
      </c>
      <c r="T467" s="32"/>
      <c r="U467" s="22" t="str">
        <f>IFERROR(VLOOKUP(B467,[1]Planilha1!$A$1:$B$34,2,FALSE),"Liberado")</f>
        <v>Liberado</v>
      </c>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c r="AV467" s="45"/>
      <c r="AW467" s="45"/>
      <c r="AX467" s="45"/>
      <c r="AY467" s="45"/>
      <c r="AZ467" s="45"/>
      <c r="BA467" s="45"/>
    </row>
    <row r="468" spans="1:53" s="21" customFormat="1" ht="20.100000000000001" customHeight="1" x14ac:dyDescent="0.2">
      <c r="A468" s="40" t="s">
        <v>171</v>
      </c>
      <c r="B468" s="41" t="s">
        <v>309</v>
      </c>
      <c r="C468" s="14">
        <v>1</v>
      </c>
      <c r="D468" s="40" t="s">
        <v>2222</v>
      </c>
      <c r="E468" s="42" t="s">
        <v>2220</v>
      </c>
      <c r="F468" s="43" t="s">
        <v>7389</v>
      </c>
      <c r="G468" s="36">
        <v>38810697</v>
      </c>
      <c r="H468" s="40" t="s">
        <v>2222</v>
      </c>
      <c r="I468" s="44">
        <v>191435.42</v>
      </c>
      <c r="J468" s="40" t="s">
        <v>7400</v>
      </c>
      <c r="K468" s="40" t="s">
        <v>7415</v>
      </c>
      <c r="L468" s="40" t="s">
        <v>7416</v>
      </c>
      <c r="M468" s="42" t="s">
        <v>40</v>
      </c>
      <c r="N468" s="40" t="s">
        <v>7852</v>
      </c>
      <c r="O468" s="23">
        <v>0</v>
      </c>
      <c r="P468" s="23">
        <v>191435.42</v>
      </c>
      <c r="Q468" s="23">
        <v>0</v>
      </c>
      <c r="R468" s="24">
        <v>0</v>
      </c>
      <c r="S468" s="25">
        <v>0</v>
      </c>
      <c r="T468" s="32"/>
      <c r="U468" s="22" t="str">
        <f>IFERROR(VLOOKUP(B468,[1]Planilha1!$A$1:$B$34,2,FALSE),"Liberado")</f>
        <v>Liberado</v>
      </c>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c r="AV468" s="45"/>
      <c r="AW468" s="45"/>
      <c r="AX468" s="45"/>
      <c r="AY468" s="45"/>
      <c r="AZ468" s="45"/>
      <c r="BA468" s="45"/>
    </row>
    <row r="469" spans="1:53" s="21" customFormat="1" ht="20.100000000000001" customHeight="1" x14ac:dyDescent="0.2">
      <c r="A469" s="12" t="s">
        <v>98</v>
      </c>
      <c r="B469" s="18" t="s">
        <v>287</v>
      </c>
      <c r="C469" s="12" t="s">
        <v>519</v>
      </c>
      <c r="D469" s="12" t="s">
        <v>521</v>
      </c>
      <c r="E469" s="19" t="s">
        <v>5</v>
      </c>
      <c r="F469" s="19" t="s">
        <v>2273</v>
      </c>
      <c r="G469" s="19" t="s">
        <v>2974</v>
      </c>
      <c r="H469" s="12" t="s">
        <v>2975</v>
      </c>
      <c r="I469" s="20">
        <v>6000000</v>
      </c>
      <c r="J469" s="12" t="s">
        <v>2325</v>
      </c>
      <c r="K469" s="12" t="s">
        <v>2976</v>
      </c>
      <c r="L469" s="12" t="s">
        <v>2334</v>
      </c>
      <c r="M469" s="12"/>
      <c r="N469" s="12" t="s">
        <v>8111</v>
      </c>
      <c r="O469" s="20">
        <v>10000</v>
      </c>
      <c r="P469" s="20">
        <v>0</v>
      </c>
      <c r="Q469" s="20">
        <v>0</v>
      </c>
      <c r="R469" s="20">
        <v>0</v>
      </c>
      <c r="S469" s="20">
        <v>1480</v>
      </c>
      <c r="U469" s="22" t="str">
        <f>IFERROR(VLOOKUP(B469,[1]Planilha1!$A$1:$B$34,2,FALSE),"Liberado")</f>
        <v>Liberado</v>
      </c>
    </row>
    <row r="470" spans="1:53" s="21" customFormat="1" ht="20.100000000000001" customHeight="1" x14ac:dyDescent="0.2">
      <c r="A470" s="12" t="s">
        <v>98</v>
      </c>
      <c r="B470" s="18" t="s">
        <v>287</v>
      </c>
      <c r="C470" s="12" t="s">
        <v>519</v>
      </c>
      <c r="D470" s="12" t="s">
        <v>527</v>
      </c>
      <c r="E470" s="19" t="s">
        <v>5</v>
      </c>
      <c r="F470" s="19" t="s">
        <v>2244</v>
      </c>
      <c r="G470" s="19" t="s">
        <v>2992</v>
      </c>
      <c r="H470" s="12" t="s">
        <v>8313</v>
      </c>
      <c r="I470" s="20">
        <v>1420.5</v>
      </c>
      <c r="J470" s="12" t="s">
        <v>2325</v>
      </c>
      <c r="K470" s="12" t="s">
        <v>2993</v>
      </c>
      <c r="L470" s="12" t="s">
        <v>2260</v>
      </c>
      <c r="M470" s="12"/>
      <c r="N470" s="12" t="s">
        <v>7927</v>
      </c>
      <c r="O470" s="20">
        <v>0</v>
      </c>
      <c r="P470" s="20">
        <v>10000</v>
      </c>
      <c r="Q470" s="20">
        <v>0</v>
      </c>
      <c r="R470" s="20">
        <v>0</v>
      </c>
      <c r="S470" s="20">
        <v>1120</v>
      </c>
      <c r="U470" s="22" t="str">
        <f>IFERROR(VLOOKUP(B470,[1]Planilha1!$A$1:$B$34,2,FALSE),"Liberado")</f>
        <v>Liberado</v>
      </c>
    </row>
    <row r="471" spans="1:53" s="21" customFormat="1" ht="20.100000000000001" customHeight="1" x14ac:dyDescent="0.2">
      <c r="A471" s="12" t="s">
        <v>98</v>
      </c>
      <c r="B471" s="18" t="s">
        <v>287</v>
      </c>
      <c r="C471" s="12" t="s">
        <v>808</v>
      </c>
      <c r="D471" s="12" t="s">
        <v>809</v>
      </c>
      <c r="E471" s="19" t="s">
        <v>5</v>
      </c>
      <c r="F471" s="19" t="s">
        <v>2244</v>
      </c>
      <c r="G471" s="19" t="s">
        <v>3779</v>
      </c>
      <c r="H471" s="12" t="s">
        <v>3780</v>
      </c>
      <c r="I471" s="20">
        <v>23600</v>
      </c>
      <c r="J471" s="12" t="s">
        <v>2247</v>
      </c>
      <c r="K471" s="12" t="s">
        <v>3781</v>
      </c>
      <c r="L471" s="12" t="s">
        <v>2249</v>
      </c>
      <c r="M471" s="12"/>
      <c r="N471" s="12" t="s">
        <v>3782</v>
      </c>
      <c r="O471" s="20">
        <v>0</v>
      </c>
      <c r="P471" s="20">
        <v>15000</v>
      </c>
      <c r="Q471" s="20">
        <v>0</v>
      </c>
      <c r="R471" s="20">
        <v>0</v>
      </c>
      <c r="S471" s="20">
        <v>1040</v>
      </c>
      <c r="U471" s="22" t="str">
        <f>IFERROR(VLOOKUP(B471,[1]Planilha1!$A$1:$B$34,2,FALSE),"Liberado")</f>
        <v>Liberado</v>
      </c>
    </row>
    <row r="472" spans="1:53" s="21" customFormat="1" ht="20.100000000000001" customHeight="1" x14ac:dyDescent="0.2">
      <c r="A472" s="12" t="s">
        <v>98</v>
      </c>
      <c r="B472" s="18" t="s">
        <v>287</v>
      </c>
      <c r="C472" s="12" t="s">
        <v>808</v>
      </c>
      <c r="D472" s="12" t="s">
        <v>810</v>
      </c>
      <c r="E472" s="19" t="s">
        <v>5</v>
      </c>
      <c r="F472" s="19" t="s">
        <v>10</v>
      </c>
      <c r="G472" s="19" t="s">
        <v>3783</v>
      </c>
      <c r="H472" s="12" t="s">
        <v>3780</v>
      </c>
      <c r="I472" s="20">
        <v>66400</v>
      </c>
      <c r="J472" s="12" t="s">
        <v>2247</v>
      </c>
      <c r="K472" s="12" t="s">
        <v>3784</v>
      </c>
      <c r="L472" s="12" t="s">
        <v>2249</v>
      </c>
      <c r="M472" s="12"/>
      <c r="N472" s="12" t="s">
        <v>3785</v>
      </c>
      <c r="O472" s="20">
        <v>0</v>
      </c>
      <c r="P472" s="20">
        <v>37859</v>
      </c>
      <c r="Q472" s="20">
        <v>0</v>
      </c>
      <c r="R472" s="20">
        <v>0</v>
      </c>
      <c r="S472" s="20">
        <v>680</v>
      </c>
      <c r="U472" s="22" t="str">
        <f>IFERROR(VLOOKUP(B472,[1]Planilha1!$A$1:$B$34,2,FALSE),"Liberado")</f>
        <v>Liberado</v>
      </c>
    </row>
    <row r="473" spans="1:53" s="21" customFormat="1" ht="20.100000000000001" customHeight="1" x14ac:dyDescent="0.2">
      <c r="A473" s="12" t="s">
        <v>98</v>
      </c>
      <c r="B473" s="18" t="s">
        <v>287</v>
      </c>
      <c r="C473" s="12" t="s">
        <v>957</v>
      </c>
      <c r="D473" s="12" t="s">
        <v>958</v>
      </c>
      <c r="E473" s="19" t="s">
        <v>5</v>
      </c>
      <c r="F473" s="19" t="s">
        <v>2273</v>
      </c>
      <c r="G473" s="19" t="s">
        <v>4191</v>
      </c>
      <c r="H473" s="12" t="s">
        <v>4192</v>
      </c>
      <c r="I473" s="20">
        <v>26400</v>
      </c>
      <c r="J473" s="12" t="s">
        <v>2325</v>
      </c>
      <c r="K473" s="12" t="s">
        <v>4193</v>
      </c>
      <c r="L473" s="12" t="s">
        <v>7926</v>
      </c>
      <c r="M473" s="12"/>
      <c r="N473" s="12" t="s">
        <v>7927</v>
      </c>
      <c r="O473" s="23">
        <v>0</v>
      </c>
      <c r="P473" s="23">
        <v>10000</v>
      </c>
      <c r="Q473" s="23">
        <v>0</v>
      </c>
      <c r="R473" s="24">
        <v>0</v>
      </c>
      <c r="S473" s="25">
        <v>520</v>
      </c>
      <c r="U473" s="22" t="str">
        <f>IFERROR(VLOOKUP(B473,[1]Planilha1!$A$1:$B$34,2,FALSE),"Liberado")</f>
        <v>Liberado</v>
      </c>
    </row>
    <row r="474" spans="1:53" s="21" customFormat="1" ht="20.100000000000001" customHeight="1" x14ac:dyDescent="0.2">
      <c r="A474" s="12" t="s">
        <v>98</v>
      </c>
      <c r="B474" s="18" t="s">
        <v>287</v>
      </c>
      <c r="C474" s="12" t="s">
        <v>519</v>
      </c>
      <c r="D474" s="12" t="s">
        <v>959</v>
      </c>
      <c r="E474" s="19" t="s">
        <v>5</v>
      </c>
      <c r="F474" s="19" t="s">
        <v>2244</v>
      </c>
      <c r="G474" s="19" t="s">
        <v>4194</v>
      </c>
      <c r="H474" s="12" t="s">
        <v>4195</v>
      </c>
      <c r="I474" s="20">
        <v>13560</v>
      </c>
      <c r="J474" s="12" t="s">
        <v>2325</v>
      </c>
      <c r="K474" s="12" t="s">
        <v>4196</v>
      </c>
      <c r="L474" s="12" t="s">
        <v>3255</v>
      </c>
      <c r="M474" s="12"/>
      <c r="N474" s="12" t="s">
        <v>7927</v>
      </c>
      <c r="O474" s="23">
        <v>0</v>
      </c>
      <c r="P474" s="23">
        <v>10000</v>
      </c>
      <c r="Q474" s="23">
        <v>0</v>
      </c>
      <c r="R474" s="24">
        <v>0</v>
      </c>
      <c r="S474" s="25">
        <v>1920</v>
      </c>
      <c r="U474" s="22" t="str">
        <f>IFERROR(VLOOKUP(B474,[1]Planilha1!$A$1:$B$34,2,FALSE),"Liberado")</f>
        <v>Liberado</v>
      </c>
    </row>
    <row r="475" spans="1:53" s="21" customFormat="1" ht="20.100000000000001" customHeight="1" x14ac:dyDescent="0.2">
      <c r="A475" s="12" t="s">
        <v>98</v>
      </c>
      <c r="B475" s="18" t="s">
        <v>287</v>
      </c>
      <c r="C475" s="12" t="s">
        <v>519</v>
      </c>
      <c r="D475" s="12" t="s">
        <v>960</v>
      </c>
      <c r="E475" s="19" t="s">
        <v>5</v>
      </c>
      <c r="F475" s="19" t="s">
        <v>2244</v>
      </c>
      <c r="G475" s="19" t="s">
        <v>4197</v>
      </c>
      <c r="H475" s="12" t="s">
        <v>3004</v>
      </c>
      <c r="I475" s="20">
        <v>1312.5</v>
      </c>
      <c r="J475" s="12" t="s">
        <v>2325</v>
      </c>
      <c r="K475" s="12" t="s">
        <v>4198</v>
      </c>
      <c r="L475" s="12" t="s">
        <v>7926</v>
      </c>
      <c r="M475" s="12"/>
      <c r="N475" s="12" t="s">
        <v>4199</v>
      </c>
      <c r="O475" s="23">
        <v>0</v>
      </c>
      <c r="P475" s="23">
        <v>10000</v>
      </c>
      <c r="Q475" s="23">
        <v>0</v>
      </c>
      <c r="R475" s="24">
        <v>0</v>
      </c>
      <c r="S475" s="25">
        <v>1880</v>
      </c>
      <c r="U475" s="22" t="str">
        <f>IFERROR(VLOOKUP(B475,[1]Planilha1!$A$1:$B$34,2,FALSE),"Liberado")</f>
        <v>Liberado</v>
      </c>
    </row>
    <row r="476" spans="1:53" s="21" customFormat="1" ht="20.100000000000001" customHeight="1" x14ac:dyDescent="0.2">
      <c r="A476" s="12" t="s">
        <v>98</v>
      </c>
      <c r="B476" s="18" t="s">
        <v>287</v>
      </c>
      <c r="C476" s="12" t="s">
        <v>519</v>
      </c>
      <c r="D476" s="12" t="s">
        <v>961</v>
      </c>
      <c r="E476" s="19" t="s">
        <v>5</v>
      </c>
      <c r="F476" s="19" t="s">
        <v>2244</v>
      </c>
      <c r="G476" s="19" t="s">
        <v>4200</v>
      </c>
      <c r="H476" s="12" t="s">
        <v>2972</v>
      </c>
      <c r="I476" s="20">
        <v>5360.9</v>
      </c>
      <c r="J476" s="12" t="s">
        <v>2325</v>
      </c>
      <c r="K476" s="12" t="s">
        <v>4201</v>
      </c>
      <c r="L476" s="12" t="s">
        <v>2260</v>
      </c>
      <c r="M476" s="12"/>
      <c r="N476" s="12" t="s">
        <v>7927</v>
      </c>
      <c r="O476" s="23">
        <v>0</v>
      </c>
      <c r="P476" s="23">
        <v>10000</v>
      </c>
      <c r="Q476" s="23">
        <v>0</v>
      </c>
      <c r="R476" s="24">
        <v>0</v>
      </c>
      <c r="S476" s="25">
        <v>1600</v>
      </c>
      <c r="U476" s="22" t="str">
        <f>IFERROR(VLOOKUP(B476,[1]Planilha1!$A$1:$B$34,2,FALSE),"Liberado")</f>
        <v>Liberado</v>
      </c>
    </row>
    <row r="477" spans="1:53" s="21" customFormat="1" ht="20.100000000000001" customHeight="1" x14ac:dyDescent="0.2">
      <c r="A477" s="12" t="s">
        <v>98</v>
      </c>
      <c r="B477" s="18" t="s">
        <v>287</v>
      </c>
      <c r="C477" s="12" t="s">
        <v>519</v>
      </c>
      <c r="D477" s="12" t="s">
        <v>962</v>
      </c>
      <c r="E477" s="19" t="s">
        <v>5</v>
      </c>
      <c r="F477" s="19" t="s">
        <v>10</v>
      </c>
      <c r="G477" s="19" t="s">
        <v>4202</v>
      </c>
      <c r="H477" s="12" t="s">
        <v>4195</v>
      </c>
      <c r="I477" s="20">
        <v>8380</v>
      </c>
      <c r="J477" s="12" t="s">
        <v>2247</v>
      </c>
      <c r="K477" s="12" t="s">
        <v>4203</v>
      </c>
      <c r="L477" s="12" t="s">
        <v>2326</v>
      </c>
      <c r="M477" s="12"/>
      <c r="N477" s="12" t="s">
        <v>4204</v>
      </c>
      <c r="O477" s="23">
        <v>0</v>
      </c>
      <c r="P477" s="23">
        <v>15000</v>
      </c>
      <c r="Q477" s="23">
        <v>0</v>
      </c>
      <c r="R477" s="24">
        <v>0</v>
      </c>
      <c r="S477" s="25">
        <v>680</v>
      </c>
      <c r="U477" s="22" t="str">
        <f>IFERROR(VLOOKUP(B477,[1]Planilha1!$A$1:$B$34,2,FALSE),"Liberado")</f>
        <v>Liberado</v>
      </c>
    </row>
    <row r="478" spans="1:53" s="21" customFormat="1" ht="20.100000000000001" customHeight="1" x14ac:dyDescent="0.2">
      <c r="A478" s="12" t="s">
        <v>98</v>
      </c>
      <c r="B478" s="18" t="s">
        <v>287</v>
      </c>
      <c r="C478" s="12" t="s">
        <v>519</v>
      </c>
      <c r="D478" s="12" t="s">
        <v>963</v>
      </c>
      <c r="E478" s="19" t="s">
        <v>5</v>
      </c>
      <c r="F478" s="19" t="s">
        <v>2244</v>
      </c>
      <c r="G478" s="19" t="s">
        <v>4205</v>
      </c>
      <c r="H478" s="12" t="s">
        <v>4195</v>
      </c>
      <c r="I478" s="20">
        <v>10073.61</v>
      </c>
      <c r="J478" s="12" t="s">
        <v>2325</v>
      </c>
      <c r="K478" s="12" t="s">
        <v>4206</v>
      </c>
      <c r="L478" s="12" t="s">
        <v>2334</v>
      </c>
      <c r="M478" s="12"/>
      <c r="N478" s="12" t="s">
        <v>7927</v>
      </c>
      <c r="O478" s="23">
        <v>0</v>
      </c>
      <c r="P478" s="23">
        <v>10000</v>
      </c>
      <c r="Q478" s="23">
        <v>0</v>
      </c>
      <c r="R478" s="24">
        <v>0</v>
      </c>
      <c r="S478" s="25">
        <v>640</v>
      </c>
      <c r="U478" s="22" t="str">
        <f>IFERROR(VLOOKUP(B478,[1]Planilha1!$A$1:$B$34,2,FALSE),"Liberado")</f>
        <v>Liberado</v>
      </c>
    </row>
    <row r="479" spans="1:53" s="21" customFormat="1" ht="20.100000000000001" customHeight="1" x14ac:dyDescent="0.2">
      <c r="A479" s="12" t="s">
        <v>98</v>
      </c>
      <c r="B479" s="18" t="s">
        <v>287</v>
      </c>
      <c r="C479" s="12" t="s">
        <v>519</v>
      </c>
      <c r="D479" s="12" t="s">
        <v>7779</v>
      </c>
      <c r="E479" s="19" t="s">
        <v>5</v>
      </c>
      <c r="F479" s="19" t="s">
        <v>6</v>
      </c>
      <c r="G479" s="19" t="s">
        <v>7780</v>
      </c>
      <c r="H479" s="12" t="s">
        <v>3004</v>
      </c>
      <c r="I479" s="20">
        <v>1690</v>
      </c>
      <c r="J479" s="12" t="s">
        <v>2325</v>
      </c>
      <c r="K479" s="12" t="s">
        <v>8922</v>
      </c>
      <c r="L479" s="12" t="s">
        <v>7978</v>
      </c>
      <c r="M479" s="12"/>
      <c r="N479" s="12" t="s">
        <v>7927</v>
      </c>
      <c r="O479" s="23">
        <v>0</v>
      </c>
      <c r="P479" s="23">
        <v>10000</v>
      </c>
      <c r="Q479" s="23">
        <v>0</v>
      </c>
      <c r="R479" s="24">
        <v>0</v>
      </c>
      <c r="S479" s="25">
        <v>600</v>
      </c>
      <c r="U479" s="22" t="str">
        <f>IFERROR(VLOOKUP(B479,[1]Planilha1!$A$1:$B$34,2,FALSE),"Liberado")</f>
        <v>Liberado</v>
      </c>
    </row>
    <row r="480" spans="1:53" s="21" customFormat="1" ht="20.100000000000001" customHeight="1" x14ac:dyDescent="0.2">
      <c r="A480" s="12" t="s">
        <v>98</v>
      </c>
      <c r="B480" s="18" t="s">
        <v>287</v>
      </c>
      <c r="C480" s="12" t="s">
        <v>519</v>
      </c>
      <c r="D480" s="12" t="s">
        <v>8923</v>
      </c>
      <c r="E480" s="19" t="s">
        <v>5</v>
      </c>
      <c r="F480" s="19" t="s">
        <v>7910</v>
      </c>
      <c r="G480" s="19" t="s">
        <v>8924</v>
      </c>
      <c r="H480" s="12" t="s">
        <v>8925</v>
      </c>
      <c r="I480" s="20">
        <v>108701.04</v>
      </c>
      <c r="J480" s="12" t="s">
        <v>2247</v>
      </c>
      <c r="K480" s="12" t="s">
        <v>8926</v>
      </c>
      <c r="L480" s="12" t="s">
        <v>2249</v>
      </c>
      <c r="M480" s="12"/>
      <c r="N480" s="12" t="s">
        <v>8927</v>
      </c>
      <c r="O480" s="23">
        <v>0</v>
      </c>
      <c r="P480" s="23">
        <v>12000</v>
      </c>
      <c r="Q480" s="23">
        <v>0</v>
      </c>
      <c r="R480" s="24">
        <v>0</v>
      </c>
      <c r="S480" s="25">
        <v>240</v>
      </c>
      <c r="U480" s="22" t="str">
        <f>IFERROR(VLOOKUP(B480,[1]Planilha1!$A$1:$B$34,2,FALSE),"Liberado")</f>
        <v>Liberado</v>
      </c>
    </row>
    <row r="481" spans="1:53" s="21" customFormat="1" ht="20.100000000000001" customHeight="1" x14ac:dyDescent="0.2">
      <c r="A481" s="12" t="s">
        <v>98</v>
      </c>
      <c r="B481" s="18" t="s">
        <v>287</v>
      </c>
      <c r="C481" s="12" t="s">
        <v>519</v>
      </c>
      <c r="D481" s="12" t="s">
        <v>964</v>
      </c>
      <c r="E481" s="19" t="s">
        <v>5</v>
      </c>
      <c r="F481" s="19" t="s">
        <v>2244</v>
      </c>
      <c r="G481" s="19" t="s">
        <v>4207</v>
      </c>
      <c r="H481" s="12" t="s">
        <v>3004</v>
      </c>
      <c r="I481" s="20">
        <v>50000</v>
      </c>
      <c r="J481" s="12" t="s">
        <v>2325</v>
      </c>
      <c r="K481" s="12" t="s">
        <v>4208</v>
      </c>
      <c r="L481" s="12" t="s">
        <v>8668</v>
      </c>
      <c r="M481" s="12"/>
      <c r="N481" s="12" t="s">
        <v>7927</v>
      </c>
      <c r="O481" s="23">
        <v>0</v>
      </c>
      <c r="P481" s="23">
        <v>10000</v>
      </c>
      <c r="Q481" s="23">
        <v>0</v>
      </c>
      <c r="R481" s="24">
        <v>0</v>
      </c>
      <c r="S481" s="25">
        <v>200</v>
      </c>
      <c r="U481" s="22" t="str">
        <f>IFERROR(VLOOKUP(B481,[1]Planilha1!$A$1:$B$34,2,FALSE),"Liberado")</f>
        <v>Liberado</v>
      </c>
    </row>
    <row r="482" spans="1:53" s="21" customFormat="1" ht="20.100000000000001" customHeight="1" x14ac:dyDescent="0.2">
      <c r="A482" s="12" t="s">
        <v>98</v>
      </c>
      <c r="B482" s="18" t="s">
        <v>287</v>
      </c>
      <c r="C482" s="12" t="s">
        <v>534</v>
      </c>
      <c r="D482" s="12" t="s">
        <v>965</v>
      </c>
      <c r="E482" s="19" t="s">
        <v>5</v>
      </c>
      <c r="F482" s="19" t="s">
        <v>2244</v>
      </c>
      <c r="G482" s="19" t="s">
        <v>4209</v>
      </c>
      <c r="H482" s="12" t="s">
        <v>3004</v>
      </c>
      <c r="I482" s="20">
        <v>1420.5</v>
      </c>
      <c r="J482" s="12" t="s">
        <v>2247</v>
      </c>
      <c r="K482" s="12" t="s">
        <v>4210</v>
      </c>
      <c r="L482" s="12" t="s">
        <v>2299</v>
      </c>
      <c r="M482" s="12"/>
      <c r="N482" s="12" t="s">
        <v>2323</v>
      </c>
      <c r="O482" s="23">
        <v>0</v>
      </c>
      <c r="P482" s="23">
        <v>12000</v>
      </c>
      <c r="Q482" s="23">
        <v>0</v>
      </c>
      <c r="R482" s="24">
        <v>0</v>
      </c>
      <c r="S482" s="25">
        <v>1360</v>
      </c>
      <c r="U482" s="22" t="str">
        <f>IFERROR(VLOOKUP(B482,[1]Planilha1!$A$1:$B$34,2,FALSE),"Liberado")</f>
        <v>Liberado</v>
      </c>
    </row>
    <row r="483" spans="1:53" s="21" customFormat="1" ht="20.100000000000001" customHeight="1" x14ac:dyDescent="0.2">
      <c r="A483" s="12" t="s">
        <v>98</v>
      </c>
      <c r="B483" s="18" t="s">
        <v>287</v>
      </c>
      <c r="C483" s="12" t="s">
        <v>706</v>
      </c>
      <c r="D483" s="12" t="s">
        <v>966</v>
      </c>
      <c r="E483" s="19" t="s">
        <v>5</v>
      </c>
      <c r="F483" s="19" t="s">
        <v>2244</v>
      </c>
      <c r="G483" s="19" t="s">
        <v>4211</v>
      </c>
      <c r="H483" s="12" t="s">
        <v>4212</v>
      </c>
      <c r="I483" s="20">
        <v>27513.51</v>
      </c>
      <c r="J483" s="12" t="s">
        <v>2325</v>
      </c>
      <c r="K483" s="12" t="s">
        <v>4213</v>
      </c>
      <c r="L483" s="12" t="s">
        <v>8569</v>
      </c>
      <c r="M483" s="12"/>
      <c r="N483" s="12" t="s">
        <v>7927</v>
      </c>
      <c r="O483" s="23">
        <v>0</v>
      </c>
      <c r="P483" s="23">
        <v>0</v>
      </c>
      <c r="Q483" s="23">
        <v>0</v>
      </c>
      <c r="R483" s="24">
        <v>0</v>
      </c>
      <c r="S483" s="25">
        <v>1600</v>
      </c>
      <c r="U483" s="22" t="str">
        <f>IFERROR(VLOOKUP(B483,[1]Planilha1!$A$1:$B$34,2,FALSE),"Liberado")</f>
        <v>Liberado</v>
      </c>
    </row>
    <row r="484" spans="1:53" s="21" customFormat="1" ht="20.100000000000001" customHeight="1" x14ac:dyDescent="0.2">
      <c r="A484" s="12" t="s">
        <v>98</v>
      </c>
      <c r="B484" s="18" t="s">
        <v>287</v>
      </c>
      <c r="C484" s="12" t="s">
        <v>756</v>
      </c>
      <c r="D484" s="12" t="s">
        <v>8928</v>
      </c>
      <c r="E484" s="19" t="s">
        <v>5</v>
      </c>
      <c r="F484" s="19" t="s">
        <v>2244</v>
      </c>
      <c r="G484" s="19" t="s">
        <v>7778</v>
      </c>
      <c r="H484" s="12" t="s">
        <v>3863</v>
      </c>
      <c r="I484" s="20">
        <v>1109.5999999999999</v>
      </c>
      <c r="J484" s="12" t="s">
        <v>2247</v>
      </c>
      <c r="K484" s="12" t="s">
        <v>8929</v>
      </c>
      <c r="L484" s="12" t="s">
        <v>3466</v>
      </c>
      <c r="M484" s="12"/>
      <c r="N484" s="12" t="s">
        <v>2323</v>
      </c>
      <c r="O484" s="23">
        <v>0</v>
      </c>
      <c r="P484" s="23">
        <v>12000</v>
      </c>
      <c r="Q484" s="23">
        <v>0</v>
      </c>
      <c r="R484" s="24">
        <v>0</v>
      </c>
      <c r="S484" s="25">
        <v>280</v>
      </c>
      <c r="U484" s="22" t="str">
        <f>IFERROR(VLOOKUP(B484,[1]Planilha1!$A$1:$B$34,2,FALSE),"Liberado")</f>
        <v>Liberado</v>
      </c>
    </row>
    <row r="485" spans="1:53" s="21" customFormat="1" ht="20.100000000000001" customHeight="1" x14ac:dyDescent="0.2">
      <c r="A485" s="12" t="s">
        <v>98</v>
      </c>
      <c r="B485" s="18" t="s">
        <v>287</v>
      </c>
      <c r="C485" s="12" t="s">
        <v>767</v>
      </c>
      <c r="D485" s="12" t="s">
        <v>8930</v>
      </c>
      <c r="E485" s="19" t="s">
        <v>5</v>
      </c>
      <c r="F485" s="19" t="s">
        <v>2273</v>
      </c>
      <c r="G485" s="19" t="s">
        <v>8931</v>
      </c>
      <c r="H485" s="12" t="s">
        <v>3780</v>
      </c>
      <c r="I485" s="20">
        <v>50000</v>
      </c>
      <c r="J485" s="12" t="s">
        <v>2325</v>
      </c>
      <c r="K485" s="12" t="s">
        <v>8932</v>
      </c>
      <c r="L485" s="12" t="s">
        <v>2304</v>
      </c>
      <c r="M485" s="12"/>
      <c r="N485" s="12" t="s">
        <v>7927</v>
      </c>
      <c r="O485" s="23">
        <v>0</v>
      </c>
      <c r="P485" s="23">
        <v>38210.86</v>
      </c>
      <c r="Q485" s="23">
        <v>0</v>
      </c>
      <c r="R485" s="24">
        <v>0</v>
      </c>
      <c r="S485" s="25">
        <v>200</v>
      </c>
      <c r="U485" s="22" t="str">
        <f>IFERROR(VLOOKUP(B485,[1]Planilha1!$A$1:$B$34,2,FALSE),"Liberado")</f>
        <v>Liberado</v>
      </c>
    </row>
    <row r="486" spans="1:53" s="21" customFormat="1" ht="20.100000000000001" customHeight="1" x14ac:dyDescent="0.2">
      <c r="A486" s="12" t="s">
        <v>98</v>
      </c>
      <c r="B486" s="18" t="s">
        <v>287</v>
      </c>
      <c r="C486" s="12" t="s">
        <v>674</v>
      </c>
      <c r="D486" s="12" t="s">
        <v>1075</v>
      </c>
      <c r="E486" s="19" t="s">
        <v>5</v>
      </c>
      <c r="F486" s="19" t="s">
        <v>2273</v>
      </c>
      <c r="G486" s="19" t="s">
        <v>4499</v>
      </c>
      <c r="H486" s="12" t="s">
        <v>4500</v>
      </c>
      <c r="I486" s="20">
        <v>13200</v>
      </c>
      <c r="J486" s="12" t="s">
        <v>2247</v>
      </c>
      <c r="K486" s="12" t="s">
        <v>4501</v>
      </c>
      <c r="L486" s="12" t="s">
        <v>3435</v>
      </c>
      <c r="M486" s="12"/>
      <c r="N486" s="12" t="s">
        <v>4502</v>
      </c>
      <c r="O486" s="23">
        <v>0</v>
      </c>
      <c r="P486" s="23">
        <v>12000</v>
      </c>
      <c r="Q486" s="23">
        <v>0</v>
      </c>
      <c r="R486" s="24">
        <v>0</v>
      </c>
      <c r="S486" s="25">
        <v>256</v>
      </c>
      <c r="U486" s="22" t="str">
        <f>IFERROR(VLOOKUP(B486,[1]Planilha1!$A$1:$B$34,2,FALSE),"Liberado")</f>
        <v>Liberado</v>
      </c>
    </row>
    <row r="487" spans="1:53" s="21" customFormat="1" ht="20.100000000000001" customHeight="1" x14ac:dyDescent="0.2">
      <c r="A487" s="12" t="s">
        <v>98</v>
      </c>
      <c r="B487" s="18" t="s">
        <v>287</v>
      </c>
      <c r="C487" s="12" t="s">
        <v>634</v>
      </c>
      <c r="D487" s="12" t="s">
        <v>1098</v>
      </c>
      <c r="E487" s="19" t="s">
        <v>5</v>
      </c>
      <c r="F487" s="19" t="s">
        <v>2452</v>
      </c>
      <c r="G487" s="19" t="s">
        <v>4563</v>
      </c>
      <c r="H487" s="12" t="s">
        <v>2601</v>
      </c>
      <c r="I487" s="20">
        <v>50000</v>
      </c>
      <c r="J487" s="12" t="s">
        <v>2325</v>
      </c>
      <c r="K487" s="12" t="s">
        <v>4564</v>
      </c>
      <c r="L487" s="12" t="s">
        <v>9174</v>
      </c>
      <c r="M487" s="12"/>
      <c r="N487" s="12" t="s">
        <v>7927</v>
      </c>
      <c r="O487" s="23">
        <v>0</v>
      </c>
      <c r="P487" s="23">
        <v>10000</v>
      </c>
      <c r="Q487" s="23">
        <v>0</v>
      </c>
      <c r="R487" s="24">
        <v>0</v>
      </c>
      <c r="S487" s="25">
        <v>360</v>
      </c>
      <c r="U487" s="22" t="str">
        <f>IFERROR(VLOOKUP(B487,[1]Planilha1!$A$1:$B$34,2,FALSE),"Liberado")</f>
        <v>Liberado</v>
      </c>
    </row>
    <row r="488" spans="1:53" s="21" customFormat="1" ht="20.100000000000001" customHeight="1" x14ac:dyDescent="0.2">
      <c r="A488" s="27" t="s">
        <v>160</v>
      </c>
      <c r="B488" s="28" t="s">
        <v>287</v>
      </c>
      <c r="C488" s="27" t="s">
        <v>1364</v>
      </c>
      <c r="D488" s="27" t="s">
        <v>2105</v>
      </c>
      <c r="E488" s="27" t="s">
        <v>7</v>
      </c>
      <c r="F488" s="27" t="s">
        <v>6507</v>
      </c>
      <c r="G488" s="27" t="s">
        <v>7199</v>
      </c>
      <c r="H488" s="27" t="s">
        <v>7200</v>
      </c>
      <c r="I488" s="29">
        <v>40000</v>
      </c>
      <c r="J488" s="27" t="s">
        <v>6510</v>
      </c>
      <c r="K488" s="27" t="s">
        <v>11874</v>
      </c>
      <c r="L488" s="27" t="s">
        <v>7201</v>
      </c>
      <c r="M488" s="30" t="s">
        <v>6531</v>
      </c>
      <c r="N488" s="27" t="s">
        <v>12058</v>
      </c>
      <c r="O488" s="23">
        <v>12935.290000000008</v>
      </c>
      <c r="P488" s="23">
        <v>0</v>
      </c>
      <c r="Q488" s="23">
        <v>0</v>
      </c>
      <c r="R488" s="24">
        <f>20000+157518.15</f>
        <v>177518.15</v>
      </c>
      <c r="S488" s="25">
        <v>0</v>
      </c>
      <c r="T488" s="32"/>
      <c r="U488" s="22" t="str">
        <f>IFERROR(VLOOKUP(B488,[1]Planilha1!$A$1:$B$34,2,FALSE),"Liberado")</f>
        <v>Liberado</v>
      </c>
      <c r="V488" s="31"/>
      <c r="W488" s="31"/>
      <c r="X488" s="31"/>
      <c r="Y488" s="31"/>
      <c r="Z488" s="31"/>
      <c r="AA488" s="31"/>
      <c r="AB488" s="31"/>
      <c r="AC488" s="31"/>
      <c r="AD488" s="31"/>
      <c r="AE488" s="31"/>
      <c r="AF488" s="31"/>
      <c r="AG488" s="31"/>
      <c r="AH488" s="31"/>
      <c r="AI488" s="31"/>
      <c r="AJ488" s="31"/>
      <c r="AK488" s="31"/>
      <c r="AL488" s="31"/>
      <c r="AM488" s="31"/>
      <c r="AN488" s="31"/>
      <c r="AO488" s="31"/>
      <c r="AP488" s="31"/>
      <c r="AQ488" s="31"/>
      <c r="AR488" s="31"/>
      <c r="AS488" s="31"/>
      <c r="AT488" s="31"/>
      <c r="AU488" s="31"/>
      <c r="AV488" s="31"/>
      <c r="AW488" s="31"/>
      <c r="AX488" s="31"/>
      <c r="AY488" s="31"/>
      <c r="AZ488" s="31"/>
      <c r="BA488" s="31"/>
    </row>
    <row r="489" spans="1:53" s="21" customFormat="1" ht="20.100000000000001" customHeight="1" x14ac:dyDescent="0.2">
      <c r="A489" s="27" t="s">
        <v>160</v>
      </c>
      <c r="B489" s="28" t="s">
        <v>287</v>
      </c>
      <c r="C489" s="27" t="s">
        <v>957</v>
      </c>
      <c r="D489" s="27" t="s">
        <v>2163</v>
      </c>
      <c r="E489" s="27" t="s">
        <v>7</v>
      </c>
      <c r="F489" s="27" t="s">
        <v>6507</v>
      </c>
      <c r="G489" s="27" t="s">
        <v>7293</v>
      </c>
      <c r="H489" s="27" t="s">
        <v>7102</v>
      </c>
      <c r="I489" s="29">
        <v>25000</v>
      </c>
      <c r="J489" s="27" t="s">
        <v>6510</v>
      </c>
      <c r="K489" s="27" t="s">
        <v>11954</v>
      </c>
      <c r="L489" s="27" t="s">
        <v>7038</v>
      </c>
      <c r="M489" s="30">
        <v>41288</v>
      </c>
      <c r="N489" s="27" t="s">
        <v>12059</v>
      </c>
      <c r="O489" s="23">
        <v>27508.92</v>
      </c>
      <c r="P489" s="23">
        <v>0</v>
      </c>
      <c r="Q489" s="23">
        <v>0</v>
      </c>
      <c r="R489" s="24">
        <v>146777.93</v>
      </c>
      <c r="S489" s="25">
        <v>0</v>
      </c>
      <c r="T489" s="32"/>
      <c r="U489" s="22" t="str">
        <f>IFERROR(VLOOKUP(B489,[1]Planilha1!$A$1:$B$34,2,FALSE),"Liberado")</f>
        <v>Liberado</v>
      </c>
      <c r="V489" s="31"/>
      <c r="W489" s="31"/>
      <c r="X489" s="31"/>
      <c r="Y489" s="31"/>
      <c r="Z489" s="31"/>
      <c r="AA489" s="31"/>
      <c r="AB489" s="31"/>
      <c r="AC489" s="31"/>
      <c r="AD489" s="31"/>
      <c r="AE489" s="31"/>
      <c r="AF489" s="31"/>
      <c r="AG489" s="31"/>
      <c r="AH489" s="31"/>
      <c r="AI489" s="31"/>
      <c r="AJ489" s="31"/>
      <c r="AK489" s="31"/>
      <c r="AL489" s="31"/>
      <c r="AM489" s="31"/>
      <c r="AN489" s="31"/>
      <c r="AO489" s="31"/>
      <c r="AP489" s="31"/>
      <c r="AQ489" s="31"/>
      <c r="AR489" s="31"/>
      <c r="AS489" s="31"/>
      <c r="AT489" s="31"/>
      <c r="AU489" s="31"/>
      <c r="AV489" s="31"/>
      <c r="AW489" s="31"/>
      <c r="AX489" s="31"/>
      <c r="AY489" s="31"/>
      <c r="AZ489" s="31"/>
      <c r="BA489" s="31"/>
    </row>
    <row r="490" spans="1:53" s="21" customFormat="1" ht="20.100000000000001" customHeight="1" x14ac:dyDescent="0.2">
      <c r="A490" s="40" t="s">
        <v>172</v>
      </c>
      <c r="B490" s="41" t="s">
        <v>287</v>
      </c>
      <c r="C490" s="14">
        <v>1</v>
      </c>
      <c r="D490" s="40" t="s">
        <v>2222</v>
      </c>
      <c r="E490" s="42" t="s">
        <v>2220</v>
      </c>
      <c r="F490" s="43" t="s">
        <v>7389</v>
      </c>
      <c r="G490" s="36">
        <v>38810417</v>
      </c>
      <c r="H490" s="40" t="s">
        <v>2222</v>
      </c>
      <c r="I490" s="44">
        <v>203407.78</v>
      </c>
      <c r="J490" s="40" t="s">
        <v>7400</v>
      </c>
      <c r="K490" s="40" t="s">
        <v>7415</v>
      </c>
      <c r="L490" s="40" t="s">
        <v>7416</v>
      </c>
      <c r="M490" s="42" t="s">
        <v>40</v>
      </c>
      <c r="N490" s="40" t="s">
        <v>7852</v>
      </c>
      <c r="O490" s="23">
        <v>0</v>
      </c>
      <c r="P490" s="23">
        <v>203407.78</v>
      </c>
      <c r="Q490" s="23">
        <v>0</v>
      </c>
      <c r="R490" s="24">
        <v>0</v>
      </c>
      <c r="S490" s="25">
        <v>0</v>
      </c>
      <c r="T490" s="32"/>
      <c r="U490" s="22" t="str">
        <f>IFERROR(VLOOKUP(B490,[1]Planilha1!$A$1:$B$34,2,FALSE),"Liberado")</f>
        <v>Liberado</v>
      </c>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45"/>
      <c r="AX490" s="45"/>
      <c r="AY490" s="45"/>
      <c r="AZ490" s="45"/>
      <c r="BA490" s="45"/>
    </row>
    <row r="491" spans="1:53" s="21" customFormat="1" ht="20.100000000000001" customHeight="1" x14ac:dyDescent="0.2">
      <c r="A491" s="12" t="s">
        <v>80</v>
      </c>
      <c r="B491" s="18" t="s">
        <v>262</v>
      </c>
      <c r="C491" s="12" t="s">
        <v>331</v>
      </c>
      <c r="D491" s="12" t="s">
        <v>371</v>
      </c>
      <c r="E491" s="19" t="s">
        <v>5</v>
      </c>
      <c r="F491" s="19" t="s">
        <v>2244</v>
      </c>
      <c r="G491" s="19" t="s">
        <v>2448</v>
      </c>
      <c r="H491" s="12" t="s">
        <v>2449</v>
      </c>
      <c r="I491" s="20">
        <v>32500</v>
      </c>
      <c r="J491" s="12" t="s">
        <v>2258</v>
      </c>
      <c r="K491" s="12" t="s">
        <v>2441</v>
      </c>
      <c r="L491" s="12" t="s">
        <v>2368</v>
      </c>
      <c r="M491" s="12"/>
      <c r="N491" s="12" t="s">
        <v>2451</v>
      </c>
      <c r="O491" s="20">
        <v>0</v>
      </c>
      <c r="P491" s="20">
        <v>10000</v>
      </c>
      <c r="Q491" s="20">
        <v>0</v>
      </c>
      <c r="R491" s="20">
        <v>0</v>
      </c>
      <c r="S491" s="20">
        <v>320</v>
      </c>
      <c r="U491" s="22" t="str">
        <f>IFERROR(VLOOKUP(B491,[1]Planilha1!$A$1:$B$34,2,FALSE),"Liberado")</f>
        <v>Liberado</v>
      </c>
    </row>
    <row r="492" spans="1:53" s="21" customFormat="1" ht="20.100000000000001" customHeight="1" x14ac:dyDescent="0.2">
      <c r="A492" s="12" t="s">
        <v>80</v>
      </c>
      <c r="B492" s="18" t="s">
        <v>262</v>
      </c>
      <c r="C492" s="12" t="s">
        <v>534</v>
      </c>
      <c r="D492" s="12" t="s">
        <v>545</v>
      </c>
      <c r="E492" s="19" t="s">
        <v>5</v>
      </c>
      <c r="F492" s="19" t="s">
        <v>2273</v>
      </c>
      <c r="G492" s="19" t="s">
        <v>3049</v>
      </c>
      <c r="H492" s="12" t="s">
        <v>3050</v>
      </c>
      <c r="I492" s="20">
        <v>4995</v>
      </c>
      <c r="J492" s="12" t="s">
        <v>2270</v>
      </c>
      <c r="K492" s="12" t="s">
        <v>3051</v>
      </c>
      <c r="L492" s="12" t="s">
        <v>3000</v>
      </c>
      <c r="M492" s="12"/>
      <c r="N492" s="12" t="s">
        <v>3052</v>
      </c>
      <c r="O492" s="20">
        <v>0</v>
      </c>
      <c r="P492" s="20">
        <v>5000</v>
      </c>
      <c r="Q492" s="20">
        <v>0</v>
      </c>
      <c r="R492" s="20">
        <v>0</v>
      </c>
      <c r="S492" s="20">
        <v>360</v>
      </c>
      <c r="U492" s="22" t="str">
        <f>IFERROR(VLOOKUP(B492,[1]Planilha1!$A$1:$B$34,2,FALSE),"Liberado")</f>
        <v>Liberado</v>
      </c>
    </row>
    <row r="493" spans="1:53" s="21" customFormat="1" ht="20.100000000000001" customHeight="1" x14ac:dyDescent="0.2">
      <c r="A493" s="12" t="s">
        <v>80</v>
      </c>
      <c r="B493" s="18" t="s">
        <v>262</v>
      </c>
      <c r="C493" s="12" t="s">
        <v>534</v>
      </c>
      <c r="D493" s="12" t="s">
        <v>549</v>
      </c>
      <c r="E493" s="19" t="s">
        <v>5</v>
      </c>
      <c r="F493" s="19" t="s">
        <v>2244</v>
      </c>
      <c r="G493" s="19" t="s">
        <v>3066</v>
      </c>
      <c r="H493" s="12" t="s">
        <v>3067</v>
      </c>
      <c r="I493" s="20">
        <v>25500</v>
      </c>
      <c r="J493" s="12" t="s">
        <v>2247</v>
      </c>
      <c r="K493" s="12" t="s">
        <v>3068</v>
      </c>
      <c r="L493" s="12" t="s">
        <v>2249</v>
      </c>
      <c r="M493" s="12"/>
      <c r="N493" s="12" t="s">
        <v>3069</v>
      </c>
      <c r="O493" s="20">
        <v>0</v>
      </c>
      <c r="P493" s="20">
        <v>15000</v>
      </c>
      <c r="Q493" s="20">
        <v>0</v>
      </c>
      <c r="R493" s="20">
        <v>0</v>
      </c>
      <c r="S493" s="20">
        <v>600</v>
      </c>
      <c r="U493" s="22" t="str">
        <f>IFERROR(VLOOKUP(B493,[1]Planilha1!$A$1:$B$34,2,FALSE),"Liberado")</f>
        <v>Liberado</v>
      </c>
    </row>
    <row r="494" spans="1:53" s="21" customFormat="1" ht="20.100000000000001" customHeight="1" x14ac:dyDescent="0.2">
      <c r="A494" s="12" t="s">
        <v>80</v>
      </c>
      <c r="B494" s="18" t="s">
        <v>262</v>
      </c>
      <c r="C494" s="12" t="s">
        <v>634</v>
      </c>
      <c r="D494" s="12" t="s">
        <v>641</v>
      </c>
      <c r="E494" s="19" t="s">
        <v>5</v>
      </c>
      <c r="F494" s="19" t="s">
        <v>2324</v>
      </c>
      <c r="G494" s="19" t="s">
        <v>3355</v>
      </c>
      <c r="H494" s="12" t="s">
        <v>3356</v>
      </c>
      <c r="I494" s="20">
        <v>58009.25</v>
      </c>
      <c r="J494" s="12" t="s">
        <v>2247</v>
      </c>
      <c r="K494" s="12" t="s">
        <v>3357</v>
      </c>
      <c r="L494" s="12" t="s">
        <v>2359</v>
      </c>
      <c r="M494" s="12"/>
      <c r="N494" s="12" t="s">
        <v>2323</v>
      </c>
      <c r="O494" s="20">
        <v>0</v>
      </c>
      <c r="P494" s="20">
        <v>10000</v>
      </c>
      <c r="Q494" s="20">
        <v>0</v>
      </c>
      <c r="R494" s="20">
        <v>0</v>
      </c>
      <c r="S494" s="20">
        <v>1440</v>
      </c>
      <c r="U494" s="22" t="str">
        <f>IFERROR(VLOOKUP(B494,[1]Planilha1!$A$1:$B$34,2,FALSE),"Liberado")</f>
        <v>Liberado</v>
      </c>
    </row>
    <row r="495" spans="1:53" s="21" customFormat="1" ht="20.100000000000001" customHeight="1" x14ac:dyDescent="0.2">
      <c r="A495" s="12" t="s">
        <v>80</v>
      </c>
      <c r="B495" s="18" t="s">
        <v>262</v>
      </c>
      <c r="C495" s="12" t="s">
        <v>649</v>
      </c>
      <c r="D495" s="12" t="s">
        <v>653</v>
      </c>
      <c r="E495" s="19" t="s">
        <v>5</v>
      </c>
      <c r="F495" s="19" t="s">
        <v>2244</v>
      </c>
      <c r="G495" s="19" t="s">
        <v>3387</v>
      </c>
      <c r="H495" s="12" t="s">
        <v>3388</v>
      </c>
      <c r="I495" s="20">
        <v>11975</v>
      </c>
      <c r="J495" s="12" t="s">
        <v>2247</v>
      </c>
      <c r="K495" s="12" t="s">
        <v>3389</v>
      </c>
      <c r="L495" s="12" t="s">
        <v>2249</v>
      </c>
      <c r="M495" s="12"/>
      <c r="N495" s="12" t="s">
        <v>3390</v>
      </c>
      <c r="O495" s="20">
        <v>0</v>
      </c>
      <c r="P495" s="20">
        <v>11975</v>
      </c>
      <c r="Q495" s="20">
        <v>0</v>
      </c>
      <c r="R495" s="20">
        <v>0</v>
      </c>
      <c r="S495" s="20">
        <v>800</v>
      </c>
      <c r="U495" s="22" t="str">
        <f>IFERROR(VLOOKUP(B495,[1]Planilha1!$A$1:$B$34,2,FALSE),"Liberado")</f>
        <v>Liberado</v>
      </c>
    </row>
    <row r="496" spans="1:53" s="21" customFormat="1" ht="20.100000000000001" customHeight="1" x14ac:dyDescent="0.2">
      <c r="A496" s="12" t="s">
        <v>80</v>
      </c>
      <c r="B496" s="18" t="s">
        <v>262</v>
      </c>
      <c r="C496" s="12" t="s">
        <v>411</v>
      </c>
      <c r="D496" s="12" t="s">
        <v>847</v>
      </c>
      <c r="E496" s="19" t="s">
        <v>5</v>
      </c>
      <c r="F496" s="19" t="s">
        <v>2549</v>
      </c>
      <c r="G496" s="19" t="s">
        <v>3883</v>
      </c>
      <c r="H496" s="12" t="s">
        <v>3580</v>
      </c>
      <c r="I496" s="20">
        <v>1269</v>
      </c>
      <c r="J496" s="12" t="s">
        <v>2247</v>
      </c>
      <c r="K496" s="12" t="s">
        <v>3884</v>
      </c>
      <c r="L496" s="12" t="s">
        <v>8073</v>
      </c>
      <c r="M496" s="12"/>
      <c r="N496" s="12" t="s">
        <v>3885</v>
      </c>
      <c r="O496" s="20">
        <v>2500</v>
      </c>
      <c r="P496" s="20">
        <v>0</v>
      </c>
      <c r="Q496" s="20">
        <v>0</v>
      </c>
      <c r="R496" s="20">
        <v>0</v>
      </c>
      <c r="S496" s="20">
        <v>1920</v>
      </c>
      <c r="U496" s="22" t="str">
        <f>IFERROR(VLOOKUP(B496,[1]Planilha1!$A$1:$B$34,2,FALSE),"Liberado")</f>
        <v>Liberado</v>
      </c>
    </row>
    <row r="497" spans="1:53" s="21" customFormat="1" ht="20.100000000000001" customHeight="1" x14ac:dyDescent="0.2">
      <c r="A497" s="12" t="s">
        <v>80</v>
      </c>
      <c r="B497" s="18" t="s">
        <v>262</v>
      </c>
      <c r="C497" s="12" t="s">
        <v>411</v>
      </c>
      <c r="D497" s="12" t="s">
        <v>8933</v>
      </c>
      <c r="E497" s="19" t="s">
        <v>5</v>
      </c>
      <c r="F497" s="19" t="s">
        <v>2543</v>
      </c>
      <c r="G497" s="19" t="s">
        <v>8934</v>
      </c>
      <c r="H497" s="12" t="s">
        <v>2658</v>
      </c>
      <c r="I497" s="20">
        <v>40000</v>
      </c>
      <c r="J497" s="12" t="s">
        <v>2247</v>
      </c>
      <c r="K497" s="12" t="s">
        <v>8935</v>
      </c>
      <c r="L497" s="12" t="s">
        <v>3974</v>
      </c>
      <c r="M497" s="12"/>
      <c r="N497" s="12" t="s">
        <v>8936</v>
      </c>
      <c r="O497" s="23">
        <v>0</v>
      </c>
      <c r="P497" s="23">
        <v>16000</v>
      </c>
      <c r="Q497" s="23">
        <v>0</v>
      </c>
      <c r="R497" s="24">
        <v>0</v>
      </c>
      <c r="S497" s="25">
        <v>200</v>
      </c>
      <c r="U497" s="22" t="str">
        <f>IFERROR(VLOOKUP(B497,[1]Planilha1!$A$1:$B$34,2,FALSE),"Liberado")</f>
        <v>Liberado</v>
      </c>
    </row>
    <row r="498" spans="1:53" s="21" customFormat="1" ht="20.100000000000001" customHeight="1" x14ac:dyDescent="0.2">
      <c r="A498" s="12" t="s">
        <v>80</v>
      </c>
      <c r="B498" s="18" t="s">
        <v>262</v>
      </c>
      <c r="C498" s="12" t="s">
        <v>534</v>
      </c>
      <c r="D498" s="12" t="s">
        <v>967</v>
      </c>
      <c r="E498" s="19" t="s">
        <v>5</v>
      </c>
      <c r="F498" s="19" t="s">
        <v>12</v>
      </c>
      <c r="G498" s="19" t="s">
        <v>4214</v>
      </c>
      <c r="H498" s="12" t="s">
        <v>4215</v>
      </c>
      <c r="I498" s="20">
        <v>15821.8</v>
      </c>
      <c r="J498" s="12" t="s">
        <v>2247</v>
      </c>
      <c r="K498" s="12" t="s">
        <v>4216</v>
      </c>
      <c r="L498" s="12" t="s">
        <v>2249</v>
      </c>
      <c r="M498" s="12"/>
      <c r="N498" s="12" t="s">
        <v>4217</v>
      </c>
      <c r="O498" s="23">
        <v>0</v>
      </c>
      <c r="P498" s="23">
        <v>8000</v>
      </c>
      <c r="Q498" s="23">
        <v>0</v>
      </c>
      <c r="R498" s="24">
        <v>0</v>
      </c>
      <c r="S498" s="25">
        <v>672</v>
      </c>
      <c r="U498" s="22" t="str">
        <f>IFERROR(VLOOKUP(B498,[1]Planilha1!$A$1:$B$34,2,FALSE),"Liberado")</f>
        <v>Liberado</v>
      </c>
    </row>
    <row r="499" spans="1:53" s="21" customFormat="1" ht="20.100000000000001" customHeight="1" x14ac:dyDescent="0.2">
      <c r="A499" s="12" t="s">
        <v>80</v>
      </c>
      <c r="B499" s="18" t="s">
        <v>262</v>
      </c>
      <c r="C499" s="12" t="s">
        <v>534</v>
      </c>
      <c r="D499" s="12" t="s">
        <v>1110</v>
      </c>
      <c r="E499" s="19" t="s">
        <v>5</v>
      </c>
      <c r="F499" s="19" t="s">
        <v>2324</v>
      </c>
      <c r="G499" s="19" t="s">
        <v>4599</v>
      </c>
      <c r="H499" s="12" t="s">
        <v>4600</v>
      </c>
      <c r="I499" s="20">
        <v>5540</v>
      </c>
      <c r="J499" s="12" t="s">
        <v>2247</v>
      </c>
      <c r="K499" s="12" t="s">
        <v>4601</v>
      </c>
      <c r="L499" s="12" t="s">
        <v>4062</v>
      </c>
      <c r="M499" s="12"/>
      <c r="N499" s="12" t="s">
        <v>2323</v>
      </c>
      <c r="O499" s="23">
        <v>0</v>
      </c>
      <c r="P499" s="23">
        <v>12000</v>
      </c>
      <c r="Q499" s="23">
        <v>0</v>
      </c>
      <c r="R499" s="24">
        <v>0</v>
      </c>
      <c r="S499" s="25">
        <v>800</v>
      </c>
      <c r="U499" s="22" t="str">
        <f>IFERROR(VLOOKUP(B499,[1]Planilha1!$A$1:$B$34,2,FALSE),"Liberado")</f>
        <v>Liberado</v>
      </c>
    </row>
    <row r="500" spans="1:53" s="21" customFormat="1" ht="20.100000000000001" customHeight="1" x14ac:dyDescent="0.2">
      <c r="A500" s="12" t="s">
        <v>80</v>
      </c>
      <c r="B500" s="18" t="s">
        <v>262</v>
      </c>
      <c r="C500" s="12" t="s">
        <v>556</v>
      </c>
      <c r="D500" s="12" t="s">
        <v>1533</v>
      </c>
      <c r="E500" s="19" t="s">
        <v>5</v>
      </c>
      <c r="F500" s="19" t="s">
        <v>8004</v>
      </c>
      <c r="G500" s="19" t="s">
        <v>10305</v>
      </c>
      <c r="H500" s="12" t="s">
        <v>5657</v>
      </c>
      <c r="I500" s="20">
        <v>3888.43</v>
      </c>
      <c r="J500" s="12" t="s">
        <v>2264</v>
      </c>
      <c r="K500" s="12" t="s">
        <v>10306</v>
      </c>
      <c r="L500" s="12" t="s">
        <v>2266</v>
      </c>
      <c r="M500" s="12"/>
      <c r="N500" s="12" t="s">
        <v>10307</v>
      </c>
      <c r="O500" s="23">
        <v>500</v>
      </c>
      <c r="P500" s="23">
        <v>0</v>
      </c>
      <c r="Q500" s="23">
        <v>0</v>
      </c>
      <c r="R500" s="24">
        <v>0</v>
      </c>
      <c r="S500" s="25">
        <v>912</v>
      </c>
      <c r="U500" s="22" t="str">
        <f>IFERROR(VLOOKUP(B500,[1]Planilha1!$A$1:$B$34,2,FALSE),"Liberado")</f>
        <v>Liberado</v>
      </c>
    </row>
    <row r="501" spans="1:53" s="21" customFormat="1" ht="20.100000000000001" customHeight="1" x14ac:dyDescent="0.2">
      <c r="A501" s="12" t="s">
        <v>80</v>
      </c>
      <c r="B501" s="18" t="s">
        <v>262</v>
      </c>
      <c r="C501" s="12" t="s">
        <v>556</v>
      </c>
      <c r="D501" s="12" t="s">
        <v>1533</v>
      </c>
      <c r="E501" s="19" t="s">
        <v>5</v>
      </c>
      <c r="F501" s="19" t="s">
        <v>2324</v>
      </c>
      <c r="G501" s="19" t="s">
        <v>5656</v>
      </c>
      <c r="H501" s="12" t="s">
        <v>5657</v>
      </c>
      <c r="I501" s="20">
        <v>11776.86</v>
      </c>
      <c r="J501" s="12" t="s">
        <v>2264</v>
      </c>
      <c r="K501" s="12" t="s">
        <v>5658</v>
      </c>
      <c r="L501" s="12" t="s">
        <v>2334</v>
      </c>
      <c r="M501" s="12"/>
      <c r="N501" s="12" t="s">
        <v>5659</v>
      </c>
      <c r="O501" s="23">
        <v>0</v>
      </c>
      <c r="P501" s="23">
        <v>0</v>
      </c>
      <c r="Q501" s="23">
        <v>0</v>
      </c>
      <c r="R501" s="24">
        <v>0</v>
      </c>
      <c r="S501" s="25">
        <v>920</v>
      </c>
      <c r="U501" s="22" t="str">
        <f>IFERROR(VLOOKUP(B501,[1]Planilha1!$A$1:$B$34,2,FALSE),"Liberado")</f>
        <v>Liberado</v>
      </c>
    </row>
    <row r="502" spans="1:53" s="21" customFormat="1" ht="20.100000000000001" customHeight="1" x14ac:dyDescent="0.2">
      <c r="A502" s="12" t="s">
        <v>80</v>
      </c>
      <c r="B502" s="18" t="s">
        <v>262</v>
      </c>
      <c r="C502" s="12" t="s">
        <v>519</v>
      </c>
      <c r="D502" s="12" t="s">
        <v>10634</v>
      </c>
      <c r="E502" s="19" t="s">
        <v>5</v>
      </c>
      <c r="F502" s="19" t="s">
        <v>2244</v>
      </c>
      <c r="G502" s="19" t="s">
        <v>10635</v>
      </c>
      <c r="H502" s="12" t="s">
        <v>10636</v>
      </c>
      <c r="I502" s="20">
        <v>102000</v>
      </c>
      <c r="J502" s="12" t="s">
        <v>2302</v>
      </c>
      <c r="K502" s="12" t="s">
        <v>2303</v>
      </c>
      <c r="L502" s="12" t="s">
        <v>2288</v>
      </c>
      <c r="M502" s="12" t="s">
        <v>10637</v>
      </c>
      <c r="N502" s="12" t="s">
        <v>10638</v>
      </c>
      <c r="O502" s="23">
        <v>0</v>
      </c>
      <c r="P502" s="23">
        <v>0</v>
      </c>
      <c r="Q502" s="23">
        <v>0</v>
      </c>
      <c r="R502" s="24">
        <v>0</v>
      </c>
      <c r="S502" s="25">
        <v>240</v>
      </c>
      <c r="U502" s="22" t="str">
        <f>IFERROR(VLOOKUP(B502,[1]Planilha1!$A$1:$B$34,2,FALSE),"Liberado")</f>
        <v>Liberado</v>
      </c>
    </row>
    <row r="503" spans="1:53" s="21" customFormat="1" ht="20.100000000000001" customHeight="1" x14ac:dyDescent="0.2">
      <c r="A503" s="40" t="s">
        <v>159</v>
      </c>
      <c r="B503" s="41" t="s">
        <v>262</v>
      </c>
      <c r="C503" s="14">
        <v>1</v>
      </c>
      <c r="D503" s="40" t="s">
        <v>2221</v>
      </c>
      <c r="E503" s="42" t="s">
        <v>2220</v>
      </c>
      <c r="F503" s="43" t="s">
        <v>7389</v>
      </c>
      <c r="G503" s="36" t="s">
        <v>7429</v>
      </c>
      <c r="H503" s="40" t="s">
        <v>2221</v>
      </c>
      <c r="I503" s="44">
        <v>1048949.98</v>
      </c>
      <c r="J503" s="40" t="s">
        <v>7400</v>
      </c>
      <c r="K503" s="40" t="s">
        <v>7430</v>
      </c>
      <c r="L503" s="40" t="s">
        <v>7431</v>
      </c>
      <c r="M503" s="42" t="s">
        <v>40</v>
      </c>
      <c r="N503" s="40" t="s">
        <v>7852</v>
      </c>
      <c r="O503" s="23">
        <v>0</v>
      </c>
      <c r="P503" s="23">
        <v>1048949.98</v>
      </c>
      <c r="Q503" s="23">
        <v>0</v>
      </c>
      <c r="R503" s="24">
        <v>0</v>
      </c>
      <c r="S503" s="25">
        <v>0</v>
      </c>
      <c r="T503" s="32"/>
      <c r="U503" s="22" t="str">
        <f>IFERROR(VLOOKUP(B503,[1]Planilha1!$A$1:$B$34,2,FALSE),"Liberado")</f>
        <v>Liberado</v>
      </c>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c r="AV503" s="45"/>
      <c r="AW503" s="45"/>
      <c r="AX503" s="45"/>
      <c r="AY503" s="45"/>
      <c r="AZ503" s="45"/>
      <c r="BA503" s="45"/>
    </row>
    <row r="504" spans="1:53" s="21" customFormat="1" ht="20.100000000000001" customHeight="1" x14ac:dyDescent="0.2">
      <c r="A504" s="40" t="s">
        <v>159</v>
      </c>
      <c r="B504" s="41" t="s">
        <v>262</v>
      </c>
      <c r="C504" s="14">
        <v>1</v>
      </c>
      <c r="D504" s="40" t="s">
        <v>2221</v>
      </c>
      <c r="E504" s="42" t="s">
        <v>2220</v>
      </c>
      <c r="F504" s="43" t="s">
        <v>7389</v>
      </c>
      <c r="G504" s="36" t="s">
        <v>7432</v>
      </c>
      <c r="H504" s="40" t="s">
        <v>2221</v>
      </c>
      <c r="I504" s="44">
        <v>13223.33</v>
      </c>
      <c r="J504" s="40" t="s">
        <v>7400</v>
      </c>
      <c r="K504" s="40" t="s">
        <v>7401</v>
      </c>
      <c r="L504" s="40" t="s">
        <v>7402</v>
      </c>
      <c r="M504" s="42" t="s">
        <v>40</v>
      </c>
      <c r="N504" s="40" t="s">
        <v>7403</v>
      </c>
      <c r="O504" s="23">
        <v>0</v>
      </c>
      <c r="P504" s="23">
        <v>0</v>
      </c>
      <c r="Q504" s="23">
        <v>13223.33</v>
      </c>
      <c r="R504" s="24">
        <v>0</v>
      </c>
      <c r="S504" s="25">
        <v>0</v>
      </c>
      <c r="T504" s="32"/>
      <c r="U504" s="22" t="str">
        <f>IFERROR(VLOOKUP(B504,[1]Planilha1!$A$1:$B$34,2,FALSE),"Liberado")</f>
        <v>Liberado</v>
      </c>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c r="AV504" s="45"/>
      <c r="AW504" s="45"/>
      <c r="AX504" s="45"/>
      <c r="AY504" s="45"/>
      <c r="AZ504" s="45"/>
      <c r="BA504" s="45"/>
    </row>
    <row r="505" spans="1:53" s="21" customFormat="1" ht="20.100000000000001" customHeight="1" x14ac:dyDescent="0.2">
      <c r="A505" s="40" t="s">
        <v>159</v>
      </c>
      <c r="B505" s="41" t="s">
        <v>262</v>
      </c>
      <c r="C505" s="14">
        <v>1</v>
      </c>
      <c r="D505" s="40" t="s">
        <v>2221</v>
      </c>
      <c r="E505" s="42" t="s">
        <v>2220</v>
      </c>
      <c r="F505" s="43" t="s">
        <v>7389</v>
      </c>
      <c r="G505" s="36" t="s">
        <v>7433</v>
      </c>
      <c r="H505" s="40" t="s">
        <v>2221</v>
      </c>
      <c r="I505" s="44">
        <v>6686.06</v>
      </c>
      <c r="J505" s="40" t="s">
        <v>7400</v>
      </c>
      <c r="K505" s="40" t="s">
        <v>7434</v>
      </c>
      <c r="L505" s="40" t="s">
        <v>7431</v>
      </c>
      <c r="M505" s="42" t="s">
        <v>40</v>
      </c>
      <c r="N505" s="40" t="s">
        <v>7852</v>
      </c>
      <c r="O505" s="23">
        <v>0</v>
      </c>
      <c r="P505" s="23">
        <v>6686.06</v>
      </c>
      <c r="Q505" s="23">
        <v>0</v>
      </c>
      <c r="R505" s="24">
        <v>0</v>
      </c>
      <c r="S505" s="25">
        <v>0</v>
      </c>
      <c r="T505" s="32"/>
      <c r="U505" s="22" t="str">
        <f>IFERROR(VLOOKUP(B505,[1]Planilha1!$A$1:$B$34,2,FALSE),"Liberado")</f>
        <v>Liberado</v>
      </c>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c r="AV505" s="45"/>
      <c r="AW505" s="45"/>
      <c r="AX505" s="45"/>
      <c r="AY505" s="45"/>
      <c r="AZ505" s="45"/>
      <c r="BA505" s="45"/>
    </row>
    <row r="506" spans="1:53" s="21" customFormat="1" ht="20.100000000000001" customHeight="1" x14ac:dyDescent="0.2">
      <c r="A506" s="40" t="s">
        <v>173</v>
      </c>
      <c r="B506" s="41" t="s">
        <v>262</v>
      </c>
      <c r="C506" s="14">
        <v>1</v>
      </c>
      <c r="D506" s="40" t="s">
        <v>2222</v>
      </c>
      <c r="E506" s="42" t="s">
        <v>2220</v>
      </c>
      <c r="F506" s="43" t="s">
        <v>7389</v>
      </c>
      <c r="G506" s="36">
        <v>38810565</v>
      </c>
      <c r="H506" s="40" t="s">
        <v>2222</v>
      </c>
      <c r="I506" s="44">
        <v>120028.94</v>
      </c>
      <c r="J506" s="40" t="s">
        <v>7400</v>
      </c>
      <c r="K506" s="40" t="s">
        <v>7415</v>
      </c>
      <c r="L506" s="40" t="s">
        <v>7416</v>
      </c>
      <c r="M506" s="42" t="s">
        <v>40</v>
      </c>
      <c r="N506" s="40" t="s">
        <v>7852</v>
      </c>
      <c r="O506" s="23">
        <v>0</v>
      </c>
      <c r="P506" s="23">
        <v>120028.94</v>
      </c>
      <c r="Q506" s="23">
        <v>0</v>
      </c>
      <c r="R506" s="24">
        <v>0</v>
      </c>
      <c r="S506" s="25">
        <v>0</v>
      </c>
      <c r="T506" s="32"/>
      <c r="U506" s="22" t="str">
        <f>IFERROR(VLOOKUP(B506,[1]Planilha1!$A$1:$B$34,2,FALSE),"Liberado")</f>
        <v>Liberado</v>
      </c>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c r="AV506" s="45"/>
      <c r="AW506" s="45"/>
      <c r="AX506" s="45"/>
      <c r="AY506" s="45"/>
      <c r="AZ506" s="45"/>
      <c r="BA506" s="45"/>
    </row>
    <row r="507" spans="1:53" s="21" customFormat="1" ht="20.100000000000001" customHeight="1" x14ac:dyDescent="0.2">
      <c r="A507" s="12" t="s">
        <v>8825</v>
      </c>
      <c r="B507" s="18" t="s">
        <v>306</v>
      </c>
      <c r="C507" s="12" t="s">
        <v>649</v>
      </c>
      <c r="D507" s="12" t="s">
        <v>7781</v>
      </c>
      <c r="E507" s="19" t="s">
        <v>5</v>
      </c>
      <c r="F507" s="19" t="s">
        <v>2244</v>
      </c>
      <c r="G507" s="19" t="s">
        <v>7782</v>
      </c>
      <c r="H507" s="12" t="s">
        <v>8736</v>
      </c>
      <c r="I507" s="20">
        <v>8706.42</v>
      </c>
      <c r="J507" s="12" t="s">
        <v>2325</v>
      </c>
      <c r="K507" s="12" t="s">
        <v>8826</v>
      </c>
      <c r="L507" s="12" t="s">
        <v>7926</v>
      </c>
      <c r="M507" s="12"/>
      <c r="N507" s="12" t="s">
        <v>7927</v>
      </c>
      <c r="O507" s="23">
        <v>0</v>
      </c>
      <c r="P507" s="23">
        <v>10000</v>
      </c>
      <c r="Q507" s="23">
        <v>0</v>
      </c>
      <c r="R507" s="24">
        <v>0</v>
      </c>
      <c r="S507" s="25">
        <v>280</v>
      </c>
      <c r="U507" s="22" t="str">
        <f>IFERROR(VLOOKUP(B507,[1]Planilha1!$A$1:$B$34,2,FALSE),"Liberado")</f>
        <v>Liberado</v>
      </c>
    </row>
    <row r="508" spans="1:53" s="21" customFormat="1" ht="20.100000000000001" customHeight="1" x14ac:dyDescent="0.2">
      <c r="A508" s="27" t="s">
        <v>158</v>
      </c>
      <c r="B508" s="28" t="s">
        <v>306</v>
      </c>
      <c r="C508" s="27" t="s">
        <v>519</v>
      </c>
      <c r="D508" s="27" t="s">
        <v>2081</v>
      </c>
      <c r="E508" s="27" t="s">
        <v>7</v>
      </c>
      <c r="F508" s="27" t="s">
        <v>6507</v>
      </c>
      <c r="G508" s="27" t="s">
        <v>11836</v>
      </c>
      <c r="H508" s="27" t="s">
        <v>7153</v>
      </c>
      <c r="I508" s="29">
        <v>30000</v>
      </c>
      <c r="J508" s="27" t="s">
        <v>6630</v>
      </c>
      <c r="K508" s="27" t="s">
        <v>11837</v>
      </c>
      <c r="L508" s="27" t="s">
        <v>7051</v>
      </c>
      <c r="M508" s="30" t="s">
        <v>6531</v>
      </c>
      <c r="N508" s="27" t="s">
        <v>11796</v>
      </c>
      <c r="O508" s="23">
        <v>93253</v>
      </c>
      <c r="P508" s="23">
        <v>0</v>
      </c>
      <c r="Q508" s="23">
        <v>0</v>
      </c>
      <c r="R508" s="24">
        <v>52204.639999999999</v>
      </c>
      <c r="S508" s="25">
        <v>0</v>
      </c>
      <c r="T508" s="32" t="s">
        <v>12075</v>
      </c>
      <c r="U508" s="22" t="str">
        <f>IFERROR(VLOOKUP(B508,[1]Planilha1!$A$1:$B$34,2,FALSE),"Liberado")</f>
        <v>Liberado</v>
      </c>
      <c r="V508" s="31"/>
      <c r="W508" s="31"/>
      <c r="X508" s="31"/>
      <c r="Y508" s="31"/>
      <c r="Z508" s="31"/>
      <c r="AA508" s="31"/>
      <c r="AB508" s="31"/>
      <c r="AC508" s="31"/>
      <c r="AD508" s="31"/>
      <c r="AE508" s="31"/>
      <c r="AF508" s="31"/>
      <c r="AG508" s="31"/>
      <c r="AH508" s="31"/>
      <c r="AI508" s="31"/>
      <c r="AJ508" s="31"/>
      <c r="AK508" s="31"/>
      <c r="AL508" s="31"/>
      <c r="AM508" s="31"/>
      <c r="AN508" s="31"/>
      <c r="AO508" s="31"/>
      <c r="AP508" s="31"/>
      <c r="AQ508" s="31"/>
      <c r="AR508" s="31"/>
      <c r="AS508" s="31"/>
      <c r="AT508" s="31"/>
      <c r="AU508" s="31"/>
      <c r="AV508" s="31"/>
      <c r="AW508" s="31"/>
      <c r="AX508" s="31"/>
      <c r="AY508" s="31"/>
      <c r="AZ508" s="31"/>
      <c r="BA508" s="31"/>
    </row>
    <row r="509" spans="1:53" s="21" customFormat="1" ht="20.100000000000001" customHeight="1" x14ac:dyDescent="0.2">
      <c r="A509" s="27" t="s">
        <v>158</v>
      </c>
      <c r="B509" s="28" t="s">
        <v>306</v>
      </c>
      <c r="C509" s="27" t="s">
        <v>411</v>
      </c>
      <c r="D509" s="27" t="s">
        <v>2184</v>
      </c>
      <c r="E509" s="27" t="s">
        <v>7</v>
      </c>
      <c r="F509" s="27" t="s">
        <v>6507</v>
      </c>
      <c r="G509" s="27" t="s">
        <v>11989</v>
      </c>
      <c r="H509" s="27" t="s">
        <v>7115</v>
      </c>
      <c r="I509" s="29">
        <v>25000</v>
      </c>
      <c r="J509" s="27" t="s">
        <v>6630</v>
      </c>
      <c r="K509" s="27" t="s">
        <v>11990</v>
      </c>
      <c r="L509" s="27" t="s">
        <v>6985</v>
      </c>
      <c r="M509" s="30" t="s">
        <v>6531</v>
      </c>
      <c r="N509" s="27" t="s">
        <v>11991</v>
      </c>
      <c r="O509" s="23">
        <v>500385.17</v>
      </c>
      <c r="P509" s="23">
        <v>0</v>
      </c>
      <c r="Q509" s="23">
        <v>0</v>
      </c>
      <c r="R509" s="24">
        <v>535215.80000000005</v>
      </c>
      <c r="S509" s="25">
        <v>0</v>
      </c>
      <c r="T509" s="32"/>
      <c r="U509" s="22" t="str">
        <f>IFERROR(VLOOKUP(B509,[1]Planilha1!$A$1:$B$34,2,FALSE),"Liberado")</f>
        <v>Liberado</v>
      </c>
      <c r="V509" s="31"/>
      <c r="W509" s="31"/>
      <c r="X509" s="31"/>
      <c r="Y509" s="31"/>
      <c r="Z509" s="31"/>
      <c r="AA509" s="31"/>
      <c r="AB509" s="31"/>
      <c r="AC509" s="31"/>
      <c r="AD509" s="31"/>
      <c r="AE509" s="31"/>
      <c r="AF509" s="31"/>
      <c r="AG509" s="31"/>
      <c r="AH509" s="31"/>
      <c r="AI509" s="31"/>
      <c r="AJ509" s="31"/>
      <c r="AK509" s="31"/>
      <c r="AL509" s="31"/>
      <c r="AM509" s="31"/>
      <c r="AN509" s="31"/>
      <c r="AO509" s="31"/>
      <c r="AP509" s="31"/>
      <c r="AQ509" s="31"/>
      <c r="AR509" s="31"/>
      <c r="AS509" s="31"/>
      <c r="AT509" s="31"/>
      <c r="AU509" s="31"/>
      <c r="AV509" s="31"/>
      <c r="AW509" s="31"/>
      <c r="AX509" s="31"/>
      <c r="AY509" s="31"/>
      <c r="AZ509" s="31"/>
      <c r="BA509" s="31"/>
    </row>
    <row r="510" spans="1:53" s="21" customFormat="1" ht="20.100000000000001" customHeight="1" x14ac:dyDescent="0.2">
      <c r="A510" s="27" t="s">
        <v>158</v>
      </c>
      <c r="B510" s="28" t="s">
        <v>306</v>
      </c>
      <c r="C510" s="27" t="s">
        <v>519</v>
      </c>
      <c r="D510" s="27" t="s">
        <v>2185</v>
      </c>
      <c r="E510" s="27" t="s">
        <v>7</v>
      </c>
      <c r="F510" s="27" t="s">
        <v>6507</v>
      </c>
      <c r="G510" s="27" t="s">
        <v>7323</v>
      </c>
      <c r="H510" s="27" t="s">
        <v>6710</v>
      </c>
      <c r="I510" s="29">
        <v>50000</v>
      </c>
      <c r="J510" s="27" t="s">
        <v>6510</v>
      </c>
      <c r="K510" s="27" t="s">
        <v>11992</v>
      </c>
      <c r="L510" s="27" t="s">
        <v>7144</v>
      </c>
      <c r="M510" s="30">
        <v>41240</v>
      </c>
      <c r="N510" s="27" t="s">
        <v>7325</v>
      </c>
      <c r="O510" s="23">
        <v>26190.21</v>
      </c>
      <c r="P510" s="23">
        <v>0</v>
      </c>
      <c r="Q510" s="23">
        <v>0</v>
      </c>
      <c r="R510" s="24">
        <v>59532.2</v>
      </c>
      <c r="S510" s="25">
        <v>0</v>
      </c>
      <c r="T510" s="32"/>
      <c r="U510" s="22" t="str">
        <f>IFERROR(VLOOKUP(B510,[1]Planilha1!$A$1:$B$34,2,FALSE),"Liberado")</f>
        <v>Liberado</v>
      </c>
      <c r="V510" s="31"/>
      <c r="W510" s="31"/>
      <c r="X510" s="31"/>
      <c r="Y510" s="31"/>
      <c r="Z510" s="31"/>
      <c r="AA510" s="31"/>
      <c r="AB510" s="31"/>
      <c r="AC510" s="31"/>
      <c r="AD510" s="31"/>
      <c r="AE510" s="31"/>
      <c r="AF510" s="31"/>
      <c r="AG510" s="31"/>
      <c r="AH510" s="31"/>
      <c r="AI510" s="31"/>
      <c r="AJ510" s="31"/>
      <c r="AK510" s="31"/>
      <c r="AL510" s="31"/>
      <c r="AM510" s="31"/>
      <c r="AN510" s="31"/>
      <c r="AO510" s="31"/>
      <c r="AP510" s="31"/>
      <c r="AQ510" s="31"/>
      <c r="AR510" s="31"/>
      <c r="AS510" s="31"/>
      <c r="AT510" s="31"/>
      <c r="AU510" s="31"/>
      <c r="AV510" s="31"/>
      <c r="AW510" s="31"/>
      <c r="AX510" s="31"/>
      <c r="AY510" s="31"/>
      <c r="AZ510" s="31"/>
      <c r="BA510" s="31"/>
    </row>
    <row r="511" spans="1:53" s="21" customFormat="1" ht="20.100000000000001" customHeight="1" x14ac:dyDescent="0.2">
      <c r="A511" s="40" t="s">
        <v>174</v>
      </c>
      <c r="B511" s="41" t="s">
        <v>306</v>
      </c>
      <c r="C511" s="14">
        <v>3</v>
      </c>
      <c r="D511" s="40" t="s">
        <v>2222</v>
      </c>
      <c r="E511" s="42" t="s">
        <v>2220</v>
      </c>
      <c r="F511" s="43" t="s">
        <v>7389</v>
      </c>
      <c r="G511" s="36" t="s">
        <v>7435</v>
      </c>
      <c r="H511" s="40" t="s">
        <v>2222</v>
      </c>
      <c r="I511" s="44">
        <v>5422.88</v>
      </c>
      <c r="J511" s="40" t="s">
        <v>7391</v>
      </c>
      <c r="K511" s="40" t="s">
        <v>7421</v>
      </c>
      <c r="L511" s="40" t="s">
        <v>7436</v>
      </c>
      <c r="M511" s="42" t="s">
        <v>40</v>
      </c>
      <c r="N511" s="40" t="s">
        <v>7852</v>
      </c>
      <c r="O511" s="23">
        <v>0</v>
      </c>
      <c r="P511" s="23">
        <v>5422.88</v>
      </c>
      <c r="Q511" s="23">
        <v>0</v>
      </c>
      <c r="R511" s="24">
        <v>0</v>
      </c>
      <c r="S511" s="25">
        <v>0</v>
      </c>
      <c r="T511" s="32"/>
      <c r="U511" s="22" t="str">
        <f>IFERROR(VLOOKUP(B511,[1]Planilha1!$A$1:$B$34,2,FALSE),"Liberado")</f>
        <v>Liberado</v>
      </c>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c r="AV511" s="45"/>
      <c r="AW511" s="45"/>
      <c r="AX511" s="45"/>
      <c r="AY511" s="45"/>
      <c r="AZ511" s="45"/>
      <c r="BA511" s="45"/>
    </row>
    <row r="512" spans="1:53" s="21" customFormat="1" ht="20.100000000000001" customHeight="1" x14ac:dyDescent="0.2">
      <c r="A512" s="40" t="s">
        <v>175</v>
      </c>
      <c r="B512" s="41" t="s">
        <v>306</v>
      </c>
      <c r="C512" s="14">
        <v>1</v>
      </c>
      <c r="D512" s="40" t="s">
        <v>2222</v>
      </c>
      <c r="E512" s="42" t="s">
        <v>2220</v>
      </c>
      <c r="F512" s="43" t="s">
        <v>7389</v>
      </c>
      <c r="G512" s="36">
        <v>38810450</v>
      </c>
      <c r="H512" s="40" t="s">
        <v>2222</v>
      </c>
      <c r="I512" s="44">
        <v>208393.56</v>
      </c>
      <c r="J512" s="40" t="s">
        <v>7400</v>
      </c>
      <c r="K512" s="40" t="s">
        <v>7415</v>
      </c>
      <c r="L512" s="40" t="s">
        <v>7416</v>
      </c>
      <c r="M512" s="42" t="s">
        <v>40</v>
      </c>
      <c r="N512" s="40" t="s">
        <v>7852</v>
      </c>
      <c r="O512" s="23">
        <v>0</v>
      </c>
      <c r="P512" s="23">
        <v>208393.56</v>
      </c>
      <c r="Q512" s="23">
        <v>0</v>
      </c>
      <c r="R512" s="24">
        <v>0</v>
      </c>
      <c r="S512" s="25">
        <v>0</v>
      </c>
      <c r="T512" s="32"/>
      <c r="U512" s="22" t="str">
        <f>IFERROR(VLOOKUP(B512,[1]Planilha1!$A$1:$B$34,2,FALSE),"Liberado")</f>
        <v>Liberado</v>
      </c>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c r="AV512" s="45"/>
      <c r="AW512" s="45"/>
      <c r="AX512" s="45"/>
      <c r="AY512" s="45"/>
      <c r="AZ512" s="45"/>
      <c r="BA512" s="45"/>
    </row>
    <row r="513" spans="1:53" s="21" customFormat="1" ht="20.100000000000001" customHeight="1" x14ac:dyDescent="0.2">
      <c r="A513" s="27" t="s">
        <v>125</v>
      </c>
      <c r="B513" s="28" t="s">
        <v>300</v>
      </c>
      <c r="C513" s="27" t="s">
        <v>331</v>
      </c>
      <c r="D513" s="27" t="s">
        <v>1857</v>
      </c>
      <c r="E513" s="27" t="s">
        <v>7</v>
      </c>
      <c r="F513" s="27" t="s">
        <v>6507</v>
      </c>
      <c r="G513" s="27" t="s">
        <v>6560</v>
      </c>
      <c r="H513" s="27" t="s">
        <v>6561</v>
      </c>
      <c r="I513" s="29">
        <v>40000</v>
      </c>
      <c r="J513" s="27" t="s">
        <v>6510</v>
      </c>
      <c r="K513" s="27" t="s">
        <v>11475</v>
      </c>
      <c r="L513" s="27" t="s">
        <v>6579</v>
      </c>
      <c r="M513" s="30">
        <v>42835</v>
      </c>
      <c r="N513" s="27" t="s">
        <v>11476</v>
      </c>
      <c r="O513" s="23">
        <v>18966.75</v>
      </c>
      <c r="P513" s="23">
        <v>41727.89</v>
      </c>
      <c r="Q513" s="23">
        <v>0</v>
      </c>
      <c r="R513" s="24">
        <v>0</v>
      </c>
      <c r="S513" s="25">
        <v>0</v>
      </c>
      <c r="T513" s="32"/>
      <c r="U513" s="22" t="str">
        <f>IFERROR(VLOOKUP(B513,[1]Planilha1!$A$1:$B$34,2,FALSE),"Liberado")</f>
        <v>Liberado</v>
      </c>
      <c r="V513" s="31"/>
      <c r="W513" s="31"/>
      <c r="X513" s="31"/>
      <c r="Y513" s="31"/>
      <c r="Z513" s="31"/>
      <c r="AA513" s="31"/>
      <c r="AB513" s="31"/>
      <c r="AC513" s="31"/>
      <c r="AD513" s="31"/>
      <c r="AE513" s="31"/>
      <c r="AF513" s="31"/>
      <c r="AG513" s="31"/>
      <c r="AH513" s="31"/>
      <c r="AI513" s="31"/>
      <c r="AJ513" s="31"/>
      <c r="AK513" s="31"/>
      <c r="AL513" s="31"/>
      <c r="AM513" s="31"/>
      <c r="AN513" s="31"/>
      <c r="AO513" s="31"/>
      <c r="AP513" s="31"/>
      <c r="AQ513" s="31"/>
      <c r="AR513" s="31"/>
      <c r="AS513" s="31"/>
      <c r="AT513" s="31"/>
      <c r="AU513" s="31"/>
      <c r="AV513" s="31"/>
      <c r="AW513" s="31"/>
      <c r="AX513" s="31"/>
      <c r="AY513" s="31"/>
      <c r="AZ513" s="31"/>
      <c r="BA513" s="31"/>
    </row>
    <row r="514" spans="1:53" s="21" customFormat="1" ht="20.100000000000001" customHeight="1" x14ac:dyDescent="0.2">
      <c r="A514" s="12" t="s">
        <v>85</v>
      </c>
      <c r="B514" s="18" t="s">
        <v>271</v>
      </c>
      <c r="C514" s="12" t="s">
        <v>397</v>
      </c>
      <c r="D514" s="12" t="s">
        <v>399</v>
      </c>
      <c r="E514" s="19" t="s">
        <v>5</v>
      </c>
      <c r="F514" s="19" t="s">
        <v>2549</v>
      </c>
      <c r="G514" s="19" t="s">
        <v>2550</v>
      </c>
      <c r="H514" s="12" t="s">
        <v>2551</v>
      </c>
      <c r="I514" s="20">
        <v>397.72</v>
      </c>
      <c r="J514" s="12" t="s">
        <v>2325</v>
      </c>
      <c r="K514" s="12" t="s">
        <v>2552</v>
      </c>
      <c r="L514" s="12" t="s">
        <v>2334</v>
      </c>
      <c r="M514" s="12"/>
      <c r="N514" s="12" t="s">
        <v>8111</v>
      </c>
      <c r="O514" s="20">
        <v>0</v>
      </c>
      <c r="P514" s="20">
        <v>4000</v>
      </c>
      <c r="Q514" s="20">
        <v>0</v>
      </c>
      <c r="R514" s="20">
        <v>0</v>
      </c>
      <c r="S514" s="20">
        <v>1920</v>
      </c>
      <c r="U514" s="22" t="str">
        <f>IFERROR(VLOOKUP(B514,[1]Planilha1!$A$1:$B$34,2,FALSE),"Liberado")</f>
        <v>Liberado</v>
      </c>
    </row>
    <row r="515" spans="1:53" s="21" customFormat="1" ht="20.100000000000001" customHeight="1" x14ac:dyDescent="0.2">
      <c r="A515" s="12" t="s">
        <v>85</v>
      </c>
      <c r="B515" s="18" t="s">
        <v>271</v>
      </c>
      <c r="C515" s="12" t="s">
        <v>397</v>
      </c>
      <c r="D515" s="12" t="s">
        <v>529</v>
      </c>
      <c r="E515" s="19" t="s">
        <v>5</v>
      </c>
      <c r="F515" s="19" t="s">
        <v>12</v>
      </c>
      <c r="G515" s="19" t="s">
        <v>2996</v>
      </c>
      <c r="H515" s="12" t="s">
        <v>2997</v>
      </c>
      <c r="I515" s="20">
        <v>100000</v>
      </c>
      <c r="J515" s="12" t="s">
        <v>2998</v>
      </c>
      <c r="K515" s="12" t="s">
        <v>2999</v>
      </c>
      <c r="L515" s="12" t="s">
        <v>2672</v>
      </c>
      <c r="M515" s="12"/>
      <c r="N515" s="12" t="s">
        <v>3001</v>
      </c>
      <c r="O515" s="20">
        <v>0</v>
      </c>
      <c r="P515" s="20">
        <v>100000</v>
      </c>
      <c r="Q515" s="20">
        <v>0</v>
      </c>
      <c r="R515" s="20">
        <v>0</v>
      </c>
      <c r="S515" s="20">
        <v>407.61</v>
      </c>
      <c r="U515" s="22" t="str">
        <f>IFERROR(VLOOKUP(B515,[1]Planilha1!$A$1:$B$34,2,FALSE),"Liberado")</f>
        <v>Liberado</v>
      </c>
    </row>
    <row r="516" spans="1:53" s="21" customFormat="1" ht="20.100000000000001" customHeight="1" x14ac:dyDescent="0.2">
      <c r="A516" s="12" t="s">
        <v>85</v>
      </c>
      <c r="B516" s="18" t="s">
        <v>271</v>
      </c>
      <c r="C516" s="12" t="s">
        <v>427</v>
      </c>
      <c r="D516" s="12" t="s">
        <v>8188</v>
      </c>
      <c r="E516" s="19" t="s">
        <v>5</v>
      </c>
      <c r="F516" s="19" t="s">
        <v>2273</v>
      </c>
      <c r="G516" s="19" t="s">
        <v>8189</v>
      </c>
      <c r="H516" s="12" t="s">
        <v>8190</v>
      </c>
      <c r="I516" s="20">
        <v>37480</v>
      </c>
      <c r="J516" s="12" t="s">
        <v>2258</v>
      </c>
      <c r="K516" s="12" t="s">
        <v>2410</v>
      </c>
      <c r="L516" s="12" t="s">
        <v>2368</v>
      </c>
      <c r="M516" s="12"/>
      <c r="N516" s="12" t="s">
        <v>8191</v>
      </c>
      <c r="O516" s="20">
        <v>2619.52</v>
      </c>
      <c r="P516" s="20">
        <v>0</v>
      </c>
      <c r="Q516" s="20">
        <v>0</v>
      </c>
      <c r="R516" s="20">
        <v>0</v>
      </c>
      <c r="S516" s="20">
        <v>160</v>
      </c>
      <c r="U516" s="22" t="str">
        <f>IFERROR(VLOOKUP(B516,[1]Planilha1!$A$1:$B$34,2,FALSE),"Liberado")</f>
        <v>Liberado</v>
      </c>
    </row>
    <row r="517" spans="1:53" s="21" customFormat="1" ht="20.100000000000001" customHeight="1" x14ac:dyDescent="0.2">
      <c r="A517" s="12" t="s">
        <v>85</v>
      </c>
      <c r="B517" s="18" t="s">
        <v>271</v>
      </c>
      <c r="C517" s="12" t="s">
        <v>634</v>
      </c>
      <c r="D517" s="12" t="s">
        <v>8446</v>
      </c>
      <c r="E517" s="19" t="s">
        <v>5</v>
      </c>
      <c r="F517" s="19" t="s">
        <v>2273</v>
      </c>
      <c r="G517" s="19" t="s">
        <v>8447</v>
      </c>
      <c r="H517" s="12" t="s">
        <v>2861</v>
      </c>
      <c r="I517" s="20">
        <v>40000</v>
      </c>
      <c r="J517" s="12" t="s">
        <v>2325</v>
      </c>
      <c r="K517" s="12" t="s">
        <v>8448</v>
      </c>
      <c r="L517" s="12" t="s">
        <v>7926</v>
      </c>
      <c r="M517" s="12"/>
      <c r="N517" s="12" t="s">
        <v>8154</v>
      </c>
      <c r="O517" s="20">
        <v>0</v>
      </c>
      <c r="P517" s="20">
        <v>10000</v>
      </c>
      <c r="Q517" s="20">
        <v>0</v>
      </c>
      <c r="R517" s="20">
        <v>0</v>
      </c>
      <c r="S517" s="20">
        <v>80</v>
      </c>
      <c r="U517" s="22" t="str">
        <f>IFERROR(VLOOKUP(B517,[1]Planilha1!$A$1:$B$34,2,FALSE),"Liberado")</f>
        <v>Liberado</v>
      </c>
    </row>
    <row r="518" spans="1:53" s="21" customFormat="1" ht="20.100000000000001" customHeight="1" x14ac:dyDescent="0.2">
      <c r="A518" s="12" t="s">
        <v>85</v>
      </c>
      <c r="B518" s="18" t="s">
        <v>271</v>
      </c>
      <c r="C518" s="12" t="s">
        <v>397</v>
      </c>
      <c r="D518" s="12" t="s">
        <v>883</v>
      </c>
      <c r="E518" s="19" t="s">
        <v>5</v>
      </c>
      <c r="F518" s="19" t="s">
        <v>2244</v>
      </c>
      <c r="G518" s="19" t="s">
        <v>3985</v>
      </c>
      <c r="H518" s="12" t="s">
        <v>3589</v>
      </c>
      <c r="I518" s="20">
        <v>596.12</v>
      </c>
      <c r="J518" s="12" t="s">
        <v>2325</v>
      </c>
      <c r="K518" s="12" t="s">
        <v>3986</v>
      </c>
      <c r="L518" s="12" t="s">
        <v>3255</v>
      </c>
      <c r="M518" s="12"/>
      <c r="N518" s="12" t="s">
        <v>8647</v>
      </c>
      <c r="O518" s="20">
        <v>0</v>
      </c>
      <c r="P518" s="20">
        <v>0</v>
      </c>
      <c r="Q518" s="20">
        <v>0</v>
      </c>
      <c r="R518" s="20">
        <v>0</v>
      </c>
      <c r="S518" s="20">
        <v>1920</v>
      </c>
      <c r="U518" s="22" t="str">
        <f>IFERROR(VLOOKUP(B518,[1]Planilha1!$A$1:$B$34,2,FALSE),"Liberado")</f>
        <v>Liberado</v>
      </c>
    </row>
    <row r="519" spans="1:53" s="21" customFormat="1" ht="20.100000000000001" customHeight="1" x14ac:dyDescent="0.2">
      <c r="A519" s="12" t="s">
        <v>85</v>
      </c>
      <c r="B519" s="18" t="s">
        <v>271</v>
      </c>
      <c r="C519" s="12" t="s">
        <v>649</v>
      </c>
      <c r="D519" s="12" t="s">
        <v>869</v>
      </c>
      <c r="E519" s="19" t="s">
        <v>5</v>
      </c>
      <c r="F519" s="19" t="s">
        <v>2244</v>
      </c>
      <c r="G519" s="19" t="s">
        <v>3949</v>
      </c>
      <c r="H519" s="12" t="s">
        <v>3580</v>
      </c>
      <c r="I519" s="20">
        <v>1505.5</v>
      </c>
      <c r="J519" s="12" t="s">
        <v>2247</v>
      </c>
      <c r="K519" s="12" t="s">
        <v>3950</v>
      </c>
      <c r="L519" s="12" t="s">
        <v>2359</v>
      </c>
      <c r="M519" s="12"/>
      <c r="N519" s="12" t="s">
        <v>2323</v>
      </c>
      <c r="O519" s="20">
        <v>0</v>
      </c>
      <c r="P519" s="20">
        <v>50000</v>
      </c>
      <c r="Q519" s="20">
        <v>0</v>
      </c>
      <c r="R519" s="20">
        <v>0</v>
      </c>
      <c r="S519" s="20">
        <v>1160</v>
      </c>
      <c r="U519" s="22" t="str">
        <f>IFERROR(VLOOKUP(B519,[1]Planilha1!$A$1:$B$34,2,FALSE),"Liberado")</f>
        <v>Liberado</v>
      </c>
    </row>
    <row r="520" spans="1:53" s="21" customFormat="1" ht="20.100000000000001" customHeight="1" x14ac:dyDescent="0.2">
      <c r="A520" s="12" t="s">
        <v>85</v>
      </c>
      <c r="B520" s="18" t="s">
        <v>271</v>
      </c>
      <c r="C520" s="12" t="s">
        <v>427</v>
      </c>
      <c r="D520" s="12" t="s">
        <v>936</v>
      </c>
      <c r="E520" s="19" t="s">
        <v>5</v>
      </c>
      <c r="F520" s="19" t="s">
        <v>2273</v>
      </c>
      <c r="G520" s="19" t="s">
        <v>4132</v>
      </c>
      <c r="H520" s="12" t="s">
        <v>4133</v>
      </c>
      <c r="I520" s="20">
        <v>36529.879999999997</v>
      </c>
      <c r="J520" s="12" t="s">
        <v>2247</v>
      </c>
      <c r="K520" s="12" t="s">
        <v>4134</v>
      </c>
      <c r="L520" s="12" t="s">
        <v>2334</v>
      </c>
      <c r="M520" s="12"/>
      <c r="N520" s="12" t="s">
        <v>2323</v>
      </c>
      <c r="O520" s="23">
        <v>0</v>
      </c>
      <c r="P520" s="23">
        <v>32929.879999999997</v>
      </c>
      <c r="Q520" s="23">
        <v>0</v>
      </c>
      <c r="R520" s="24">
        <v>0</v>
      </c>
      <c r="S520" s="25">
        <v>384</v>
      </c>
      <c r="U520" s="22" t="str">
        <f>IFERROR(VLOOKUP(B520,[1]Planilha1!$A$1:$B$34,2,FALSE),"Liberado")</f>
        <v>Liberado</v>
      </c>
    </row>
    <row r="521" spans="1:53" s="21" customFormat="1" ht="20.100000000000001" customHeight="1" x14ac:dyDescent="0.2">
      <c r="A521" s="12" t="s">
        <v>85</v>
      </c>
      <c r="B521" s="18" t="s">
        <v>271</v>
      </c>
      <c r="C521" s="12" t="s">
        <v>397</v>
      </c>
      <c r="D521" s="12" t="s">
        <v>970</v>
      </c>
      <c r="E521" s="19" t="s">
        <v>5</v>
      </c>
      <c r="F521" s="19" t="s">
        <v>2452</v>
      </c>
      <c r="G521" s="19" t="s">
        <v>4223</v>
      </c>
      <c r="H521" s="12" t="s">
        <v>2997</v>
      </c>
      <c r="I521" s="20">
        <v>15000</v>
      </c>
      <c r="J521" s="12" t="s">
        <v>2247</v>
      </c>
      <c r="K521" s="12" t="s">
        <v>4224</v>
      </c>
      <c r="L521" s="12" t="s">
        <v>2334</v>
      </c>
      <c r="M521" s="12"/>
      <c r="N521" s="12" t="s">
        <v>4226</v>
      </c>
      <c r="O521" s="23">
        <v>1500</v>
      </c>
      <c r="P521" s="23">
        <v>0</v>
      </c>
      <c r="Q521" s="23">
        <v>0</v>
      </c>
      <c r="R521" s="24">
        <v>0</v>
      </c>
      <c r="S521" s="25">
        <v>1274.8800000000001</v>
      </c>
      <c r="U521" s="22" t="str">
        <f>IFERROR(VLOOKUP(B521,[1]Planilha1!$A$1:$B$34,2,FALSE),"Liberado")</f>
        <v>Liberado</v>
      </c>
    </row>
    <row r="522" spans="1:53" s="21" customFormat="1" ht="20.100000000000001" customHeight="1" x14ac:dyDescent="0.2">
      <c r="A522" s="12" t="s">
        <v>85</v>
      </c>
      <c r="B522" s="18" t="s">
        <v>271</v>
      </c>
      <c r="C522" s="12" t="s">
        <v>427</v>
      </c>
      <c r="D522" s="12" t="s">
        <v>968</v>
      </c>
      <c r="E522" s="19" t="s">
        <v>5</v>
      </c>
      <c r="F522" s="19" t="s">
        <v>2324</v>
      </c>
      <c r="G522" s="19" t="s">
        <v>4218</v>
      </c>
      <c r="H522" s="12" t="s">
        <v>2944</v>
      </c>
      <c r="I522" s="20">
        <v>1169.5</v>
      </c>
      <c r="J522" s="12" t="s">
        <v>2247</v>
      </c>
      <c r="K522" s="12" t="s">
        <v>4219</v>
      </c>
      <c r="L522" s="12" t="s">
        <v>2608</v>
      </c>
      <c r="M522" s="12"/>
      <c r="N522" s="12" t="s">
        <v>4220</v>
      </c>
      <c r="O522" s="23">
        <v>5000</v>
      </c>
      <c r="P522" s="23">
        <v>0</v>
      </c>
      <c r="Q522" s="23">
        <v>0</v>
      </c>
      <c r="R522" s="24">
        <v>0</v>
      </c>
      <c r="S522" s="25">
        <v>1680</v>
      </c>
      <c r="U522" s="22" t="str">
        <f>IFERROR(VLOOKUP(B522,[1]Planilha1!$A$1:$B$34,2,FALSE),"Liberado")</f>
        <v>Liberado</v>
      </c>
    </row>
    <row r="523" spans="1:53" s="21" customFormat="1" ht="20.100000000000001" customHeight="1" x14ac:dyDescent="0.2">
      <c r="A523" s="12" t="s">
        <v>85</v>
      </c>
      <c r="B523" s="18" t="s">
        <v>271</v>
      </c>
      <c r="C523" s="12" t="s">
        <v>323</v>
      </c>
      <c r="D523" s="12" t="s">
        <v>969</v>
      </c>
      <c r="E523" s="19" t="s">
        <v>5</v>
      </c>
      <c r="F523" s="19" t="s">
        <v>2273</v>
      </c>
      <c r="G523" s="19" t="s">
        <v>4221</v>
      </c>
      <c r="H523" s="12" t="s">
        <v>3476</v>
      </c>
      <c r="I523" s="20">
        <v>24880</v>
      </c>
      <c r="J523" s="12" t="s">
        <v>2247</v>
      </c>
      <c r="K523" s="12" t="s">
        <v>4222</v>
      </c>
      <c r="L523" s="12" t="s">
        <v>2515</v>
      </c>
      <c r="M523" s="12"/>
      <c r="N523" s="12" t="s">
        <v>2323</v>
      </c>
      <c r="O523" s="23">
        <v>11355.4</v>
      </c>
      <c r="P523" s="23">
        <v>0</v>
      </c>
      <c r="Q523" s="23">
        <v>0</v>
      </c>
      <c r="R523" s="24">
        <v>11355.4</v>
      </c>
      <c r="S523" s="25">
        <v>1680</v>
      </c>
      <c r="U523" s="22" t="str">
        <f>IFERROR(VLOOKUP(B523,[1]Planilha1!$A$1:$B$34,2,FALSE),"Liberado")</f>
        <v>Liberado</v>
      </c>
    </row>
    <row r="524" spans="1:53" s="21" customFormat="1" ht="20.100000000000001" customHeight="1" x14ac:dyDescent="0.2">
      <c r="A524" s="27" t="s">
        <v>161</v>
      </c>
      <c r="B524" s="28" t="s">
        <v>271</v>
      </c>
      <c r="C524" s="27" t="s">
        <v>634</v>
      </c>
      <c r="D524" s="27" t="s">
        <v>2136</v>
      </c>
      <c r="E524" s="27" t="s">
        <v>7</v>
      </c>
      <c r="F524" s="27" t="s">
        <v>6507</v>
      </c>
      <c r="G524" s="27" t="s">
        <v>7246</v>
      </c>
      <c r="H524" s="27" t="s">
        <v>6659</v>
      </c>
      <c r="I524" s="29">
        <v>28000</v>
      </c>
      <c r="J524" s="27" t="s">
        <v>6630</v>
      </c>
      <c r="K524" s="27" t="s">
        <v>11917</v>
      </c>
      <c r="L524" s="27" t="s">
        <v>7051</v>
      </c>
      <c r="M524" s="30" t="s">
        <v>6531</v>
      </c>
      <c r="N524" s="27" t="s">
        <v>11852</v>
      </c>
      <c r="O524" s="23">
        <v>31155.09</v>
      </c>
      <c r="P524" s="23">
        <v>0</v>
      </c>
      <c r="Q524" s="23">
        <v>0</v>
      </c>
      <c r="R524" s="24">
        <v>14971.65</v>
      </c>
      <c r="S524" s="25">
        <v>0</v>
      </c>
      <c r="T524" s="32"/>
      <c r="U524" s="22" t="str">
        <f>IFERROR(VLOOKUP(B524,[1]Planilha1!$A$1:$B$34,2,FALSE),"Liberado")</f>
        <v>Liberado</v>
      </c>
      <c r="V524" s="31"/>
      <c r="W524" s="31"/>
      <c r="X524" s="31"/>
      <c r="Y524" s="31"/>
      <c r="Z524" s="31"/>
      <c r="AA524" s="31"/>
      <c r="AB524" s="31"/>
      <c r="AC524" s="31"/>
      <c r="AD524" s="31"/>
      <c r="AE524" s="31"/>
      <c r="AF524" s="31"/>
      <c r="AG524" s="31"/>
      <c r="AH524" s="31"/>
      <c r="AI524" s="31"/>
      <c r="AJ524" s="31"/>
      <c r="AK524" s="31"/>
      <c r="AL524" s="31"/>
      <c r="AM524" s="31"/>
      <c r="AN524" s="31"/>
      <c r="AO524" s="31"/>
      <c r="AP524" s="31"/>
      <c r="AQ524" s="31"/>
      <c r="AR524" s="31"/>
      <c r="AS524" s="31"/>
      <c r="AT524" s="31"/>
      <c r="AU524" s="31"/>
      <c r="AV524" s="31"/>
      <c r="AW524" s="31"/>
      <c r="AX524" s="31"/>
      <c r="AY524" s="31"/>
      <c r="AZ524" s="31"/>
      <c r="BA524" s="31"/>
    </row>
    <row r="525" spans="1:53" s="21" customFormat="1" ht="20.100000000000001" customHeight="1" x14ac:dyDescent="0.2">
      <c r="A525" s="40" t="s">
        <v>176</v>
      </c>
      <c r="B525" s="41" t="s">
        <v>271</v>
      </c>
      <c r="C525" s="14">
        <v>1</v>
      </c>
      <c r="D525" s="40" t="s">
        <v>2225</v>
      </c>
      <c r="E525" s="42" t="s">
        <v>2220</v>
      </c>
      <c r="F525" s="43" t="s">
        <v>7389</v>
      </c>
      <c r="G525" s="36" t="s">
        <v>7437</v>
      </c>
      <c r="H525" s="40" t="s">
        <v>2225</v>
      </c>
      <c r="I525" s="44">
        <v>153299.41</v>
      </c>
      <c r="J525" s="40" t="s">
        <v>7391</v>
      </c>
      <c r="K525" s="40" t="s">
        <v>7438</v>
      </c>
      <c r="L525" s="40" t="s">
        <v>7431</v>
      </c>
      <c r="M525" s="42" t="s">
        <v>40</v>
      </c>
      <c r="N525" s="40" t="s">
        <v>7852</v>
      </c>
      <c r="O525" s="23">
        <v>0</v>
      </c>
      <c r="P525" s="23">
        <v>153299.41</v>
      </c>
      <c r="Q525" s="23">
        <v>0</v>
      </c>
      <c r="R525" s="24">
        <v>0</v>
      </c>
      <c r="S525" s="25">
        <v>0</v>
      </c>
      <c r="T525" s="32"/>
      <c r="U525" s="22" t="str">
        <f>IFERROR(VLOOKUP(B525,[1]Planilha1!$A$1:$B$34,2,FALSE),"Liberado")</f>
        <v>Liberado</v>
      </c>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c r="AV525" s="45"/>
      <c r="AW525" s="45"/>
      <c r="AX525" s="45"/>
      <c r="AY525" s="45"/>
      <c r="AZ525" s="45"/>
      <c r="BA525" s="45"/>
    </row>
    <row r="526" spans="1:53" s="21" customFormat="1" ht="20.100000000000001" customHeight="1" x14ac:dyDescent="0.2">
      <c r="A526" s="40" t="s">
        <v>176</v>
      </c>
      <c r="B526" s="41" t="s">
        <v>271</v>
      </c>
      <c r="C526" s="14">
        <v>1</v>
      </c>
      <c r="D526" s="40" t="s">
        <v>2225</v>
      </c>
      <c r="E526" s="42" t="s">
        <v>2220</v>
      </c>
      <c r="F526" s="43" t="s">
        <v>7389</v>
      </c>
      <c r="G526" s="36" t="s">
        <v>7439</v>
      </c>
      <c r="H526" s="40" t="s">
        <v>2225</v>
      </c>
      <c r="I526" s="44">
        <v>177745.39</v>
      </c>
      <c r="J526" s="40" t="s">
        <v>7391</v>
      </c>
      <c r="K526" s="40" t="s">
        <v>7438</v>
      </c>
      <c r="L526" s="40" t="s">
        <v>7431</v>
      </c>
      <c r="M526" s="42" t="s">
        <v>40</v>
      </c>
      <c r="N526" s="40" t="s">
        <v>7852</v>
      </c>
      <c r="O526" s="23">
        <v>0</v>
      </c>
      <c r="P526" s="23">
        <v>177745.39</v>
      </c>
      <c r="Q526" s="23">
        <v>0</v>
      </c>
      <c r="R526" s="24">
        <v>0</v>
      </c>
      <c r="S526" s="25">
        <v>0</v>
      </c>
      <c r="T526" s="32"/>
      <c r="U526" s="22" t="str">
        <f>IFERROR(VLOOKUP(B526,[1]Planilha1!$A$1:$B$34,2,FALSE),"Liberado")</f>
        <v>Liberado</v>
      </c>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c r="AV526" s="45"/>
      <c r="AW526" s="45"/>
      <c r="AX526" s="45"/>
      <c r="AY526" s="45"/>
      <c r="AZ526" s="45"/>
      <c r="BA526" s="45"/>
    </row>
    <row r="527" spans="1:53" s="21" customFormat="1" ht="20.100000000000001" customHeight="1" x14ac:dyDescent="0.2">
      <c r="A527" s="40" t="s">
        <v>176</v>
      </c>
      <c r="B527" s="41" t="s">
        <v>271</v>
      </c>
      <c r="C527" s="14">
        <v>1</v>
      </c>
      <c r="D527" s="40" t="s">
        <v>2225</v>
      </c>
      <c r="E527" s="42" t="s">
        <v>2220</v>
      </c>
      <c r="F527" s="43" t="s">
        <v>7389</v>
      </c>
      <c r="G527" s="36" t="s">
        <v>7440</v>
      </c>
      <c r="H527" s="40" t="s">
        <v>2225</v>
      </c>
      <c r="I527" s="44">
        <v>167268.22</v>
      </c>
      <c r="J527" s="40" t="s">
        <v>7391</v>
      </c>
      <c r="K527" s="40" t="s">
        <v>7438</v>
      </c>
      <c r="L527" s="40" t="s">
        <v>7431</v>
      </c>
      <c r="M527" s="42" t="s">
        <v>40</v>
      </c>
      <c r="N527" s="40" t="s">
        <v>7852</v>
      </c>
      <c r="O527" s="23">
        <v>0</v>
      </c>
      <c r="P527" s="23">
        <v>167268.22</v>
      </c>
      <c r="Q527" s="23">
        <v>0</v>
      </c>
      <c r="R527" s="24">
        <v>0</v>
      </c>
      <c r="S527" s="25">
        <v>0</v>
      </c>
      <c r="T527" s="32"/>
      <c r="U527" s="22" t="str">
        <f>IFERROR(VLOOKUP(B527,[1]Planilha1!$A$1:$B$34,2,FALSE),"Liberado")</f>
        <v>Liberado</v>
      </c>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c r="AV527" s="45"/>
      <c r="AW527" s="45"/>
      <c r="AX527" s="45"/>
      <c r="AY527" s="45"/>
      <c r="AZ527" s="45"/>
      <c r="BA527" s="45"/>
    </row>
    <row r="528" spans="1:53" s="21" customFormat="1" ht="20.100000000000001" customHeight="1" x14ac:dyDescent="0.2">
      <c r="A528" s="40" t="s">
        <v>176</v>
      </c>
      <c r="B528" s="41" t="s">
        <v>271</v>
      </c>
      <c r="C528" s="14">
        <v>1</v>
      </c>
      <c r="D528" s="40" t="s">
        <v>2225</v>
      </c>
      <c r="E528" s="42" t="s">
        <v>2220</v>
      </c>
      <c r="F528" s="43" t="s">
        <v>7389</v>
      </c>
      <c r="G528" s="36" t="s">
        <v>7441</v>
      </c>
      <c r="H528" s="40" t="s">
        <v>2225</v>
      </c>
      <c r="I528" s="44">
        <v>186033.42</v>
      </c>
      <c r="J528" s="40" t="s">
        <v>7391</v>
      </c>
      <c r="K528" s="40" t="s">
        <v>7438</v>
      </c>
      <c r="L528" s="40" t="s">
        <v>7431</v>
      </c>
      <c r="M528" s="42" t="s">
        <v>40</v>
      </c>
      <c r="N528" s="40" t="s">
        <v>7852</v>
      </c>
      <c r="O528" s="23">
        <v>0</v>
      </c>
      <c r="P528" s="23">
        <v>186033.42</v>
      </c>
      <c r="Q528" s="23">
        <v>0</v>
      </c>
      <c r="R528" s="24">
        <v>0</v>
      </c>
      <c r="S528" s="25">
        <v>0</v>
      </c>
      <c r="T528" s="32"/>
      <c r="U528" s="22" t="str">
        <f>IFERROR(VLOOKUP(B528,[1]Planilha1!$A$1:$B$34,2,FALSE),"Liberado")</f>
        <v>Liberado</v>
      </c>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c r="AV528" s="45"/>
      <c r="AW528" s="45"/>
      <c r="AX528" s="45"/>
      <c r="AY528" s="45"/>
      <c r="AZ528" s="45"/>
      <c r="BA528" s="45"/>
    </row>
    <row r="529" spans="1:53" s="21" customFormat="1" ht="20.100000000000001" customHeight="1" x14ac:dyDescent="0.2">
      <c r="A529" s="40" t="s">
        <v>176</v>
      </c>
      <c r="B529" s="41" t="s">
        <v>271</v>
      </c>
      <c r="C529" s="14">
        <v>1</v>
      </c>
      <c r="D529" s="40" t="s">
        <v>2225</v>
      </c>
      <c r="E529" s="42" t="s">
        <v>2220</v>
      </c>
      <c r="F529" s="43" t="s">
        <v>7389</v>
      </c>
      <c r="G529" s="36" t="s">
        <v>7442</v>
      </c>
      <c r="H529" s="40" t="s">
        <v>2225</v>
      </c>
      <c r="I529" s="44">
        <v>210700.33</v>
      </c>
      <c r="J529" s="40" t="s">
        <v>7391</v>
      </c>
      <c r="K529" s="40" t="s">
        <v>7438</v>
      </c>
      <c r="L529" s="40" t="s">
        <v>7431</v>
      </c>
      <c r="M529" s="42" t="s">
        <v>40</v>
      </c>
      <c r="N529" s="40" t="s">
        <v>7852</v>
      </c>
      <c r="O529" s="23">
        <v>0</v>
      </c>
      <c r="P529" s="23">
        <v>210700.33</v>
      </c>
      <c r="Q529" s="23">
        <v>0</v>
      </c>
      <c r="R529" s="24">
        <v>0</v>
      </c>
      <c r="S529" s="25">
        <v>0</v>
      </c>
      <c r="T529" s="32"/>
      <c r="U529" s="22" t="str">
        <f>IFERROR(VLOOKUP(B529,[1]Planilha1!$A$1:$B$34,2,FALSE),"Liberado")</f>
        <v>Liberado</v>
      </c>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c r="AV529" s="45"/>
      <c r="AW529" s="45"/>
      <c r="AX529" s="45"/>
      <c r="AY529" s="45"/>
      <c r="AZ529" s="45"/>
      <c r="BA529" s="45"/>
    </row>
    <row r="530" spans="1:53" s="21" customFormat="1" ht="20.100000000000001" customHeight="1" x14ac:dyDescent="0.2">
      <c r="A530" s="40" t="s">
        <v>176</v>
      </c>
      <c r="B530" s="41" t="s">
        <v>271</v>
      </c>
      <c r="C530" s="14">
        <v>1</v>
      </c>
      <c r="D530" s="40" t="s">
        <v>2225</v>
      </c>
      <c r="E530" s="42" t="s">
        <v>2220</v>
      </c>
      <c r="F530" s="43" t="s">
        <v>7389</v>
      </c>
      <c r="G530" s="36" t="s">
        <v>7443</v>
      </c>
      <c r="H530" s="40" t="s">
        <v>2225</v>
      </c>
      <c r="I530" s="44">
        <v>90136.47</v>
      </c>
      <c r="J530" s="40" t="s">
        <v>7391</v>
      </c>
      <c r="K530" s="40" t="s">
        <v>7438</v>
      </c>
      <c r="L530" s="40" t="s">
        <v>7431</v>
      </c>
      <c r="M530" s="42" t="s">
        <v>40</v>
      </c>
      <c r="N530" s="40" t="s">
        <v>7852</v>
      </c>
      <c r="O530" s="23">
        <v>0</v>
      </c>
      <c r="P530" s="23">
        <v>90136.47</v>
      </c>
      <c r="Q530" s="23">
        <v>0</v>
      </c>
      <c r="R530" s="24">
        <v>0</v>
      </c>
      <c r="S530" s="25">
        <v>0</v>
      </c>
      <c r="T530" s="32"/>
      <c r="U530" s="22" t="str">
        <f>IFERROR(VLOOKUP(B530,[1]Planilha1!$A$1:$B$34,2,FALSE),"Liberado")</f>
        <v>Liberado</v>
      </c>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c r="AV530" s="45"/>
      <c r="AW530" s="45"/>
      <c r="AX530" s="45"/>
      <c r="AY530" s="45"/>
      <c r="AZ530" s="45"/>
      <c r="BA530" s="45"/>
    </row>
    <row r="531" spans="1:53" s="21" customFormat="1" ht="20.100000000000001" customHeight="1" x14ac:dyDescent="0.2">
      <c r="A531" s="40" t="s">
        <v>176</v>
      </c>
      <c r="B531" s="41" t="s">
        <v>271</v>
      </c>
      <c r="C531" s="14">
        <v>1</v>
      </c>
      <c r="D531" s="40" t="s">
        <v>2225</v>
      </c>
      <c r="E531" s="42" t="s">
        <v>2220</v>
      </c>
      <c r="F531" s="43" t="s">
        <v>7389</v>
      </c>
      <c r="G531" s="36" t="s">
        <v>7444</v>
      </c>
      <c r="H531" s="40" t="s">
        <v>2225</v>
      </c>
      <c r="I531" s="44">
        <v>18527.16</v>
      </c>
      <c r="J531" s="40" t="s">
        <v>7391</v>
      </c>
      <c r="K531" s="40" t="s">
        <v>7438</v>
      </c>
      <c r="L531" s="40" t="s">
        <v>7431</v>
      </c>
      <c r="M531" s="42" t="s">
        <v>40</v>
      </c>
      <c r="N531" s="40" t="s">
        <v>7852</v>
      </c>
      <c r="O531" s="23">
        <v>0</v>
      </c>
      <c r="P531" s="23">
        <v>18527.16</v>
      </c>
      <c r="Q531" s="23">
        <v>0</v>
      </c>
      <c r="R531" s="24">
        <v>0</v>
      </c>
      <c r="S531" s="25">
        <v>0</v>
      </c>
      <c r="T531" s="32"/>
      <c r="U531" s="22" t="str">
        <f>IFERROR(VLOOKUP(B531,[1]Planilha1!$A$1:$B$34,2,FALSE),"Liberado")</f>
        <v>Liberado</v>
      </c>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c r="AV531" s="45"/>
      <c r="AW531" s="45"/>
      <c r="AX531" s="45"/>
      <c r="AY531" s="45"/>
      <c r="AZ531" s="45"/>
      <c r="BA531" s="45"/>
    </row>
    <row r="532" spans="1:53" s="21" customFormat="1" ht="20.100000000000001" customHeight="1" x14ac:dyDescent="0.2">
      <c r="A532" s="40" t="s">
        <v>176</v>
      </c>
      <c r="B532" s="41" t="s">
        <v>271</v>
      </c>
      <c r="C532" s="14">
        <v>1</v>
      </c>
      <c r="D532" s="40" t="s">
        <v>2225</v>
      </c>
      <c r="E532" s="42" t="s">
        <v>2220</v>
      </c>
      <c r="F532" s="43" t="s">
        <v>7389</v>
      </c>
      <c r="G532" s="36" t="s">
        <v>7445</v>
      </c>
      <c r="H532" s="40" t="s">
        <v>2225</v>
      </c>
      <c r="I532" s="44">
        <v>49584.72</v>
      </c>
      <c r="J532" s="40" t="s">
        <v>7391</v>
      </c>
      <c r="K532" s="40" t="s">
        <v>7438</v>
      </c>
      <c r="L532" s="40" t="s">
        <v>7431</v>
      </c>
      <c r="M532" s="42" t="s">
        <v>40</v>
      </c>
      <c r="N532" s="40" t="s">
        <v>7852</v>
      </c>
      <c r="O532" s="23">
        <v>0</v>
      </c>
      <c r="P532" s="23">
        <v>49584.72</v>
      </c>
      <c r="Q532" s="23">
        <v>0</v>
      </c>
      <c r="R532" s="24">
        <v>0</v>
      </c>
      <c r="S532" s="25">
        <v>0</v>
      </c>
      <c r="T532" s="32"/>
      <c r="U532" s="22" t="str">
        <f>IFERROR(VLOOKUP(B532,[1]Planilha1!$A$1:$B$34,2,FALSE),"Liberado")</f>
        <v>Liberado</v>
      </c>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c r="AV532" s="45"/>
      <c r="AW532" s="45"/>
      <c r="AX532" s="45"/>
      <c r="AY532" s="45"/>
      <c r="AZ532" s="45"/>
      <c r="BA532" s="45"/>
    </row>
    <row r="533" spans="1:53" s="21" customFormat="1" ht="20.100000000000001" customHeight="1" x14ac:dyDescent="0.2">
      <c r="A533" s="40" t="s">
        <v>176</v>
      </c>
      <c r="B533" s="41" t="s">
        <v>271</v>
      </c>
      <c r="C533" s="14">
        <v>1</v>
      </c>
      <c r="D533" s="40" t="s">
        <v>2225</v>
      </c>
      <c r="E533" s="42" t="s">
        <v>2220</v>
      </c>
      <c r="F533" s="43" t="s">
        <v>7389</v>
      </c>
      <c r="G533" s="36" t="s">
        <v>7446</v>
      </c>
      <c r="H533" s="40" t="s">
        <v>2225</v>
      </c>
      <c r="I533" s="44">
        <v>41638.949999999997</v>
      </c>
      <c r="J533" s="40" t="s">
        <v>7391</v>
      </c>
      <c r="K533" s="40" t="s">
        <v>7438</v>
      </c>
      <c r="L533" s="40" t="s">
        <v>7431</v>
      </c>
      <c r="M533" s="42" t="s">
        <v>40</v>
      </c>
      <c r="N533" s="40" t="s">
        <v>7852</v>
      </c>
      <c r="O533" s="23">
        <v>0</v>
      </c>
      <c r="P533" s="23">
        <v>41638.949999999997</v>
      </c>
      <c r="Q533" s="23">
        <v>0</v>
      </c>
      <c r="R533" s="24">
        <v>0</v>
      </c>
      <c r="S533" s="25">
        <v>0</v>
      </c>
      <c r="T533" s="32"/>
      <c r="U533" s="22" t="str">
        <f>IFERROR(VLOOKUP(B533,[1]Planilha1!$A$1:$B$34,2,FALSE),"Liberado")</f>
        <v>Liberado</v>
      </c>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c r="AV533" s="45"/>
      <c r="AW533" s="45"/>
      <c r="AX533" s="45"/>
      <c r="AY533" s="45"/>
      <c r="AZ533" s="45"/>
      <c r="BA533" s="45"/>
    </row>
    <row r="534" spans="1:53" s="21" customFormat="1" ht="20.100000000000001" customHeight="1" x14ac:dyDescent="0.2">
      <c r="A534" s="40" t="s">
        <v>176</v>
      </c>
      <c r="B534" s="41" t="s">
        <v>271</v>
      </c>
      <c r="C534" s="14">
        <v>1</v>
      </c>
      <c r="D534" s="40" t="s">
        <v>2222</v>
      </c>
      <c r="E534" s="42" t="s">
        <v>2220</v>
      </c>
      <c r="F534" s="43" t="s">
        <v>7389</v>
      </c>
      <c r="G534" s="36">
        <v>38810506</v>
      </c>
      <c r="H534" s="40" t="s">
        <v>2222</v>
      </c>
      <c r="I534" s="44">
        <v>245698.15</v>
      </c>
      <c r="J534" s="40" t="s">
        <v>7400</v>
      </c>
      <c r="K534" s="40" t="s">
        <v>7415</v>
      </c>
      <c r="L534" s="40" t="s">
        <v>7416</v>
      </c>
      <c r="M534" s="42" t="s">
        <v>40</v>
      </c>
      <c r="N534" s="40" t="s">
        <v>7852</v>
      </c>
      <c r="O534" s="23">
        <v>0</v>
      </c>
      <c r="P534" s="23">
        <v>245698.15</v>
      </c>
      <c r="Q534" s="23">
        <v>0</v>
      </c>
      <c r="R534" s="24">
        <v>0</v>
      </c>
      <c r="S534" s="25">
        <v>0</v>
      </c>
      <c r="T534" s="32"/>
      <c r="U534" s="22" t="str">
        <f>IFERROR(VLOOKUP(B534,[1]Planilha1!$A$1:$B$34,2,FALSE),"Liberado")</f>
        <v>Liberado</v>
      </c>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c r="AV534" s="45"/>
      <c r="AW534" s="45"/>
      <c r="AX534" s="45"/>
      <c r="AY534" s="45"/>
      <c r="AZ534" s="45"/>
      <c r="BA534" s="45"/>
    </row>
    <row r="535" spans="1:53" s="21" customFormat="1" ht="20.100000000000001" customHeight="1" x14ac:dyDescent="0.2">
      <c r="A535" s="12" t="s">
        <v>97</v>
      </c>
      <c r="B535" s="18" t="s">
        <v>286</v>
      </c>
      <c r="C535" s="12" t="s">
        <v>320</v>
      </c>
      <c r="D535" s="12" t="s">
        <v>517</v>
      </c>
      <c r="E535" s="19" t="s">
        <v>5</v>
      </c>
      <c r="F535" s="19" t="s">
        <v>2273</v>
      </c>
      <c r="G535" s="19" t="s">
        <v>2964</v>
      </c>
      <c r="H535" s="12" t="s">
        <v>2761</v>
      </c>
      <c r="I535" s="20">
        <v>10000</v>
      </c>
      <c r="J535" s="12" t="s">
        <v>2258</v>
      </c>
      <c r="K535" s="12" t="s">
        <v>2441</v>
      </c>
      <c r="L535" s="12" t="s">
        <v>2368</v>
      </c>
      <c r="M535" s="12"/>
      <c r="N535" s="12" t="s">
        <v>2412</v>
      </c>
      <c r="O535" s="20">
        <v>0</v>
      </c>
      <c r="P535" s="20">
        <v>10000</v>
      </c>
      <c r="Q535" s="20">
        <v>0</v>
      </c>
      <c r="R535" s="20">
        <v>0</v>
      </c>
      <c r="S535" s="20">
        <v>288</v>
      </c>
      <c r="U535" s="22" t="str">
        <f>IFERROR(VLOOKUP(B535,[1]Planilha1!$A$1:$B$34,2,FALSE),"Liberado")</f>
        <v>Liberado</v>
      </c>
    </row>
    <row r="536" spans="1:53" s="21" customFormat="1" ht="20.100000000000001" customHeight="1" x14ac:dyDescent="0.2">
      <c r="A536" s="12" t="s">
        <v>97</v>
      </c>
      <c r="B536" s="18" t="s">
        <v>286</v>
      </c>
      <c r="C536" s="12">
        <v>1</v>
      </c>
      <c r="D536" s="12" t="s">
        <v>8919</v>
      </c>
      <c r="E536" s="19" t="s">
        <v>5</v>
      </c>
      <c r="F536" s="19" t="s">
        <v>2324</v>
      </c>
      <c r="G536" s="19" t="s">
        <v>7783</v>
      </c>
      <c r="H536" s="12" t="s">
        <v>8920</v>
      </c>
      <c r="I536" s="20">
        <v>209637.01</v>
      </c>
      <c r="J536" s="12" t="s">
        <v>2325</v>
      </c>
      <c r="K536" s="12" t="s">
        <v>8921</v>
      </c>
      <c r="L536" s="12" t="s">
        <v>3000</v>
      </c>
      <c r="M536" s="12"/>
      <c r="N536" s="12" t="s">
        <v>7927</v>
      </c>
      <c r="O536" s="23">
        <v>0</v>
      </c>
      <c r="P536" s="23">
        <v>10000</v>
      </c>
      <c r="Q536" s="23">
        <v>0</v>
      </c>
      <c r="R536" s="24">
        <v>0</v>
      </c>
      <c r="S536" s="25">
        <v>240</v>
      </c>
      <c r="U536" s="22" t="str">
        <f>IFERROR(VLOOKUP(B536,[1]Planilha1!$A$1:$B$34,2,FALSE),"Liberado")</f>
        <v>Liberado</v>
      </c>
    </row>
    <row r="537" spans="1:53" s="21" customFormat="1" ht="20.100000000000001" customHeight="1" x14ac:dyDescent="0.2">
      <c r="A537" s="27" t="s">
        <v>134</v>
      </c>
      <c r="B537" s="28" t="s">
        <v>286</v>
      </c>
      <c r="C537" s="27" t="s">
        <v>397</v>
      </c>
      <c r="D537" s="27" t="s">
        <v>1881</v>
      </c>
      <c r="E537" s="27" t="s">
        <v>7</v>
      </c>
      <c r="F537" s="27" t="s">
        <v>6507</v>
      </c>
      <c r="G537" s="27" t="s">
        <v>6604</v>
      </c>
      <c r="H537" s="27" t="s">
        <v>6605</v>
      </c>
      <c r="I537" s="29">
        <v>40000</v>
      </c>
      <c r="J537" s="27" t="s">
        <v>6510</v>
      </c>
      <c r="K537" s="27" t="s">
        <v>11511</v>
      </c>
      <c r="L537" s="27" t="s">
        <v>6579</v>
      </c>
      <c r="M537" s="30">
        <v>42772</v>
      </c>
      <c r="N537" s="27" t="s">
        <v>12085</v>
      </c>
      <c r="O537" s="23">
        <v>0</v>
      </c>
      <c r="P537" s="23">
        <v>50769.87</v>
      </c>
      <c r="Q537" s="23">
        <v>0</v>
      </c>
      <c r="R537" s="24">
        <v>0</v>
      </c>
      <c r="S537" s="25">
        <v>0</v>
      </c>
      <c r="T537" s="34" t="s">
        <v>12068</v>
      </c>
      <c r="U537" s="22" t="str">
        <f>IFERROR(VLOOKUP(B537,[1]Planilha1!$A$1:$B$34,2,FALSE),"Liberado")</f>
        <v>Liberado</v>
      </c>
      <c r="V537" s="31"/>
      <c r="W537" s="31"/>
      <c r="X537" s="31"/>
      <c r="Y537" s="31"/>
      <c r="Z537" s="31"/>
      <c r="AA537" s="31"/>
      <c r="AB537" s="31"/>
      <c r="AC537" s="31"/>
      <c r="AD537" s="31"/>
      <c r="AE537" s="31"/>
      <c r="AF537" s="31"/>
      <c r="AG537" s="31"/>
      <c r="AH537" s="31"/>
      <c r="AI537" s="31"/>
      <c r="AJ537" s="31"/>
      <c r="AK537" s="31"/>
      <c r="AL537" s="31"/>
      <c r="AM537" s="31"/>
      <c r="AN537" s="31"/>
      <c r="AO537" s="31"/>
      <c r="AP537" s="31"/>
      <c r="AQ537" s="31"/>
      <c r="AR537" s="31"/>
      <c r="AS537" s="31"/>
      <c r="AT537" s="31"/>
      <c r="AU537" s="31"/>
      <c r="AV537" s="31"/>
      <c r="AW537" s="31"/>
      <c r="AX537" s="31"/>
      <c r="AY537" s="31"/>
      <c r="AZ537" s="31"/>
      <c r="BA537" s="31"/>
    </row>
    <row r="538" spans="1:53" s="21" customFormat="1" ht="20.100000000000001" customHeight="1" x14ac:dyDescent="0.2">
      <c r="A538" s="27" t="s">
        <v>134</v>
      </c>
      <c r="B538" s="28" t="s">
        <v>286</v>
      </c>
      <c r="C538" s="27" t="s">
        <v>427</v>
      </c>
      <c r="D538" s="27" t="s">
        <v>1902</v>
      </c>
      <c r="E538" s="27" t="s">
        <v>7</v>
      </c>
      <c r="F538" s="27" t="s">
        <v>6507</v>
      </c>
      <c r="G538" s="27" t="s">
        <v>11550</v>
      </c>
      <c r="H538" s="27" t="s">
        <v>6636</v>
      </c>
      <c r="I538" s="29">
        <v>200000</v>
      </c>
      <c r="J538" s="27" t="s">
        <v>6510</v>
      </c>
      <c r="K538" s="27" t="s">
        <v>11551</v>
      </c>
      <c r="L538" s="27" t="s">
        <v>6579</v>
      </c>
      <c r="M538" s="30">
        <v>42774</v>
      </c>
      <c r="N538" s="27" t="s">
        <v>11552</v>
      </c>
      <c r="O538" s="23">
        <v>31101.41</v>
      </c>
      <c r="P538" s="23">
        <v>445244.72</v>
      </c>
      <c r="Q538" s="23">
        <v>0</v>
      </c>
      <c r="R538" s="24">
        <v>0</v>
      </c>
      <c r="S538" s="25">
        <v>0</v>
      </c>
      <c r="T538" s="32"/>
      <c r="U538" s="22" t="str">
        <f>IFERROR(VLOOKUP(B538,[1]Planilha1!$A$1:$B$34,2,FALSE),"Liberado")</f>
        <v>Liberado</v>
      </c>
      <c r="V538" s="31"/>
      <c r="W538" s="31"/>
      <c r="X538" s="31"/>
      <c r="Y538" s="31"/>
      <c r="Z538" s="31"/>
      <c r="AA538" s="31"/>
      <c r="AB538" s="31"/>
      <c r="AC538" s="31"/>
      <c r="AD538" s="31"/>
      <c r="AE538" s="31"/>
      <c r="AF538" s="31"/>
      <c r="AG538" s="31"/>
      <c r="AH538" s="31"/>
      <c r="AI538" s="31"/>
      <c r="AJ538" s="31"/>
      <c r="AK538" s="31"/>
      <c r="AL538" s="31"/>
      <c r="AM538" s="31"/>
      <c r="AN538" s="31"/>
      <c r="AO538" s="31"/>
      <c r="AP538" s="31"/>
      <c r="AQ538" s="31"/>
      <c r="AR538" s="31"/>
      <c r="AS538" s="31"/>
      <c r="AT538" s="31"/>
      <c r="AU538" s="31"/>
      <c r="AV538" s="31"/>
      <c r="AW538" s="31"/>
      <c r="AX538" s="31"/>
      <c r="AY538" s="31"/>
      <c r="AZ538" s="31"/>
      <c r="BA538" s="31"/>
    </row>
    <row r="539" spans="1:53" s="21" customFormat="1" ht="20.100000000000001" customHeight="1" x14ac:dyDescent="0.2">
      <c r="A539" s="27" t="s">
        <v>134</v>
      </c>
      <c r="B539" s="28" t="s">
        <v>286</v>
      </c>
      <c r="C539" s="27" t="s">
        <v>381</v>
      </c>
      <c r="D539" s="27" t="s">
        <v>1937</v>
      </c>
      <c r="E539" s="27" t="s">
        <v>7</v>
      </c>
      <c r="F539" s="27" t="s">
        <v>6507</v>
      </c>
      <c r="G539" s="27" t="s">
        <v>6709</v>
      </c>
      <c r="H539" s="27" t="s">
        <v>6710</v>
      </c>
      <c r="I539" s="29">
        <v>50000</v>
      </c>
      <c r="J539" s="27" t="s">
        <v>6630</v>
      </c>
      <c r="K539" s="27" t="s">
        <v>11611</v>
      </c>
      <c r="L539" s="27" t="s">
        <v>6579</v>
      </c>
      <c r="M539" s="30" t="s">
        <v>6531</v>
      </c>
      <c r="N539" s="27" t="s">
        <v>11612</v>
      </c>
      <c r="O539" s="23">
        <v>0</v>
      </c>
      <c r="P539" s="23">
        <v>51884.17</v>
      </c>
      <c r="Q539" s="23">
        <v>0</v>
      </c>
      <c r="R539" s="24">
        <v>0</v>
      </c>
      <c r="S539" s="25">
        <v>0</v>
      </c>
      <c r="T539" s="32"/>
      <c r="U539" s="22" t="str">
        <f>IFERROR(VLOOKUP(B539,[1]Planilha1!$A$1:$B$34,2,FALSE),"Liberado")</f>
        <v>Liberado</v>
      </c>
      <c r="V539" s="31"/>
      <c r="W539" s="31"/>
      <c r="X539" s="31"/>
      <c r="Y539" s="31"/>
      <c r="Z539" s="31"/>
      <c r="AA539" s="31"/>
      <c r="AB539" s="31"/>
      <c r="AC539" s="31"/>
      <c r="AD539" s="31"/>
      <c r="AE539" s="31"/>
      <c r="AF539" s="31"/>
      <c r="AG539" s="31"/>
      <c r="AH539" s="31"/>
      <c r="AI539" s="31"/>
      <c r="AJ539" s="31"/>
      <c r="AK539" s="31"/>
      <c r="AL539" s="31"/>
      <c r="AM539" s="31"/>
      <c r="AN539" s="31"/>
      <c r="AO539" s="31"/>
      <c r="AP539" s="31"/>
      <c r="AQ539" s="31"/>
      <c r="AR539" s="31"/>
      <c r="AS539" s="31"/>
      <c r="AT539" s="31"/>
      <c r="AU539" s="31"/>
      <c r="AV539" s="31"/>
      <c r="AW539" s="31"/>
      <c r="AX539" s="31"/>
      <c r="AY539" s="31"/>
      <c r="AZ539" s="31"/>
      <c r="BA539" s="31"/>
    </row>
    <row r="540" spans="1:53" s="21" customFormat="1" ht="20.100000000000001" customHeight="1" x14ac:dyDescent="0.2">
      <c r="A540" s="27" t="s">
        <v>134</v>
      </c>
      <c r="B540" s="28" t="s">
        <v>286</v>
      </c>
      <c r="C540" s="27" t="s">
        <v>381</v>
      </c>
      <c r="D540" s="27" t="s">
        <v>1975</v>
      </c>
      <c r="E540" s="27" t="s">
        <v>7</v>
      </c>
      <c r="F540" s="27" t="s">
        <v>6507</v>
      </c>
      <c r="G540" s="27" t="s">
        <v>6967</v>
      </c>
      <c r="H540" s="27" t="s">
        <v>6516</v>
      </c>
      <c r="I540" s="29">
        <v>10000</v>
      </c>
      <c r="J540" s="27" t="s">
        <v>6510</v>
      </c>
      <c r="K540" s="27" t="s">
        <v>11674</v>
      </c>
      <c r="L540" s="27" t="s">
        <v>6585</v>
      </c>
      <c r="M540" s="30">
        <v>42487</v>
      </c>
      <c r="N540" s="27" t="s">
        <v>6935</v>
      </c>
      <c r="O540" s="23">
        <v>7448.1</v>
      </c>
      <c r="P540" s="23">
        <v>37118.49</v>
      </c>
      <c r="Q540" s="23">
        <v>0</v>
      </c>
      <c r="R540" s="24">
        <v>0</v>
      </c>
      <c r="S540" s="25">
        <v>0</v>
      </c>
      <c r="T540" s="32"/>
      <c r="U540" s="22" t="str">
        <f>IFERROR(VLOOKUP(B540,[1]Planilha1!$A$1:$B$34,2,FALSE),"Liberado")</f>
        <v>Liberado</v>
      </c>
      <c r="V540" s="31"/>
      <c r="W540" s="31"/>
      <c r="X540" s="31"/>
      <c r="Y540" s="31"/>
      <c r="Z540" s="31"/>
      <c r="AA540" s="31"/>
      <c r="AB540" s="31"/>
      <c r="AC540" s="31"/>
      <c r="AD540" s="31"/>
      <c r="AE540" s="31"/>
      <c r="AF540" s="31"/>
      <c r="AG540" s="31"/>
      <c r="AH540" s="31"/>
      <c r="AI540" s="31"/>
      <c r="AJ540" s="31"/>
      <c r="AK540" s="31"/>
      <c r="AL540" s="31"/>
      <c r="AM540" s="31"/>
      <c r="AN540" s="31"/>
      <c r="AO540" s="31"/>
      <c r="AP540" s="31"/>
      <c r="AQ540" s="31"/>
      <c r="AR540" s="31"/>
      <c r="AS540" s="31"/>
      <c r="AT540" s="31"/>
      <c r="AU540" s="31"/>
      <c r="AV540" s="31"/>
      <c r="AW540" s="31"/>
      <c r="AX540" s="31"/>
      <c r="AY540" s="31"/>
      <c r="AZ540" s="31"/>
      <c r="BA540" s="31"/>
    </row>
    <row r="541" spans="1:53" s="21" customFormat="1" ht="20.100000000000001" customHeight="1" x14ac:dyDescent="0.2">
      <c r="A541" s="27" t="s">
        <v>134</v>
      </c>
      <c r="B541" s="28" t="s">
        <v>286</v>
      </c>
      <c r="C541" s="27" t="s">
        <v>556</v>
      </c>
      <c r="D541" s="27" t="s">
        <v>2051</v>
      </c>
      <c r="E541" s="27" t="s">
        <v>7</v>
      </c>
      <c r="F541" s="27" t="s">
        <v>6507</v>
      </c>
      <c r="G541" s="27" t="s">
        <v>7101</v>
      </c>
      <c r="H541" s="27" t="s">
        <v>7102</v>
      </c>
      <c r="I541" s="29">
        <v>300000</v>
      </c>
      <c r="J541" s="27" t="s">
        <v>6630</v>
      </c>
      <c r="K541" s="27" t="s">
        <v>11795</v>
      </c>
      <c r="L541" s="27" t="s">
        <v>7104</v>
      </c>
      <c r="M541" s="30" t="s">
        <v>6531</v>
      </c>
      <c r="N541" s="27" t="s">
        <v>11796</v>
      </c>
      <c r="O541" s="23">
        <v>144932.46</v>
      </c>
      <c r="P541" s="23">
        <v>110560.4</v>
      </c>
      <c r="Q541" s="23">
        <v>0</v>
      </c>
      <c r="R541" s="24">
        <v>45715.63</v>
      </c>
      <c r="S541" s="25">
        <v>0</v>
      </c>
      <c r="T541" s="32"/>
      <c r="U541" s="22" t="str">
        <f>IFERROR(VLOOKUP(B541,[1]Planilha1!$A$1:$B$34,2,FALSE),"Liberado")</f>
        <v>Liberado</v>
      </c>
      <c r="V541" s="31"/>
      <c r="W541" s="31"/>
      <c r="X541" s="31"/>
      <c r="Y541" s="31"/>
      <c r="Z541" s="31"/>
      <c r="AA541" s="31"/>
      <c r="AB541" s="31"/>
      <c r="AC541" s="31"/>
      <c r="AD541" s="31"/>
      <c r="AE541" s="31"/>
      <c r="AF541" s="31"/>
      <c r="AG541" s="31"/>
      <c r="AH541" s="31"/>
      <c r="AI541" s="31"/>
      <c r="AJ541" s="31"/>
      <c r="AK541" s="31"/>
      <c r="AL541" s="31"/>
      <c r="AM541" s="31"/>
      <c r="AN541" s="31"/>
      <c r="AO541" s="31"/>
      <c r="AP541" s="31"/>
      <c r="AQ541" s="31"/>
      <c r="AR541" s="31"/>
      <c r="AS541" s="31"/>
      <c r="AT541" s="31"/>
      <c r="AU541" s="31"/>
      <c r="AV541" s="31"/>
      <c r="AW541" s="31"/>
      <c r="AX541" s="31"/>
      <c r="AY541" s="31"/>
      <c r="AZ541" s="31"/>
      <c r="BA541" s="31"/>
    </row>
    <row r="542" spans="1:53" s="21" customFormat="1" ht="20.100000000000001" customHeight="1" x14ac:dyDescent="0.2">
      <c r="A542" s="27" t="s">
        <v>134</v>
      </c>
      <c r="B542" s="28" t="s">
        <v>286</v>
      </c>
      <c r="C542" s="27" t="s">
        <v>427</v>
      </c>
      <c r="D542" s="27" t="s">
        <v>2137</v>
      </c>
      <c r="E542" s="27" t="s">
        <v>7</v>
      </c>
      <c r="F542" s="27" t="s">
        <v>6507</v>
      </c>
      <c r="G542" s="27" t="s">
        <v>7247</v>
      </c>
      <c r="H542" s="27" t="s">
        <v>6636</v>
      </c>
      <c r="I542" s="29">
        <v>30000</v>
      </c>
      <c r="J542" s="27" t="s">
        <v>6630</v>
      </c>
      <c r="K542" s="27" t="s">
        <v>11917</v>
      </c>
      <c r="L542" s="27" t="s">
        <v>7038</v>
      </c>
      <c r="M542" s="30">
        <v>41493</v>
      </c>
      <c r="N542" s="27" t="s">
        <v>11918</v>
      </c>
      <c r="O542" s="23">
        <v>18865.990000000002</v>
      </c>
      <c r="P542" s="23">
        <v>226.43</v>
      </c>
      <c r="Q542" s="23">
        <v>0</v>
      </c>
      <c r="R542" s="24">
        <v>8471.11</v>
      </c>
      <c r="S542" s="25">
        <v>0</v>
      </c>
      <c r="T542" s="32"/>
      <c r="U542" s="22" t="str">
        <f>IFERROR(VLOOKUP(B542,[1]Planilha1!$A$1:$B$34,2,FALSE),"Liberado")</f>
        <v>Liberado</v>
      </c>
      <c r="V542" s="31"/>
      <c r="W542" s="31"/>
      <c r="X542" s="31"/>
      <c r="Y542" s="31"/>
      <c r="Z542" s="31"/>
      <c r="AA542" s="31"/>
      <c r="AB542" s="31"/>
      <c r="AC542" s="31"/>
      <c r="AD542" s="31"/>
      <c r="AE542" s="31"/>
      <c r="AF542" s="31"/>
      <c r="AG542" s="31"/>
      <c r="AH542" s="31"/>
      <c r="AI542" s="31"/>
      <c r="AJ542" s="31"/>
      <c r="AK542" s="31"/>
      <c r="AL542" s="31"/>
      <c r="AM542" s="31"/>
      <c r="AN542" s="31"/>
      <c r="AO542" s="31"/>
      <c r="AP542" s="31"/>
      <c r="AQ542" s="31"/>
      <c r="AR542" s="31"/>
      <c r="AS542" s="31"/>
      <c r="AT542" s="31"/>
      <c r="AU542" s="31"/>
      <c r="AV542" s="31"/>
      <c r="AW542" s="31"/>
      <c r="AX542" s="31"/>
      <c r="AY542" s="31"/>
      <c r="AZ542" s="31"/>
      <c r="BA542" s="31"/>
    </row>
    <row r="543" spans="1:53" s="21" customFormat="1" ht="20.100000000000001" customHeight="1" x14ac:dyDescent="0.2">
      <c r="A543" s="27" t="s">
        <v>134</v>
      </c>
      <c r="B543" s="28" t="s">
        <v>286</v>
      </c>
      <c r="C543" s="27" t="s">
        <v>318</v>
      </c>
      <c r="D543" s="27" t="s">
        <v>2142</v>
      </c>
      <c r="E543" s="27" t="s">
        <v>7</v>
      </c>
      <c r="F543" s="27" t="s">
        <v>6507</v>
      </c>
      <c r="G543" s="27" t="s">
        <v>7254</v>
      </c>
      <c r="H543" s="27" t="s">
        <v>7102</v>
      </c>
      <c r="I543" s="29">
        <v>28000</v>
      </c>
      <c r="J543" s="27" t="s">
        <v>6630</v>
      </c>
      <c r="K543" s="27" t="s">
        <v>11922</v>
      </c>
      <c r="L543" s="27" t="s">
        <v>7104</v>
      </c>
      <c r="M543" s="30">
        <v>41464</v>
      </c>
      <c r="N543" s="27" t="s">
        <v>11852</v>
      </c>
      <c r="O543" s="23">
        <v>63621.75</v>
      </c>
      <c r="P543" s="23">
        <v>130322.3</v>
      </c>
      <c r="Q543" s="23">
        <v>0</v>
      </c>
      <c r="R543" s="24">
        <v>25863.84</v>
      </c>
      <c r="S543" s="25">
        <v>0</v>
      </c>
      <c r="T543" s="32"/>
      <c r="U543" s="22" t="str">
        <f>IFERROR(VLOOKUP(B543,[1]Planilha1!$A$1:$B$34,2,FALSE),"Liberado")</f>
        <v>Liberado</v>
      </c>
      <c r="V543" s="31"/>
      <c r="W543" s="31"/>
      <c r="X543" s="31"/>
      <c r="Y543" s="31"/>
      <c r="Z543" s="31"/>
      <c r="AA543" s="31"/>
      <c r="AB543" s="31"/>
      <c r="AC543" s="31"/>
      <c r="AD543" s="31"/>
      <c r="AE543" s="31"/>
      <c r="AF543" s="31"/>
      <c r="AG543" s="31"/>
      <c r="AH543" s="31"/>
      <c r="AI543" s="31"/>
      <c r="AJ543" s="31"/>
      <c r="AK543" s="31"/>
      <c r="AL543" s="31"/>
      <c r="AM543" s="31"/>
      <c r="AN543" s="31"/>
      <c r="AO543" s="31"/>
      <c r="AP543" s="31"/>
      <c r="AQ543" s="31"/>
      <c r="AR543" s="31"/>
      <c r="AS543" s="31"/>
      <c r="AT543" s="31"/>
      <c r="AU543" s="31"/>
      <c r="AV543" s="31"/>
      <c r="AW543" s="31"/>
      <c r="AX543" s="31"/>
      <c r="AY543" s="31"/>
      <c r="AZ543" s="31"/>
      <c r="BA543" s="31"/>
    </row>
    <row r="544" spans="1:53" s="21" customFormat="1" ht="20.100000000000001" customHeight="1" x14ac:dyDescent="0.2">
      <c r="A544" s="27" t="s">
        <v>134</v>
      </c>
      <c r="B544" s="28" t="s">
        <v>286</v>
      </c>
      <c r="C544" s="27" t="s">
        <v>427</v>
      </c>
      <c r="D544" s="27" t="s">
        <v>2137</v>
      </c>
      <c r="E544" s="27" t="s">
        <v>7</v>
      </c>
      <c r="F544" s="27" t="s">
        <v>6507</v>
      </c>
      <c r="G544" s="27" t="s">
        <v>7262</v>
      </c>
      <c r="H544" s="27" t="s">
        <v>6636</v>
      </c>
      <c r="I544" s="29">
        <v>30000</v>
      </c>
      <c r="J544" s="27" t="s">
        <v>6630</v>
      </c>
      <c r="K544" s="27" t="s">
        <v>11929</v>
      </c>
      <c r="L544" s="27" t="s">
        <v>7051</v>
      </c>
      <c r="M544" s="30" t="s">
        <v>6531</v>
      </c>
      <c r="N544" s="27" t="s">
        <v>7263</v>
      </c>
      <c r="O544" s="23">
        <v>0</v>
      </c>
      <c r="P544" s="23">
        <v>0.01</v>
      </c>
      <c r="Q544" s="23">
        <v>0</v>
      </c>
      <c r="R544" s="24">
        <v>0</v>
      </c>
      <c r="S544" s="25">
        <v>0</v>
      </c>
      <c r="T544" s="32"/>
      <c r="U544" s="22" t="str">
        <f>IFERROR(VLOOKUP(B544,[1]Planilha1!$A$1:$B$34,2,FALSE),"Liberado")</f>
        <v>Liberado</v>
      </c>
      <c r="V544" s="31"/>
      <c r="W544" s="31"/>
      <c r="X544" s="31"/>
      <c r="Y544" s="31"/>
      <c r="Z544" s="31"/>
      <c r="AA544" s="31"/>
      <c r="AB544" s="31"/>
      <c r="AC544" s="31"/>
      <c r="AD544" s="31"/>
      <c r="AE544" s="31"/>
      <c r="AF544" s="31"/>
      <c r="AG544" s="31"/>
      <c r="AH544" s="31"/>
      <c r="AI544" s="31"/>
      <c r="AJ544" s="31"/>
      <c r="AK544" s="31"/>
      <c r="AL544" s="31"/>
      <c r="AM544" s="31"/>
      <c r="AN544" s="31"/>
      <c r="AO544" s="31"/>
      <c r="AP544" s="31"/>
      <c r="AQ544" s="31"/>
      <c r="AR544" s="31"/>
      <c r="AS544" s="31"/>
      <c r="AT544" s="31"/>
      <c r="AU544" s="31"/>
      <c r="AV544" s="31"/>
      <c r="AW544" s="31"/>
      <c r="AX544" s="31"/>
      <c r="AY544" s="31"/>
      <c r="AZ544" s="31"/>
      <c r="BA544" s="31"/>
    </row>
    <row r="545" spans="1:53" s="21" customFormat="1" ht="20.100000000000001" customHeight="1" x14ac:dyDescent="0.2">
      <c r="A545" s="40" t="s">
        <v>177</v>
      </c>
      <c r="B545" s="41" t="s">
        <v>286</v>
      </c>
      <c r="C545" s="14">
        <v>1</v>
      </c>
      <c r="D545" s="40" t="s">
        <v>2224</v>
      </c>
      <c r="E545" s="42" t="s">
        <v>2220</v>
      </c>
      <c r="F545" s="43" t="s">
        <v>7389</v>
      </c>
      <c r="G545" s="36" t="s">
        <v>7447</v>
      </c>
      <c r="H545" s="40" t="s">
        <v>2224</v>
      </c>
      <c r="I545" s="44">
        <v>769.87</v>
      </c>
      <c r="J545" s="40" t="s">
        <v>7400</v>
      </c>
      <c r="K545" s="40" t="s">
        <v>7421</v>
      </c>
      <c r="L545" s="40" t="s">
        <v>7393</v>
      </c>
      <c r="M545" s="42" t="s">
        <v>40</v>
      </c>
      <c r="N545" s="40" t="s">
        <v>7422</v>
      </c>
      <c r="O545" s="23">
        <v>769.87</v>
      </c>
      <c r="P545" s="23">
        <v>0</v>
      </c>
      <c r="Q545" s="23">
        <v>0</v>
      </c>
      <c r="R545" s="24">
        <v>0</v>
      </c>
      <c r="S545" s="25">
        <v>0</v>
      </c>
      <c r="T545" s="32"/>
      <c r="U545" s="22" t="str">
        <f>IFERROR(VLOOKUP(B545,[1]Planilha1!$A$1:$B$34,2,FALSE),"Liberado")</f>
        <v>Liberado</v>
      </c>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45"/>
      <c r="AX545" s="45"/>
      <c r="AY545" s="45"/>
      <c r="AZ545" s="45"/>
      <c r="BA545" s="45"/>
    </row>
    <row r="546" spans="1:53" s="21" customFormat="1" ht="20.100000000000001" customHeight="1" x14ac:dyDescent="0.2">
      <c r="A546" s="40" t="s">
        <v>178</v>
      </c>
      <c r="B546" s="41" t="s">
        <v>286</v>
      </c>
      <c r="C546" s="14">
        <v>1</v>
      </c>
      <c r="D546" s="40" t="s">
        <v>2222</v>
      </c>
      <c r="E546" s="42" t="s">
        <v>2220</v>
      </c>
      <c r="F546" s="43" t="s">
        <v>7389</v>
      </c>
      <c r="G546" s="36">
        <v>38811022</v>
      </c>
      <c r="H546" s="40" t="s">
        <v>2222</v>
      </c>
      <c r="I546" s="44">
        <v>203058.33000000002</v>
      </c>
      <c r="J546" s="40" t="s">
        <v>7400</v>
      </c>
      <c r="K546" s="40" t="s">
        <v>7415</v>
      </c>
      <c r="L546" s="40" t="s">
        <v>7416</v>
      </c>
      <c r="M546" s="42" t="s">
        <v>40</v>
      </c>
      <c r="N546" s="40" t="s">
        <v>7852</v>
      </c>
      <c r="O546" s="23">
        <v>0</v>
      </c>
      <c r="P546" s="23">
        <v>203058.33000000002</v>
      </c>
      <c r="Q546" s="23">
        <v>0</v>
      </c>
      <c r="R546" s="24">
        <v>0</v>
      </c>
      <c r="S546" s="25">
        <v>0</v>
      </c>
      <c r="T546" s="32"/>
      <c r="U546" s="22" t="str">
        <f>IFERROR(VLOOKUP(B546,[1]Planilha1!$A$1:$B$34,2,FALSE),"Liberado")</f>
        <v>Liberado</v>
      </c>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c r="AV546" s="45"/>
      <c r="AW546" s="45"/>
      <c r="AX546" s="45"/>
      <c r="AY546" s="45"/>
      <c r="AZ546" s="45"/>
      <c r="BA546" s="45"/>
    </row>
    <row r="547" spans="1:53" s="21" customFormat="1" ht="20.100000000000001" customHeight="1" x14ac:dyDescent="0.2">
      <c r="A547" s="40" t="s">
        <v>179</v>
      </c>
      <c r="B547" s="41" t="s">
        <v>310</v>
      </c>
      <c r="C547" s="14">
        <v>1</v>
      </c>
      <c r="D547" s="40" t="s">
        <v>2222</v>
      </c>
      <c r="E547" s="42" t="s">
        <v>2220</v>
      </c>
      <c r="F547" s="43" t="s">
        <v>7389</v>
      </c>
      <c r="G547" s="36">
        <v>38810670</v>
      </c>
      <c r="H547" s="40" t="s">
        <v>2222</v>
      </c>
      <c r="I547" s="44">
        <v>8666.19</v>
      </c>
      <c r="J547" s="40" t="s">
        <v>7400</v>
      </c>
      <c r="K547" s="40" t="s">
        <v>7415</v>
      </c>
      <c r="L547" s="40" t="s">
        <v>7416</v>
      </c>
      <c r="M547" s="42" t="s">
        <v>40</v>
      </c>
      <c r="N547" s="40" t="s">
        <v>7852</v>
      </c>
      <c r="O547" s="23">
        <v>0</v>
      </c>
      <c r="P547" s="23">
        <v>8666.19</v>
      </c>
      <c r="Q547" s="23">
        <v>0</v>
      </c>
      <c r="R547" s="24">
        <v>0</v>
      </c>
      <c r="S547" s="25">
        <v>0</v>
      </c>
      <c r="T547" s="32"/>
      <c r="U547" s="22" t="str">
        <f>IFERROR(VLOOKUP(B547,[1]Planilha1!$A$1:$B$34,2,FALSE),"Liberado")</f>
        <v>Liberado</v>
      </c>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c r="AV547" s="45"/>
      <c r="AW547" s="45"/>
      <c r="AX547" s="45"/>
      <c r="AY547" s="45"/>
      <c r="AZ547" s="45"/>
      <c r="BA547" s="45"/>
    </row>
    <row r="548" spans="1:53" s="21" customFormat="1" ht="20.100000000000001" customHeight="1" x14ac:dyDescent="0.2">
      <c r="A548" s="12" t="s">
        <v>7996</v>
      </c>
      <c r="B548" s="18" t="s">
        <v>263</v>
      </c>
      <c r="C548" s="12" t="s">
        <v>331</v>
      </c>
      <c r="D548" s="12" t="s">
        <v>372</v>
      </c>
      <c r="E548" s="19" t="s">
        <v>5</v>
      </c>
      <c r="F548" s="19" t="s">
        <v>2452</v>
      </c>
      <c r="G548" s="19" t="s">
        <v>2453</v>
      </c>
      <c r="H548" s="12" t="s">
        <v>2454</v>
      </c>
      <c r="I548" s="20">
        <v>5280</v>
      </c>
      <c r="J548" s="12" t="s">
        <v>2325</v>
      </c>
      <c r="K548" s="12" t="s">
        <v>2455</v>
      </c>
      <c r="L548" s="12" t="s">
        <v>2491</v>
      </c>
      <c r="M548" s="12"/>
      <c r="N548" s="12" t="s">
        <v>7997</v>
      </c>
      <c r="O548" s="20">
        <v>10000</v>
      </c>
      <c r="P548" s="20">
        <v>0</v>
      </c>
      <c r="Q548" s="20">
        <v>0</v>
      </c>
      <c r="R548" s="20">
        <v>0</v>
      </c>
      <c r="S548" s="20">
        <v>480</v>
      </c>
      <c r="U548" s="22" t="str">
        <f>IFERROR(VLOOKUP(B548,[1]Planilha1!$A$1:$B$34,2,FALSE),"Liberado")</f>
        <v>Pendente Revisão Trabalhista</v>
      </c>
    </row>
    <row r="549" spans="1:53" s="21" customFormat="1" ht="20.100000000000001" customHeight="1" x14ac:dyDescent="0.2">
      <c r="A549" s="12" t="s">
        <v>7996</v>
      </c>
      <c r="B549" s="18" t="s">
        <v>263</v>
      </c>
      <c r="C549" s="12" t="s">
        <v>411</v>
      </c>
      <c r="D549" s="12" t="s">
        <v>423</v>
      </c>
      <c r="E549" s="19" t="s">
        <v>5</v>
      </c>
      <c r="F549" s="19" t="s">
        <v>2244</v>
      </c>
      <c r="G549" s="19" t="s">
        <v>2641</v>
      </c>
      <c r="H549" s="12" t="s">
        <v>8137</v>
      </c>
      <c r="I549" s="20">
        <v>38412.9</v>
      </c>
      <c r="J549" s="12" t="s">
        <v>2247</v>
      </c>
      <c r="K549" s="12" t="s">
        <v>2642</v>
      </c>
      <c r="L549" s="12" t="s">
        <v>2249</v>
      </c>
      <c r="M549" s="12"/>
      <c r="N549" s="12" t="s">
        <v>2643</v>
      </c>
      <c r="O549" s="20">
        <v>0</v>
      </c>
      <c r="P549" s="20">
        <v>10000</v>
      </c>
      <c r="Q549" s="20">
        <v>0</v>
      </c>
      <c r="R549" s="20">
        <v>0</v>
      </c>
      <c r="S549" s="20">
        <v>520</v>
      </c>
      <c r="U549" s="22" t="str">
        <f>IFERROR(VLOOKUP(B549,[1]Planilha1!$A$1:$B$34,2,FALSE),"Liberado")</f>
        <v>Pendente Revisão Trabalhista</v>
      </c>
    </row>
    <row r="550" spans="1:53" s="21" customFormat="1" ht="20.100000000000001" customHeight="1" x14ac:dyDescent="0.2">
      <c r="A550" s="12" t="s">
        <v>7996</v>
      </c>
      <c r="B550" s="18" t="s">
        <v>263</v>
      </c>
      <c r="C550" s="12" t="s">
        <v>320</v>
      </c>
      <c r="D550" s="12" t="s">
        <v>509</v>
      </c>
      <c r="E550" s="19" t="s">
        <v>5</v>
      </c>
      <c r="F550" s="19" t="s">
        <v>2549</v>
      </c>
      <c r="G550" s="19" t="s">
        <v>2935</v>
      </c>
      <c r="H550" s="12" t="s">
        <v>2601</v>
      </c>
      <c r="I550" s="20">
        <v>1384</v>
      </c>
      <c r="J550" s="12" t="s">
        <v>2247</v>
      </c>
      <c r="K550" s="12" t="s">
        <v>8290</v>
      </c>
      <c r="L550" s="12" t="s">
        <v>2249</v>
      </c>
      <c r="M550" s="12"/>
      <c r="N550" s="12" t="s">
        <v>8291</v>
      </c>
      <c r="O550" s="20">
        <v>0</v>
      </c>
      <c r="P550" s="20">
        <v>7000</v>
      </c>
      <c r="Q550" s="20">
        <v>0</v>
      </c>
      <c r="R550" s="20">
        <v>0</v>
      </c>
      <c r="S550" s="20">
        <v>1520</v>
      </c>
      <c r="U550" s="22" t="str">
        <f>IFERROR(VLOOKUP(B550,[1]Planilha1!$A$1:$B$34,2,FALSE),"Liberado")</f>
        <v>Pendente Revisão Trabalhista</v>
      </c>
    </row>
    <row r="551" spans="1:53" s="21" customFormat="1" ht="20.100000000000001" customHeight="1" x14ac:dyDescent="0.2">
      <c r="A551" s="12" t="s">
        <v>7996</v>
      </c>
      <c r="B551" s="18" t="s">
        <v>263</v>
      </c>
      <c r="C551" s="12" t="s">
        <v>320</v>
      </c>
      <c r="D551" s="12" t="s">
        <v>509</v>
      </c>
      <c r="E551" s="19" t="s">
        <v>5</v>
      </c>
      <c r="F551" s="19" t="s">
        <v>2273</v>
      </c>
      <c r="G551" s="19" t="s">
        <v>2936</v>
      </c>
      <c r="H551" s="12" t="s">
        <v>2601</v>
      </c>
      <c r="I551" s="20">
        <v>1290.5</v>
      </c>
      <c r="J551" s="12" t="s">
        <v>2247</v>
      </c>
      <c r="K551" s="12" t="s">
        <v>2937</v>
      </c>
      <c r="L551" s="12" t="s">
        <v>2249</v>
      </c>
      <c r="M551" s="12"/>
      <c r="N551" s="12" t="s">
        <v>2938</v>
      </c>
      <c r="O551" s="20">
        <v>0</v>
      </c>
      <c r="P551" s="20">
        <v>8000</v>
      </c>
      <c r="Q551" s="20">
        <v>0</v>
      </c>
      <c r="R551" s="20">
        <v>0</v>
      </c>
      <c r="S551" s="20">
        <v>1920</v>
      </c>
      <c r="U551" s="22" t="str">
        <f>IFERROR(VLOOKUP(B551,[1]Planilha1!$A$1:$B$34,2,FALSE),"Liberado")</f>
        <v>Pendente Revisão Trabalhista</v>
      </c>
    </row>
    <row r="552" spans="1:53" s="21" customFormat="1" ht="20.100000000000001" customHeight="1" x14ac:dyDescent="0.2">
      <c r="A552" s="12" t="s">
        <v>7996</v>
      </c>
      <c r="B552" s="18" t="s">
        <v>263</v>
      </c>
      <c r="C552" s="12" t="s">
        <v>331</v>
      </c>
      <c r="D552" s="12" t="s">
        <v>977</v>
      </c>
      <c r="E552" s="19" t="s">
        <v>5</v>
      </c>
      <c r="F552" s="19" t="s">
        <v>2355</v>
      </c>
      <c r="G552" s="19" t="s">
        <v>4245</v>
      </c>
      <c r="H552" s="12" t="s">
        <v>2454</v>
      </c>
      <c r="I552" s="20">
        <v>8880</v>
      </c>
      <c r="J552" s="12" t="s">
        <v>2325</v>
      </c>
      <c r="K552" s="12" t="s">
        <v>4246</v>
      </c>
      <c r="L552" s="12" t="s">
        <v>2334</v>
      </c>
      <c r="M552" s="12"/>
      <c r="N552" s="12" t="s">
        <v>8111</v>
      </c>
      <c r="O552" s="23">
        <v>10000</v>
      </c>
      <c r="P552" s="23">
        <v>0</v>
      </c>
      <c r="Q552" s="23">
        <v>0</v>
      </c>
      <c r="R552" s="24">
        <v>0</v>
      </c>
      <c r="S552" s="25">
        <v>720</v>
      </c>
      <c r="U552" s="22" t="str">
        <f>IFERROR(VLOOKUP(B552,[1]Planilha1!$A$1:$B$34,2,FALSE),"Liberado")</f>
        <v>Pendente Revisão Trabalhista</v>
      </c>
    </row>
    <row r="553" spans="1:53" s="21" customFormat="1" ht="20.100000000000001" customHeight="1" x14ac:dyDescent="0.2">
      <c r="A553" s="12" t="s">
        <v>7996</v>
      </c>
      <c r="B553" s="18" t="s">
        <v>263</v>
      </c>
      <c r="C553" s="12" t="s">
        <v>331</v>
      </c>
      <c r="D553" s="12" t="s">
        <v>7787</v>
      </c>
      <c r="E553" s="19" t="s">
        <v>5</v>
      </c>
      <c r="F553" s="19" t="s">
        <v>14</v>
      </c>
      <c r="G553" s="19" t="s">
        <v>7788</v>
      </c>
      <c r="H553" s="12" t="s">
        <v>2454</v>
      </c>
      <c r="I553" s="20">
        <v>8800</v>
      </c>
      <c r="J553" s="12" t="s">
        <v>2325</v>
      </c>
      <c r="K553" s="12" t="s">
        <v>8937</v>
      </c>
      <c r="L553" s="12" t="s">
        <v>3137</v>
      </c>
      <c r="M553" s="12"/>
      <c r="N553" s="12" t="s">
        <v>8111</v>
      </c>
      <c r="O553" s="23">
        <v>10000</v>
      </c>
      <c r="P553" s="23">
        <v>0</v>
      </c>
      <c r="Q553" s="23">
        <v>0</v>
      </c>
      <c r="R553" s="24">
        <v>0</v>
      </c>
      <c r="S553" s="25">
        <v>600</v>
      </c>
      <c r="U553" s="22" t="str">
        <f>IFERROR(VLOOKUP(B553,[1]Planilha1!$A$1:$B$34,2,FALSE),"Liberado")</f>
        <v>Pendente Revisão Trabalhista</v>
      </c>
    </row>
    <row r="554" spans="1:53" s="21" customFormat="1" ht="20.100000000000001" customHeight="1" x14ac:dyDescent="0.2">
      <c r="A554" s="12" t="s">
        <v>7996</v>
      </c>
      <c r="B554" s="18" t="s">
        <v>263</v>
      </c>
      <c r="C554" s="12" t="s">
        <v>331</v>
      </c>
      <c r="D554" s="12" t="s">
        <v>8938</v>
      </c>
      <c r="E554" s="19" t="s">
        <v>5</v>
      </c>
      <c r="F554" s="19" t="s">
        <v>2255</v>
      </c>
      <c r="G554" s="19" t="s">
        <v>8939</v>
      </c>
      <c r="H554" s="12" t="s">
        <v>4235</v>
      </c>
      <c r="I554" s="20">
        <v>11450.22</v>
      </c>
      <c r="J554" s="12" t="s">
        <v>2325</v>
      </c>
      <c r="K554" s="12" t="s">
        <v>8940</v>
      </c>
      <c r="L554" s="12" t="s">
        <v>2288</v>
      </c>
      <c r="M554" s="12" t="s">
        <v>8941</v>
      </c>
      <c r="N554" s="12" t="s">
        <v>8154</v>
      </c>
      <c r="O554" s="23">
        <v>0</v>
      </c>
      <c r="P554" s="23">
        <v>10000</v>
      </c>
      <c r="Q554" s="23">
        <v>0</v>
      </c>
      <c r="R554" s="24">
        <v>0</v>
      </c>
      <c r="S554" s="25">
        <v>0</v>
      </c>
      <c r="U554" s="22" t="str">
        <f>IFERROR(VLOOKUP(B554,[1]Planilha1!$A$1:$B$34,2,FALSE),"Liberado")</f>
        <v>Pendente Revisão Trabalhista</v>
      </c>
    </row>
    <row r="555" spans="1:53" s="21" customFormat="1" ht="20.100000000000001" customHeight="1" x14ac:dyDescent="0.2">
      <c r="A555" s="12" t="s">
        <v>7996</v>
      </c>
      <c r="B555" s="18" t="s">
        <v>263</v>
      </c>
      <c r="C555" s="12" t="s">
        <v>381</v>
      </c>
      <c r="D555" s="12" t="s">
        <v>973</v>
      </c>
      <c r="E555" s="19" t="s">
        <v>5</v>
      </c>
      <c r="F555" s="19" t="s">
        <v>10</v>
      </c>
      <c r="G555" s="19" t="s">
        <v>4234</v>
      </c>
      <c r="H555" s="12" t="s">
        <v>4235</v>
      </c>
      <c r="I555" s="20">
        <v>28960</v>
      </c>
      <c r="J555" s="12" t="s">
        <v>2325</v>
      </c>
      <c r="K555" s="12" t="s">
        <v>4236</v>
      </c>
      <c r="L555" s="12" t="s">
        <v>2334</v>
      </c>
      <c r="M555" s="12"/>
      <c r="N555" s="12" t="s">
        <v>8337</v>
      </c>
      <c r="O555" s="23">
        <v>1500</v>
      </c>
      <c r="P555" s="23">
        <v>0</v>
      </c>
      <c r="Q555" s="23">
        <v>0</v>
      </c>
      <c r="R555" s="24">
        <v>0</v>
      </c>
      <c r="S555" s="25">
        <v>960</v>
      </c>
      <c r="U555" s="22" t="str">
        <f>IFERROR(VLOOKUP(B555,[1]Planilha1!$A$1:$B$34,2,FALSE),"Liberado")</f>
        <v>Pendente Revisão Trabalhista</v>
      </c>
    </row>
    <row r="556" spans="1:53" s="21" customFormat="1" ht="20.100000000000001" customHeight="1" x14ac:dyDescent="0.2">
      <c r="A556" s="12" t="s">
        <v>7996</v>
      </c>
      <c r="B556" s="18" t="s">
        <v>263</v>
      </c>
      <c r="C556" s="12" t="s">
        <v>381</v>
      </c>
      <c r="D556" s="12" t="s">
        <v>974</v>
      </c>
      <c r="E556" s="19" t="s">
        <v>5</v>
      </c>
      <c r="F556" s="19" t="s">
        <v>2434</v>
      </c>
      <c r="G556" s="19" t="s">
        <v>4237</v>
      </c>
      <c r="H556" s="12" t="s">
        <v>2454</v>
      </c>
      <c r="I556" s="20">
        <v>7640</v>
      </c>
      <c r="J556" s="12" t="s">
        <v>2247</v>
      </c>
      <c r="K556" s="12" t="s">
        <v>4238</v>
      </c>
      <c r="L556" s="12" t="s">
        <v>2334</v>
      </c>
      <c r="M556" s="12"/>
      <c r="N556" s="12" t="s">
        <v>2323</v>
      </c>
      <c r="O556" s="23">
        <v>0</v>
      </c>
      <c r="P556" s="23">
        <v>0</v>
      </c>
      <c r="Q556" s="23">
        <v>0</v>
      </c>
      <c r="R556" s="24">
        <v>0</v>
      </c>
      <c r="S556" s="25">
        <v>1000</v>
      </c>
      <c r="U556" s="22" t="str">
        <f>IFERROR(VLOOKUP(B556,[1]Planilha1!$A$1:$B$34,2,FALSE),"Liberado")</f>
        <v>Pendente Revisão Trabalhista</v>
      </c>
    </row>
    <row r="557" spans="1:53" s="21" customFormat="1" ht="20.100000000000001" customHeight="1" x14ac:dyDescent="0.2">
      <c r="A557" s="12" t="s">
        <v>7996</v>
      </c>
      <c r="B557" s="18" t="s">
        <v>263</v>
      </c>
      <c r="C557" s="12" t="s">
        <v>381</v>
      </c>
      <c r="D557" s="12" t="s">
        <v>8942</v>
      </c>
      <c r="E557" s="19" t="s">
        <v>5</v>
      </c>
      <c r="F557" s="19" t="s">
        <v>8</v>
      </c>
      <c r="G557" s="19" t="s">
        <v>8943</v>
      </c>
      <c r="H557" s="12" t="s">
        <v>8944</v>
      </c>
      <c r="I557" s="20">
        <v>30000</v>
      </c>
      <c r="J557" s="12" t="s">
        <v>2247</v>
      </c>
      <c r="K557" s="12" t="s">
        <v>8945</v>
      </c>
      <c r="L557" s="12" t="s">
        <v>2359</v>
      </c>
      <c r="M557" s="12"/>
      <c r="N557" s="12" t="s">
        <v>8946</v>
      </c>
      <c r="O557" s="23">
        <v>0</v>
      </c>
      <c r="P557" s="23">
        <v>7000</v>
      </c>
      <c r="Q557" s="23">
        <v>0</v>
      </c>
      <c r="R557" s="24">
        <v>0</v>
      </c>
      <c r="S557" s="25">
        <v>770</v>
      </c>
      <c r="U557" s="22" t="str">
        <f>IFERROR(VLOOKUP(B557,[1]Planilha1!$A$1:$B$34,2,FALSE),"Liberado")</f>
        <v>Pendente Revisão Trabalhista</v>
      </c>
    </row>
    <row r="558" spans="1:53" s="21" customFormat="1" ht="20.100000000000001" customHeight="1" x14ac:dyDescent="0.2">
      <c r="A558" s="12" t="s">
        <v>7996</v>
      </c>
      <c r="B558" s="18" t="s">
        <v>263</v>
      </c>
      <c r="C558" s="12" t="s">
        <v>381</v>
      </c>
      <c r="D558" s="12" t="s">
        <v>975</v>
      </c>
      <c r="E558" s="19" t="s">
        <v>5</v>
      </c>
      <c r="F558" s="19" t="s">
        <v>2881</v>
      </c>
      <c r="G558" s="19" t="s">
        <v>4239</v>
      </c>
      <c r="H558" s="12" t="s">
        <v>2454</v>
      </c>
      <c r="I558" s="20">
        <v>8225</v>
      </c>
      <c r="J558" s="12" t="s">
        <v>2325</v>
      </c>
      <c r="K558" s="12" t="s">
        <v>4240</v>
      </c>
      <c r="L558" s="12" t="s">
        <v>2260</v>
      </c>
      <c r="M558" s="12"/>
      <c r="N558" s="12" t="s">
        <v>8947</v>
      </c>
      <c r="O558" s="23">
        <v>0</v>
      </c>
      <c r="P558" s="23">
        <v>0</v>
      </c>
      <c r="Q558" s="23">
        <v>0</v>
      </c>
      <c r="R558" s="24">
        <v>0</v>
      </c>
      <c r="S558" s="25">
        <v>722</v>
      </c>
      <c r="U558" s="22" t="str">
        <f>IFERROR(VLOOKUP(B558,[1]Planilha1!$A$1:$B$34,2,FALSE),"Liberado")</f>
        <v>Pendente Revisão Trabalhista</v>
      </c>
    </row>
    <row r="559" spans="1:53" s="21" customFormat="1" ht="20.100000000000001" customHeight="1" x14ac:dyDescent="0.2">
      <c r="A559" s="12" t="s">
        <v>7996</v>
      </c>
      <c r="B559" s="18" t="s">
        <v>263</v>
      </c>
      <c r="C559" s="12" t="s">
        <v>381</v>
      </c>
      <c r="D559" s="12" t="s">
        <v>976</v>
      </c>
      <c r="E559" s="19" t="s">
        <v>5</v>
      </c>
      <c r="F559" s="19" t="s">
        <v>2273</v>
      </c>
      <c r="G559" s="19" t="s">
        <v>4241</v>
      </c>
      <c r="H559" s="12" t="s">
        <v>4235</v>
      </c>
      <c r="I559" s="20">
        <v>35200</v>
      </c>
      <c r="J559" s="12" t="s">
        <v>2325</v>
      </c>
      <c r="K559" s="12" t="s">
        <v>4242</v>
      </c>
      <c r="L559" s="12" t="s">
        <v>2334</v>
      </c>
      <c r="M559" s="12"/>
      <c r="N559" s="12" t="s">
        <v>8948</v>
      </c>
      <c r="O559" s="23">
        <v>10000</v>
      </c>
      <c r="P559" s="23">
        <v>0</v>
      </c>
      <c r="Q559" s="23">
        <v>0</v>
      </c>
      <c r="R559" s="24">
        <v>0</v>
      </c>
      <c r="S559" s="25">
        <v>576</v>
      </c>
      <c r="U559" s="22" t="str">
        <f>IFERROR(VLOOKUP(B559,[1]Planilha1!$A$1:$B$34,2,FALSE),"Liberado")</f>
        <v>Pendente Revisão Trabalhista</v>
      </c>
    </row>
    <row r="560" spans="1:53" s="21" customFormat="1" ht="20.100000000000001" customHeight="1" x14ac:dyDescent="0.2">
      <c r="A560" s="12" t="s">
        <v>7996</v>
      </c>
      <c r="B560" s="18" t="s">
        <v>263</v>
      </c>
      <c r="C560" s="12" t="s">
        <v>381</v>
      </c>
      <c r="D560" s="12" t="s">
        <v>975</v>
      </c>
      <c r="E560" s="19" t="s">
        <v>5</v>
      </c>
      <c r="F560" s="19" t="s">
        <v>2308</v>
      </c>
      <c r="G560" s="19" t="s">
        <v>4243</v>
      </c>
      <c r="H560" s="12" t="s">
        <v>2454</v>
      </c>
      <c r="I560" s="20">
        <v>8225</v>
      </c>
      <c r="J560" s="12" t="s">
        <v>2325</v>
      </c>
      <c r="K560" s="12" t="s">
        <v>4244</v>
      </c>
      <c r="L560" s="12" t="s">
        <v>3987</v>
      </c>
      <c r="M560" s="12"/>
      <c r="N560" s="12" t="s">
        <v>7927</v>
      </c>
      <c r="O560" s="23">
        <v>0</v>
      </c>
      <c r="P560" s="23">
        <v>0</v>
      </c>
      <c r="Q560" s="23">
        <v>0</v>
      </c>
      <c r="R560" s="24">
        <v>0</v>
      </c>
      <c r="S560" s="25">
        <v>720</v>
      </c>
      <c r="U560" s="22" t="str">
        <f>IFERROR(VLOOKUP(B560,[1]Planilha1!$A$1:$B$34,2,FALSE),"Liberado")</f>
        <v>Pendente Revisão Trabalhista</v>
      </c>
    </row>
    <row r="561" spans="1:53" s="21" customFormat="1" ht="20.100000000000001" customHeight="1" x14ac:dyDescent="0.2">
      <c r="A561" s="12" t="s">
        <v>7996</v>
      </c>
      <c r="B561" s="18" t="s">
        <v>263</v>
      </c>
      <c r="C561" s="12" t="s">
        <v>381</v>
      </c>
      <c r="D561" s="12" t="s">
        <v>8949</v>
      </c>
      <c r="E561" s="19" t="s">
        <v>5</v>
      </c>
      <c r="F561" s="19" t="s">
        <v>2244</v>
      </c>
      <c r="G561" s="19" t="s">
        <v>8950</v>
      </c>
      <c r="H561" s="12" t="s">
        <v>8129</v>
      </c>
      <c r="I561" s="20">
        <v>17666.53</v>
      </c>
      <c r="J561" s="12" t="s">
        <v>2325</v>
      </c>
      <c r="K561" s="12" t="s">
        <v>8951</v>
      </c>
      <c r="L561" s="12" t="s">
        <v>8533</v>
      </c>
      <c r="M561" s="12"/>
      <c r="N561" s="12" t="s">
        <v>8154</v>
      </c>
      <c r="O561" s="23">
        <v>0</v>
      </c>
      <c r="P561" s="23">
        <v>10000</v>
      </c>
      <c r="Q561" s="23">
        <v>0</v>
      </c>
      <c r="R561" s="24">
        <v>0</v>
      </c>
      <c r="S561" s="25">
        <v>120</v>
      </c>
      <c r="U561" s="22" t="str">
        <f>IFERROR(VLOOKUP(B561,[1]Planilha1!$A$1:$B$34,2,FALSE),"Liberado")</f>
        <v>Pendente Revisão Trabalhista</v>
      </c>
    </row>
    <row r="562" spans="1:53" s="21" customFormat="1" ht="20.100000000000001" customHeight="1" x14ac:dyDescent="0.2">
      <c r="A562" s="12" t="s">
        <v>7996</v>
      </c>
      <c r="B562" s="18" t="s">
        <v>263</v>
      </c>
      <c r="C562" s="12" t="s">
        <v>381</v>
      </c>
      <c r="D562" s="12" t="s">
        <v>8952</v>
      </c>
      <c r="E562" s="19" t="s">
        <v>5</v>
      </c>
      <c r="F562" s="19" t="s">
        <v>8953</v>
      </c>
      <c r="G562" s="19" t="s">
        <v>8954</v>
      </c>
      <c r="H562" s="12" t="s">
        <v>2454</v>
      </c>
      <c r="I562" s="20">
        <v>10000</v>
      </c>
      <c r="J562" s="12" t="s">
        <v>2325</v>
      </c>
      <c r="K562" s="12" t="s">
        <v>8955</v>
      </c>
      <c r="L562" s="12" t="s">
        <v>7926</v>
      </c>
      <c r="M562" s="12"/>
      <c r="N562" s="12" t="s">
        <v>8956</v>
      </c>
      <c r="O562" s="23">
        <v>0</v>
      </c>
      <c r="P562" s="23">
        <v>0</v>
      </c>
      <c r="Q562" s="23">
        <v>0</v>
      </c>
      <c r="R562" s="24">
        <v>0</v>
      </c>
      <c r="S562" s="25">
        <v>160</v>
      </c>
      <c r="U562" s="22" t="str">
        <f>IFERROR(VLOOKUP(B562,[1]Planilha1!$A$1:$B$34,2,FALSE),"Liberado")</f>
        <v>Pendente Revisão Trabalhista</v>
      </c>
    </row>
    <row r="563" spans="1:53" s="21" customFormat="1" ht="20.100000000000001" customHeight="1" x14ac:dyDescent="0.2">
      <c r="A563" s="12" t="s">
        <v>7996</v>
      </c>
      <c r="B563" s="18" t="s">
        <v>263</v>
      </c>
      <c r="C563" s="12" t="s">
        <v>411</v>
      </c>
      <c r="D563" s="12" t="s">
        <v>978</v>
      </c>
      <c r="E563" s="19" t="s">
        <v>5</v>
      </c>
      <c r="F563" s="19" t="s">
        <v>6</v>
      </c>
      <c r="G563" s="19" t="s">
        <v>4247</v>
      </c>
      <c r="H563" s="12" t="s">
        <v>4248</v>
      </c>
      <c r="I563" s="20">
        <v>200000</v>
      </c>
      <c r="J563" s="12" t="s">
        <v>2325</v>
      </c>
      <c r="K563" s="12" t="s">
        <v>4249</v>
      </c>
      <c r="L563" s="12" t="s">
        <v>2334</v>
      </c>
      <c r="M563" s="12"/>
      <c r="N563" s="12" t="s">
        <v>8957</v>
      </c>
      <c r="O563" s="23">
        <v>0</v>
      </c>
      <c r="P563" s="23">
        <v>0</v>
      </c>
      <c r="Q563" s="23">
        <v>0</v>
      </c>
      <c r="R563" s="24">
        <v>0</v>
      </c>
      <c r="S563" s="25">
        <v>1920</v>
      </c>
      <c r="U563" s="22" t="str">
        <f>IFERROR(VLOOKUP(B563,[1]Planilha1!$A$1:$B$34,2,FALSE),"Liberado")</f>
        <v>Pendente Revisão Trabalhista</v>
      </c>
    </row>
    <row r="564" spans="1:53" s="21" customFormat="1" ht="20.100000000000001" customHeight="1" x14ac:dyDescent="0.2">
      <c r="A564" s="12" t="s">
        <v>7996</v>
      </c>
      <c r="B564" s="18" t="s">
        <v>263</v>
      </c>
      <c r="C564" s="12" t="s">
        <v>411</v>
      </c>
      <c r="D564" s="12" t="s">
        <v>8958</v>
      </c>
      <c r="E564" s="19" t="s">
        <v>5</v>
      </c>
      <c r="F564" s="19" t="s">
        <v>2244</v>
      </c>
      <c r="G564" s="19" t="s">
        <v>8959</v>
      </c>
      <c r="H564" s="12" t="s">
        <v>4258</v>
      </c>
      <c r="I564" s="20">
        <v>572.38</v>
      </c>
      <c r="J564" s="12" t="s">
        <v>2247</v>
      </c>
      <c r="K564" s="12" t="s">
        <v>8960</v>
      </c>
      <c r="L564" s="12" t="s">
        <v>2677</v>
      </c>
      <c r="M564" s="12"/>
      <c r="N564" s="12" t="s">
        <v>2323</v>
      </c>
      <c r="O564" s="23">
        <v>0</v>
      </c>
      <c r="P564" s="23">
        <v>8000</v>
      </c>
      <c r="Q564" s="23">
        <v>0</v>
      </c>
      <c r="R564" s="24">
        <v>0</v>
      </c>
      <c r="S564" s="25">
        <v>960</v>
      </c>
      <c r="U564" s="22" t="str">
        <f>IFERROR(VLOOKUP(B564,[1]Planilha1!$A$1:$B$34,2,FALSE),"Liberado")</f>
        <v>Pendente Revisão Trabalhista</v>
      </c>
    </row>
    <row r="565" spans="1:53" s="21" customFormat="1" ht="20.100000000000001" customHeight="1" x14ac:dyDescent="0.2">
      <c r="A565" s="12" t="s">
        <v>7996</v>
      </c>
      <c r="B565" s="18" t="s">
        <v>263</v>
      </c>
      <c r="C565" s="12" t="s">
        <v>411</v>
      </c>
      <c r="D565" s="12" t="s">
        <v>979</v>
      </c>
      <c r="E565" s="19" t="s">
        <v>5</v>
      </c>
      <c r="F565" s="19" t="s">
        <v>2244</v>
      </c>
      <c r="G565" s="19" t="s">
        <v>4250</v>
      </c>
      <c r="H565" s="12" t="s">
        <v>4251</v>
      </c>
      <c r="I565" s="20">
        <v>12456.04</v>
      </c>
      <c r="J565" s="12" t="s">
        <v>2247</v>
      </c>
      <c r="K565" s="12" t="s">
        <v>4252</v>
      </c>
      <c r="L565" s="12" t="s">
        <v>2515</v>
      </c>
      <c r="M565" s="12"/>
      <c r="N565" s="12" t="s">
        <v>8961</v>
      </c>
      <c r="O565" s="23">
        <v>1500</v>
      </c>
      <c r="P565" s="23">
        <v>0</v>
      </c>
      <c r="Q565" s="23">
        <v>0</v>
      </c>
      <c r="R565" s="24">
        <v>0</v>
      </c>
      <c r="S565" s="25">
        <v>1120</v>
      </c>
      <c r="U565" s="22" t="str">
        <f>IFERROR(VLOOKUP(B565,[1]Planilha1!$A$1:$B$34,2,FALSE),"Liberado")</f>
        <v>Pendente Revisão Trabalhista</v>
      </c>
    </row>
    <row r="566" spans="1:53" s="21" customFormat="1" ht="20.100000000000001" customHeight="1" x14ac:dyDescent="0.2">
      <c r="A566" s="12" t="s">
        <v>7996</v>
      </c>
      <c r="B566" s="18" t="s">
        <v>263</v>
      </c>
      <c r="C566" s="12" t="s">
        <v>411</v>
      </c>
      <c r="D566" s="12" t="s">
        <v>980</v>
      </c>
      <c r="E566" s="19" t="s">
        <v>5</v>
      </c>
      <c r="F566" s="19" t="s">
        <v>2273</v>
      </c>
      <c r="G566" s="19" t="s">
        <v>4253</v>
      </c>
      <c r="H566" s="12" t="s">
        <v>4251</v>
      </c>
      <c r="I566" s="20">
        <v>23640</v>
      </c>
      <c r="J566" s="12" t="s">
        <v>2247</v>
      </c>
      <c r="K566" s="12" t="s">
        <v>4254</v>
      </c>
      <c r="L566" s="12" t="s">
        <v>2249</v>
      </c>
      <c r="M566" s="12"/>
      <c r="N566" s="12" t="s">
        <v>2323</v>
      </c>
      <c r="O566" s="23">
        <v>0</v>
      </c>
      <c r="P566" s="23">
        <v>15000</v>
      </c>
      <c r="Q566" s="23">
        <v>0</v>
      </c>
      <c r="R566" s="24">
        <v>0</v>
      </c>
      <c r="S566" s="25">
        <v>680</v>
      </c>
      <c r="U566" s="22" t="str">
        <f>IFERROR(VLOOKUP(B566,[1]Planilha1!$A$1:$B$34,2,FALSE),"Liberado")</f>
        <v>Pendente Revisão Trabalhista</v>
      </c>
    </row>
    <row r="567" spans="1:53" s="21" customFormat="1" ht="20.100000000000001" customHeight="1" x14ac:dyDescent="0.2">
      <c r="A567" s="12" t="s">
        <v>7996</v>
      </c>
      <c r="B567" s="18" t="s">
        <v>263</v>
      </c>
      <c r="C567" s="12" t="s">
        <v>411</v>
      </c>
      <c r="D567" s="12" t="s">
        <v>981</v>
      </c>
      <c r="E567" s="19" t="s">
        <v>5</v>
      </c>
      <c r="F567" s="19" t="s">
        <v>2273</v>
      </c>
      <c r="G567" s="19" t="s">
        <v>4255</v>
      </c>
      <c r="H567" s="12" t="s">
        <v>2613</v>
      </c>
      <c r="I567" s="20">
        <v>15000</v>
      </c>
      <c r="J567" s="12" t="s">
        <v>2247</v>
      </c>
      <c r="K567" s="12" t="s">
        <v>4256</v>
      </c>
      <c r="L567" s="12" t="s">
        <v>2713</v>
      </c>
      <c r="M567" s="12"/>
      <c r="N567" s="12" t="s">
        <v>4257</v>
      </c>
      <c r="O567" s="23">
        <v>0</v>
      </c>
      <c r="P567" s="23">
        <v>10000</v>
      </c>
      <c r="Q567" s="23">
        <v>0</v>
      </c>
      <c r="R567" s="24">
        <v>0</v>
      </c>
      <c r="S567" s="25">
        <v>416</v>
      </c>
      <c r="U567" s="22" t="str">
        <f>IFERROR(VLOOKUP(B567,[1]Planilha1!$A$1:$B$34,2,FALSE),"Liberado")</f>
        <v>Pendente Revisão Trabalhista</v>
      </c>
    </row>
    <row r="568" spans="1:53" s="21" customFormat="1" ht="20.100000000000001" customHeight="1" x14ac:dyDescent="0.2">
      <c r="A568" s="12" t="s">
        <v>7996</v>
      </c>
      <c r="B568" s="18" t="s">
        <v>263</v>
      </c>
      <c r="C568" s="12" t="s">
        <v>411</v>
      </c>
      <c r="D568" s="12" t="s">
        <v>8962</v>
      </c>
      <c r="E568" s="19" t="s">
        <v>5</v>
      </c>
      <c r="F568" s="19" t="s">
        <v>2273</v>
      </c>
      <c r="G568" s="19" t="s">
        <v>7786</v>
      </c>
      <c r="H568" s="12" t="s">
        <v>4251</v>
      </c>
      <c r="I568" s="20">
        <v>8000</v>
      </c>
      <c r="J568" s="12" t="s">
        <v>2325</v>
      </c>
      <c r="K568" s="12" t="s">
        <v>8963</v>
      </c>
      <c r="L568" s="12" t="s">
        <v>7869</v>
      </c>
      <c r="M568" s="12"/>
      <c r="N568" s="12" t="s">
        <v>7927</v>
      </c>
      <c r="O568" s="23">
        <v>0</v>
      </c>
      <c r="P568" s="23">
        <v>10000</v>
      </c>
      <c r="Q568" s="23">
        <v>0</v>
      </c>
      <c r="R568" s="24">
        <v>0</v>
      </c>
      <c r="S568" s="25">
        <v>280</v>
      </c>
      <c r="U568" s="22" t="str">
        <f>IFERROR(VLOOKUP(B568,[1]Planilha1!$A$1:$B$34,2,FALSE),"Liberado")</f>
        <v>Pendente Revisão Trabalhista</v>
      </c>
    </row>
    <row r="569" spans="1:53" s="21" customFormat="1" ht="20.100000000000001" customHeight="1" x14ac:dyDescent="0.2">
      <c r="A569" s="12" t="s">
        <v>7996</v>
      </c>
      <c r="B569" s="18" t="s">
        <v>263</v>
      </c>
      <c r="C569" s="12" t="s">
        <v>411</v>
      </c>
      <c r="D569" s="12" t="s">
        <v>7784</v>
      </c>
      <c r="E569" s="19" t="s">
        <v>5</v>
      </c>
      <c r="F569" s="19" t="s">
        <v>4290</v>
      </c>
      <c r="G569" s="19" t="s">
        <v>7785</v>
      </c>
      <c r="H569" s="12" t="s">
        <v>2613</v>
      </c>
      <c r="I569" s="20">
        <v>26400</v>
      </c>
      <c r="J569" s="12" t="s">
        <v>2247</v>
      </c>
      <c r="K569" s="12" t="s">
        <v>8964</v>
      </c>
      <c r="L569" s="12" t="s">
        <v>2546</v>
      </c>
      <c r="M569" s="12"/>
      <c r="N569" s="12" t="s">
        <v>8965</v>
      </c>
      <c r="O569" s="23">
        <v>0</v>
      </c>
      <c r="P569" s="23">
        <v>10000</v>
      </c>
      <c r="Q569" s="23">
        <v>0</v>
      </c>
      <c r="R569" s="24">
        <v>0</v>
      </c>
      <c r="S569" s="25">
        <v>280</v>
      </c>
      <c r="U569" s="22" t="str">
        <f>IFERROR(VLOOKUP(B569,[1]Planilha1!$A$1:$B$34,2,FALSE),"Liberado")</f>
        <v>Pendente Revisão Trabalhista</v>
      </c>
    </row>
    <row r="570" spans="1:53" s="21" customFormat="1" ht="20.100000000000001" customHeight="1" x14ac:dyDescent="0.2">
      <c r="A570" s="12" t="s">
        <v>7996</v>
      </c>
      <c r="B570" s="18" t="s">
        <v>263</v>
      </c>
      <c r="C570" s="12" t="s">
        <v>320</v>
      </c>
      <c r="D570" s="12" t="s">
        <v>982</v>
      </c>
      <c r="E570" s="19" t="s">
        <v>5</v>
      </c>
      <c r="F570" s="19" t="s">
        <v>2244</v>
      </c>
      <c r="G570" s="19" t="s">
        <v>4259</v>
      </c>
      <c r="H570" s="12" t="s">
        <v>2613</v>
      </c>
      <c r="I570" s="20">
        <v>1420.5</v>
      </c>
      <c r="J570" s="12" t="s">
        <v>2325</v>
      </c>
      <c r="K570" s="12" t="s">
        <v>4260</v>
      </c>
      <c r="L570" s="12" t="s">
        <v>2260</v>
      </c>
      <c r="M570" s="12"/>
      <c r="N570" s="12" t="s">
        <v>8966</v>
      </c>
      <c r="O570" s="23">
        <v>10000</v>
      </c>
      <c r="P570" s="23">
        <v>0</v>
      </c>
      <c r="Q570" s="23">
        <v>0</v>
      </c>
      <c r="R570" s="24">
        <v>0</v>
      </c>
      <c r="S570" s="25">
        <v>1320</v>
      </c>
      <c r="U570" s="22" t="str">
        <f>IFERROR(VLOOKUP(B570,[1]Planilha1!$A$1:$B$34,2,FALSE),"Liberado")</f>
        <v>Pendente Revisão Trabalhista</v>
      </c>
    </row>
    <row r="571" spans="1:53" s="21" customFormat="1" ht="20.100000000000001" customHeight="1" x14ac:dyDescent="0.2">
      <c r="A571" s="12" t="s">
        <v>7996</v>
      </c>
      <c r="B571" s="18" t="s">
        <v>263</v>
      </c>
      <c r="C571" s="12" t="s">
        <v>320</v>
      </c>
      <c r="D571" s="12" t="s">
        <v>983</v>
      </c>
      <c r="E571" s="19" t="s">
        <v>5</v>
      </c>
      <c r="F571" s="19" t="s">
        <v>10</v>
      </c>
      <c r="G571" s="19" t="s">
        <v>4262</v>
      </c>
      <c r="H571" s="12" t="s">
        <v>3247</v>
      </c>
      <c r="I571" s="20">
        <v>35397.440000000002</v>
      </c>
      <c r="J571" s="12" t="s">
        <v>2247</v>
      </c>
      <c r="K571" s="12" t="s">
        <v>4263</v>
      </c>
      <c r="L571" s="12" t="s">
        <v>2608</v>
      </c>
      <c r="M571" s="12"/>
      <c r="N571" s="12" t="s">
        <v>4264</v>
      </c>
      <c r="O571" s="23">
        <v>11010.94</v>
      </c>
      <c r="P571" s="23">
        <v>0</v>
      </c>
      <c r="Q571" s="23">
        <v>0</v>
      </c>
      <c r="R571" s="24">
        <v>0</v>
      </c>
      <c r="S571" s="25">
        <v>672</v>
      </c>
      <c r="U571" s="22" t="str">
        <f>IFERROR(VLOOKUP(B571,[1]Planilha1!$A$1:$B$34,2,FALSE),"Liberado")</f>
        <v>Pendente Revisão Trabalhista</v>
      </c>
    </row>
    <row r="572" spans="1:53" s="21" customFormat="1" ht="20.100000000000001" customHeight="1" x14ac:dyDescent="0.2">
      <c r="A572" s="12" t="s">
        <v>7996</v>
      </c>
      <c r="B572" s="18" t="s">
        <v>263</v>
      </c>
      <c r="C572" s="12" t="s">
        <v>320</v>
      </c>
      <c r="D572" s="12" t="s">
        <v>984</v>
      </c>
      <c r="E572" s="19" t="s">
        <v>5</v>
      </c>
      <c r="F572" s="19" t="s">
        <v>2244</v>
      </c>
      <c r="G572" s="19" t="s">
        <v>4265</v>
      </c>
      <c r="H572" s="12" t="s">
        <v>3247</v>
      </c>
      <c r="I572" s="20">
        <v>8800</v>
      </c>
      <c r="J572" s="12" t="s">
        <v>2247</v>
      </c>
      <c r="K572" s="12" t="s">
        <v>4266</v>
      </c>
      <c r="L572" s="12" t="s">
        <v>2326</v>
      </c>
      <c r="M572" s="12"/>
      <c r="N572" s="12" t="s">
        <v>2323</v>
      </c>
      <c r="O572" s="23">
        <v>0</v>
      </c>
      <c r="P572" s="23">
        <v>12000</v>
      </c>
      <c r="Q572" s="23">
        <v>0</v>
      </c>
      <c r="R572" s="24">
        <v>0</v>
      </c>
      <c r="S572" s="25">
        <v>448</v>
      </c>
      <c r="U572" s="22" t="str">
        <f>IFERROR(VLOOKUP(B572,[1]Planilha1!$A$1:$B$34,2,FALSE),"Liberado")</f>
        <v>Pendente Revisão Trabalhista</v>
      </c>
    </row>
    <row r="573" spans="1:53" s="21" customFormat="1" ht="20.100000000000001" customHeight="1" x14ac:dyDescent="0.2">
      <c r="A573" s="27" t="s">
        <v>11174</v>
      </c>
      <c r="B573" s="28" t="s">
        <v>263</v>
      </c>
      <c r="C573" s="27" t="s">
        <v>466</v>
      </c>
      <c r="D573" s="27" t="s">
        <v>11175</v>
      </c>
      <c r="E573" s="27" t="s">
        <v>7</v>
      </c>
      <c r="F573" s="27" t="s">
        <v>6507</v>
      </c>
      <c r="G573" s="27" t="s">
        <v>11176</v>
      </c>
      <c r="H573" s="27" t="s">
        <v>6645</v>
      </c>
      <c r="I573" s="29">
        <v>40000</v>
      </c>
      <c r="J573" s="27" t="s">
        <v>6510</v>
      </c>
      <c r="K573" s="27" t="s">
        <v>11099</v>
      </c>
      <c r="L573" s="27" t="s">
        <v>7770</v>
      </c>
      <c r="M573" s="30">
        <v>43006</v>
      </c>
      <c r="N573" s="35" t="s">
        <v>12097</v>
      </c>
      <c r="O573" s="23">
        <v>0</v>
      </c>
      <c r="P573" s="23">
        <v>35000</v>
      </c>
      <c r="Q573" s="23">
        <v>0</v>
      </c>
      <c r="R573" s="24">
        <v>0</v>
      </c>
      <c r="S573" s="25">
        <v>0</v>
      </c>
      <c r="T573" s="32" t="s">
        <v>12066</v>
      </c>
      <c r="U573" s="22" t="str">
        <f>IFERROR(VLOOKUP(B573,[1]Planilha1!$A$1:$B$34,2,FALSE),"Liberado")</f>
        <v>Pendente Revisão Trabalhista</v>
      </c>
      <c r="V573" s="31"/>
      <c r="W573" s="31"/>
      <c r="X573" s="31"/>
      <c r="Y573" s="31"/>
      <c r="Z573" s="31"/>
      <c r="AA573" s="31"/>
      <c r="AB573" s="31"/>
      <c r="AC573" s="31"/>
      <c r="AD573" s="31"/>
      <c r="AE573" s="31"/>
      <c r="AF573" s="31"/>
      <c r="AG573" s="31"/>
      <c r="AH573" s="31"/>
      <c r="AI573" s="31"/>
      <c r="AJ573" s="31"/>
      <c r="AK573" s="31"/>
      <c r="AL573" s="31"/>
      <c r="AM573" s="31"/>
      <c r="AN573" s="31"/>
      <c r="AO573" s="31"/>
      <c r="AP573" s="31"/>
      <c r="AQ573" s="31"/>
      <c r="AR573" s="31"/>
      <c r="AS573" s="31"/>
      <c r="AT573" s="31"/>
      <c r="AU573" s="31"/>
      <c r="AV573" s="31"/>
      <c r="AW573" s="31"/>
      <c r="AX573" s="31"/>
      <c r="AY573" s="31"/>
      <c r="AZ573" s="31"/>
      <c r="BA573" s="31"/>
    </row>
    <row r="574" spans="1:53" s="21" customFormat="1" ht="20.100000000000001" customHeight="1" x14ac:dyDescent="0.2">
      <c r="A574" s="27" t="s">
        <v>11174</v>
      </c>
      <c r="B574" s="28" t="s">
        <v>263</v>
      </c>
      <c r="C574" s="27" t="s">
        <v>320</v>
      </c>
      <c r="D574" s="27" t="s">
        <v>1906</v>
      </c>
      <c r="E574" s="27" t="s">
        <v>7</v>
      </c>
      <c r="F574" s="27" t="s">
        <v>6507</v>
      </c>
      <c r="G574" s="27" t="s">
        <v>6644</v>
      </c>
      <c r="H574" s="27" t="s">
        <v>6645</v>
      </c>
      <c r="I574" s="29">
        <v>36000</v>
      </c>
      <c r="J574" s="27" t="s">
        <v>6510</v>
      </c>
      <c r="K574" s="27" t="s">
        <v>11560</v>
      </c>
      <c r="L574" s="27" t="s">
        <v>6579</v>
      </c>
      <c r="M574" s="30" t="s">
        <v>6531</v>
      </c>
      <c r="N574" s="35" t="s">
        <v>12097</v>
      </c>
      <c r="O574" s="23">
        <v>0</v>
      </c>
      <c r="P574" s="23">
        <v>40000</v>
      </c>
      <c r="Q574" s="23">
        <v>0</v>
      </c>
      <c r="R574" s="24">
        <v>0</v>
      </c>
      <c r="S574" s="25">
        <v>0</v>
      </c>
      <c r="T574" s="32" t="s">
        <v>12066</v>
      </c>
      <c r="U574" s="22" t="str">
        <f>IFERROR(VLOOKUP(B574,[1]Planilha1!$A$1:$B$34,2,FALSE),"Liberado")</f>
        <v>Pendente Revisão Trabalhista</v>
      </c>
      <c r="V574" s="31"/>
      <c r="W574" s="31"/>
      <c r="X574" s="31"/>
      <c r="Y574" s="31"/>
      <c r="Z574" s="31"/>
      <c r="AA574" s="31"/>
      <c r="AB574" s="31"/>
      <c r="AC574" s="31"/>
      <c r="AD574" s="31"/>
      <c r="AE574" s="31"/>
      <c r="AF574" s="31"/>
      <c r="AG574" s="31"/>
      <c r="AH574" s="31"/>
      <c r="AI574" s="31"/>
      <c r="AJ574" s="31"/>
      <c r="AK574" s="31"/>
      <c r="AL574" s="31"/>
      <c r="AM574" s="31"/>
      <c r="AN574" s="31"/>
      <c r="AO574" s="31"/>
      <c r="AP574" s="31"/>
      <c r="AQ574" s="31"/>
      <c r="AR574" s="31"/>
      <c r="AS574" s="31"/>
      <c r="AT574" s="31"/>
      <c r="AU574" s="31"/>
      <c r="AV574" s="31"/>
      <c r="AW574" s="31"/>
      <c r="AX574" s="31"/>
      <c r="AY574" s="31"/>
      <c r="AZ574" s="31"/>
      <c r="BA574" s="31"/>
    </row>
    <row r="575" spans="1:53" s="21" customFormat="1" ht="20.100000000000001" customHeight="1" x14ac:dyDescent="0.2">
      <c r="A575" s="27" t="s">
        <v>11174</v>
      </c>
      <c r="B575" s="28" t="s">
        <v>263</v>
      </c>
      <c r="C575" s="27" t="s">
        <v>381</v>
      </c>
      <c r="D575" s="27" t="s">
        <v>1928</v>
      </c>
      <c r="E575" s="27" t="s">
        <v>7</v>
      </c>
      <c r="F575" s="27" t="s">
        <v>6507</v>
      </c>
      <c r="G575" s="27" t="s">
        <v>6682</v>
      </c>
      <c r="H575" s="27" t="s">
        <v>6645</v>
      </c>
      <c r="I575" s="29">
        <v>400000</v>
      </c>
      <c r="J575" s="27" t="s">
        <v>6630</v>
      </c>
      <c r="K575" s="27" t="s">
        <v>11597</v>
      </c>
      <c r="L575" s="27" t="s">
        <v>6585</v>
      </c>
      <c r="M575" s="30">
        <v>42635</v>
      </c>
      <c r="N575" s="27" t="s">
        <v>11598</v>
      </c>
      <c r="O575" s="23">
        <v>0</v>
      </c>
      <c r="P575" s="23">
        <v>757864.64</v>
      </c>
      <c r="Q575" s="23">
        <v>0</v>
      </c>
      <c r="R575" s="24">
        <v>0</v>
      </c>
      <c r="S575" s="25">
        <v>0</v>
      </c>
      <c r="T575" s="34" t="s">
        <v>12065</v>
      </c>
      <c r="U575" s="22" t="str">
        <f>IFERROR(VLOOKUP(B575,[1]Planilha1!$A$1:$B$34,2,FALSE),"Liberado")</f>
        <v>Pendente Revisão Trabalhista</v>
      </c>
      <c r="V575" s="31"/>
      <c r="W575" s="31"/>
      <c r="X575" s="31"/>
      <c r="Y575" s="31"/>
      <c r="Z575" s="31"/>
      <c r="AA575" s="31"/>
      <c r="AB575" s="31"/>
      <c r="AC575" s="31"/>
      <c r="AD575" s="31"/>
      <c r="AE575" s="31"/>
      <c r="AF575" s="31"/>
      <c r="AG575" s="31"/>
      <c r="AH575" s="31"/>
      <c r="AI575" s="31"/>
      <c r="AJ575" s="31"/>
      <c r="AK575" s="31"/>
      <c r="AL575" s="31"/>
      <c r="AM575" s="31"/>
      <c r="AN575" s="31"/>
      <c r="AO575" s="31"/>
      <c r="AP575" s="31"/>
      <c r="AQ575" s="31"/>
      <c r="AR575" s="31"/>
      <c r="AS575" s="31"/>
      <c r="AT575" s="31"/>
      <c r="AU575" s="31"/>
      <c r="AV575" s="31"/>
      <c r="AW575" s="31"/>
      <c r="AX575" s="31"/>
      <c r="AY575" s="31"/>
      <c r="AZ575" s="31"/>
      <c r="BA575" s="31"/>
    </row>
    <row r="576" spans="1:53" s="21" customFormat="1" ht="20.100000000000001" customHeight="1" x14ac:dyDescent="0.2">
      <c r="A576" s="27" t="s">
        <v>11174</v>
      </c>
      <c r="B576" s="28" t="s">
        <v>263</v>
      </c>
      <c r="C576" s="27" t="s">
        <v>411</v>
      </c>
      <c r="D576" s="27" t="s">
        <v>1999</v>
      </c>
      <c r="E576" s="27" t="s">
        <v>7</v>
      </c>
      <c r="F576" s="27" t="s">
        <v>6507</v>
      </c>
      <c r="G576" s="27" t="s">
        <v>11719</v>
      </c>
      <c r="H576" s="27" t="s">
        <v>7004</v>
      </c>
      <c r="I576" s="29">
        <v>35000</v>
      </c>
      <c r="J576" s="27" t="s">
        <v>6630</v>
      </c>
      <c r="K576" s="27" t="s">
        <v>11720</v>
      </c>
      <c r="L576" s="27" t="s">
        <v>6664</v>
      </c>
      <c r="M576" s="30" t="s">
        <v>6531</v>
      </c>
      <c r="N576" s="27" t="s">
        <v>11721</v>
      </c>
      <c r="O576" s="23">
        <v>115014.56</v>
      </c>
      <c r="P576" s="23">
        <v>48880.5</v>
      </c>
      <c r="Q576" s="23">
        <v>0</v>
      </c>
      <c r="R576" s="24">
        <v>8959.6299999999992</v>
      </c>
      <c r="S576" s="25">
        <v>0</v>
      </c>
      <c r="T576" s="32"/>
      <c r="U576" s="22" t="str">
        <f>IFERROR(VLOOKUP(B576,[1]Planilha1!$A$1:$B$34,2,FALSE),"Liberado")</f>
        <v>Pendente Revisão Trabalhista</v>
      </c>
      <c r="V576" s="31"/>
      <c r="W576" s="31"/>
      <c r="X576" s="31"/>
      <c r="Y576" s="31"/>
      <c r="Z576" s="31"/>
      <c r="AA576" s="31"/>
      <c r="AB576" s="31"/>
      <c r="AC576" s="31"/>
      <c r="AD576" s="31"/>
      <c r="AE576" s="31"/>
      <c r="AF576" s="31"/>
      <c r="AG576" s="31"/>
      <c r="AH576" s="31"/>
      <c r="AI576" s="31"/>
      <c r="AJ576" s="31"/>
      <c r="AK576" s="31"/>
      <c r="AL576" s="31"/>
      <c r="AM576" s="31"/>
      <c r="AN576" s="31"/>
      <c r="AO576" s="31"/>
      <c r="AP576" s="31"/>
      <c r="AQ576" s="31"/>
      <c r="AR576" s="31"/>
      <c r="AS576" s="31"/>
      <c r="AT576" s="31"/>
      <c r="AU576" s="31"/>
      <c r="AV576" s="31"/>
      <c r="AW576" s="31"/>
      <c r="AX576" s="31"/>
      <c r="AY576" s="31"/>
      <c r="AZ576" s="31"/>
      <c r="BA576" s="31"/>
    </row>
    <row r="577" spans="1:53" s="21" customFormat="1" ht="20.100000000000001" customHeight="1" x14ac:dyDescent="0.2">
      <c r="A577" s="27" t="s">
        <v>11174</v>
      </c>
      <c r="B577" s="28" t="s">
        <v>263</v>
      </c>
      <c r="C577" s="27" t="s">
        <v>411</v>
      </c>
      <c r="D577" s="27" t="s">
        <v>2015</v>
      </c>
      <c r="E577" s="27" t="s">
        <v>7</v>
      </c>
      <c r="F577" s="27" t="s">
        <v>6507</v>
      </c>
      <c r="G577" s="27" t="s">
        <v>7030</v>
      </c>
      <c r="H577" s="27" t="s">
        <v>6645</v>
      </c>
      <c r="I577" s="29">
        <v>35000</v>
      </c>
      <c r="J577" s="27" t="s">
        <v>6510</v>
      </c>
      <c r="K577" s="27" t="s">
        <v>11745</v>
      </c>
      <c r="L577" s="27" t="s">
        <v>11746</v>
      </c>
      <c r="M577" s="30">
        <v>42423</v>
      </c>
      <c r="N577" s="27" t="s">
        <v>11747</v>
      </c>
      <c r="O577" s="23">
        <v>113545.79</v>
      </c>
      <c r="P577" s="23">
        <v>1533.97</v>
      </c>
      <c r="Q577" s="23">
        <v>0</v>
      </c>
      <c r="R577" s="24">
        <v>0</v>
      </c>
      <c r="S577" s="25">
        <v>0</v>
      </c>
      <c r="T577" s="32"/>
      <c r="U577" s="22" t="str">
        <f>IFERROR(VLOOKUP(B577,[1]Planilha1!$A$1:$B$34,2,FALSE),"Liberado")</f>
        <v>Pendente Revisão Trabalhista</v>
      </c>
      <c r="V577" s="31"/>
      <c r="W577" s="31"/>
      <c r="X577" s="31"/>
      <c r="Y577" s="31"/>
      <c r="Z577" s="31"/>
      <c r="AA577" s="31"/>
      <c r="AB577" s="31"/>
      <c r="AC577" s="31"/>
      <c r="AD577" s="31"/>
      <c r="AE577" s="31"/>
      <c r="AF577" s="31"/>
      <c r="AG577" s="31"/>
      <c r="AH577" s="31"/>
      <c r="AI577" s="31"/>
      <c r="AJ577" s="31"/>
      <c r="AK577" s="31"/>
      <c r="AL577" s="31"/>
      <c r="AM577" s="31"/>
      <c r="AN577" s="31"/>
      <c r="AO577" s="31"/>
      <c r="AP577" s="31"/>
      <c r="AQ577" s="31"/>
      <c r="AR577" s="31"/>
      <c r="AS577" s="31"/>
      <c r="AT577" s="31"/>
      <c r="AU577" s="31"/>
      <c r="AV577" s="31"/>
      <c r="AW577" s="31"/>
      <c r="AX577" s="31"/>
      <c r="AY577" s="31"/>
      <c r="AZ577" s="31"/>
      <c r="BA577" s="31"/>
    </row>
    <row r="578" spans="1:53" s="21" customFormat="1" ht="20.100000000000001" customHeight="1" x14ac:dyDescent="0.2">
      <c r="A578" s="40" t="s">
        <v>180</v>
      </c>
      <c r="B578" s="41" t="s">
        <v>263</v>
      </c>
      <c r="C578" s="14">
        <v>1</v>
      </c>
      <c r="D578" s="40" t="s">
        <v>2222</v>
      </c>
      <c r="E578" s="42" t="s">
        <v>2220</v>
      </c>
      <c r="F578" s="43" t="s">
        <v>7389</v>
      </c>
      <c r="G578" s="36">
        <v>38811049</v>
      </c>
      <c r="H578" s="40" t="s">
        <v>2222</v>
      </c>
      <c r="I578" s="44">
        <v>86515.66</v>
      </c>
      <c r="J578" s="40" t="s">
        <v>7400</v>
      </c>
      <c r="K578" s="40" t="s">
        <v>7415</v>
      </c>
      <c r="L578" s="40" t="s">
        <v>7416</v>
      </c>
      <c r="M578" s="42" t="s">
        <v>40</v>
      </c>
      <c r="N578" s="40" t="s">
        <v>7852</v>
      </c>
      <c r="O578" s="23">
        <v>0</v>
      </c>
      <c r="P578" s="23">
        <v>86515.66</v>
      </c>
      <c r="Q578" s="23">
        <v>0</v>
      </c>
      <c r="R578" s="24">
        <v>0</v>
      </c>
      <c r="S578" s="25">
        <v>0</v>
      </c>
      <c r="T578" s="32"/>
      <c r="U578" s="22" t="str">
        <f>IFERROR(VLOOKUP(B578,[1]Planilha1!$A$1:$B$34,2,FALSE),"Liberado")</f>
        <v>Pendente Revisão Trabalhista</v>
      </c>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c r="AV578" s="45"/>
      <c r="AW578" s="45"/>
      <c r="AX578" s="45"/>
      <c r="AY578" s="45"/>
      <c r="AZ578" s="45"/>
      <c r="BA578" s="45"/>
    </row>
    <row r="579" spans="1:53" s="21" customFormat="1" ht="20.100000000000001" customHeight="1" x14ac:dyDescent="0.2">
      <c r="A579" s="12" t="s">
        <v>7979</v>
      </c>
      <c r="B579" s="18" t="s">
        <v>256</v>
      </c>
      <c r="C579" s="12" t="s">
        <v>331</v>
      </c>
      <c r="D579" s="12" t="s">
        <v>360</v>
      </c>
      <c r="E579" s="19" t="s">
        <v>5</v>
      </c>
      <c r="F579" s="19" t="s">
        <v>2244</v>
      </c>
      <c r="G579" s="19" t="s">
        <v>2405</v>
      </c>
      <c r="H579" s="12" t="s">
        <v>2406</v>
      </c>
      <c r="I579" s="20">
        <v>16690</v>
      </c>
      <c r="J579" s="12" t="s">
        <v>2247</v>
      </c>
      <c r="K579" s="12" t="s">
        <v>2407</v>
      </c>
      <c r="L579" s="12" t="s">
        <v>2249</v>
      </c>
      <c r="M579" s="12"/>
      <c r="N579" s="12" t="s">
        <v>2323</v>
      </c>
      <c r="O579" s="20">
        <v>0</v>
      </c>
      <c r="P579" s="20">
        <v>15760</v>
      </c>
      <c r="Q579" s="20">
        <v>0</v>
      </c>
      <c r="R579" s="20">
        <v>0</v>
      </c>
      <c r="S579" s="20">
        <v>920</v>
      </c>
      <c r="U579" s="22" t="str">
        <f>IFERROR(VLOOKUP(B579,[1]Planilha1!$A$1:$B$34,2,FALSE),"Liberado")</f>
        <v>Pendente Revisão Trabalhista</v>
      </c>
    </row>
    <row r="580" spans="1:53" s="21" customFormat="1" ht="20.100000000000001" customHeight="1" x14ac:dyDescent="0.2">
      <c r="A580" s="12" t="s">
        <v>7979</v>
      </c>
      <c r="B580" s="18" t="s">
        <v>256</v>
      </c>
      <c r="C580" s="12" t="s">
        <v>381</v>
      </c>
      <c r="D580" s="12" t="s">
        <v>396</v>
      </c>
      <c r="E580" s="19" t="s">
        <v>5</v>
      </c>
      <c r="F580" s="19" t="s">
        <v>2273</v>
      </c>
      <c r="G580" s="19" t="s">
        <v>2540</v>
      </c>
      <c r="H580" s="12" t="s">
        <v>2541</v>
      </c>
      <c r="I580" s="20">
        <v>9682.68</v>
      </c>
      <c r="J580" s="12" t="s">
        <v>2325</v>
      </c>
      <c r="K580" s="12" t="s">
        <v>2542</v>
      </c>
      <c r="L580" s="12" t="s">
        <v>7869</v>
      </c>
      <c r="M580" s="12"/>
      <c r="N580" s="12" t="s">
        <v>8093</v>
      </c>
      <c r="O580" s="20">
        <v>0</v>
      </c>
      <c r="P580" s="20">
        <v>10000</v>
      </c>
      <c r="Q580" s="20">
        <v>0</v>
      </c>
      <c r="R580" s="20">
        <v>0</v>
      </c>
      <c r="S580" s="20">
        <v>880</v>
      </c>
      <c r="U580" s="22" t="str">
        <f>IFERROR(VLOOKUP(B580,[1]Planilha1!$A$1:$B$34,2,FALSE),"Liberado")</f>
        <v>Pendente Revisão Trabalhista</v>
      </c>
    </row>
    <row r="581" spans="1:53" s="21" customFormat="1" ht="20.100000000000001" customHeight="1" x14ac:dyDescent="0.2">
      <c r="A581" s="12" t="s">
        <v>7979</v>
      </c>
      <c r="B581" s="18" t="s">
        <v>256</v>
      </c>
      <c r="C581" s="12" t="s">
        <v>397</v>
      </c>
      <c r="D581" s="12" t="s">
        <v>398</v>
      </c>
      <c r="E581" s="19" t="s">
        <v>5</v>
      </c>
      <c r="F581" s="19" t="s">
        <v>10</v>
      </c>
      <c r="G581" s="19" t="s">
        <v>2547</v>
      </c>
      <c r="H581" s="12" t="s">
        <v>2406</v>
      </c>
      <c r="I581" s="20">
        <v>1200</v>
      </c>
      <c r="J581" s="12" t="s">
        <v>2325</v>
      </c>
      <c r="K581" s="12" t="s">
        <v>2548</v>
      </c>
      <c r="L581" s="12" t="s">
        <v>3663</v>
      </c>
      <c r="M581" s="12"/>
      <c r="N581" s="12" t="s">
        <v>8111</v>
      </c>
      <c r="O581" s="20">
        <v>10000</v>
      </c>
      <c r="P581" s="20">
        <v>0</v>
      </c>
      <c r="Q581" s="20">
        <v>0</v>
      </c>
      <c r="R581" s="20">
        <v>0</v>
      </c>
      <c r="S581" s="20">
        <v>1000</v>
      </c>
      <c r="U581" s="22" t="str">
        <f>IFERROR(VLOOKUP(B581,[1]Planilha1!$A$1:$B$34,2,FALSE),"Liberado")</f>
        <v>Pendente Revisão Trabalhista</v>
      </c>
    </row>
    <row r="582" spans="1:53" s="21" customFormat="1" ht="20.100000000000001" customHeight="1" x14ac:dyDescent="0.2">
      <c r="A582" s="12" t="s">
        <v>7979</v>
      </c>
      <c r="B582" s="18" t="s">
        <v>256</v>
      </c>
      <c r="C582" s="12" t="s">
        <v>411</v>
      </c>
      <c r="D582" s="12" t="s">
        <v>8155</v>
      </c>
      <c r="E582" s="19" t="s">
        <v>5</v>
      </c>
      <c r="F582" s="19" t="s">
        <v>2244</v>
      </c>
      <c r="G582" s="19" t="s">
        <v>8156</v>
      </c>
      <c r="H582" s="12" t="s">
        <v>8157</v>
      </c>
      <c r="I582" s="20">
        <v>863.43</v>
      </c>
      <c r="J582" s="12" t="s">
        <v>2325</v>
      </c>
      <c r="K582" s="12" t="s">
        <v>8158</v>
      </c>
      <c r="L582" s="12" t="s">
        <v>2288</v>
      </c>
      <c r="M582" s="12"/>
      <c r="N582" s="12" t="s">
        <v>7927</v>
      </c>
      <c r="O582" s="20">
        <v>0</v>
      </c>
      <c r="P582" s="20">
        <v>10000</v>
      </c>
      <c r="Q582" s="20">
        <v>0</v>
      </c>
      <c r="R582" s="20">
        <v>0</v>
      </c>
      <c r="S582" s="20">
        <v>0</v>
      </c>
      <c r="U582" s="22" t="str">
        <f>IFERROR(VLOOKUP(B582,[1]Planilha1!$A$1:$B$34,2,FALSE),"Liberado")</f>
        <v>Pendente Revisão Trabalhista</v>
      </c>
    </row>
    <row r="583" spans="1:53" s="21" customFormat="1" ht="20.100000000000001" customHeight="1" x14ac:dyDescent="0.2">
      <c r="A583" s="12" t="s">
        <v>7979</v>
      </c>
      <c r="B583" s="18" t="s">
        <v>256</v>
      </c>
      <c r="C583" s="12" t="s">
        <v>602</v>
      </c>
      <c r="D583" s="12" t="s">
        <v>615</v>
      </c>
      <c r="E583" s="19" t="s">
        <v>5</v>
      </c>
      <c r="F583" s="19" t="s">
        <v>2244</v>
      </c>
      <c r="G583" s="19" t="s">
        <v>3275</v>
      </c>
      <c r="H583" s="12" t="s">
        <v>2541</v>
      </c>
      <c r="I583" s="20">
        <v>10000</v>
      </c>
      <c r="J583" s="12" t="s">
        <v>2247</v>
      </c>
      <c r="K583" s="12" t="s">
        <v>3276</v>
      </c>
      <c r="L583" s="12" t="s">
        <v>2249</v>
      </c>
      <c r="M583" s="12"/>
      <c r="N583" s="12" t="s">
        <v>3277</v>
      </c>
      <c r="O583" s="20">
        <v>0</v>
      </c>
      <c r="P583" s="20">
        <v>10000</v>
      </c>
      <c r="Q583" s="20">
        <v>0</v>
      </c>
      <c r="R583" s="20">
        <v>0</v>
      </c>
      <c r="S583" s="20">
        <v>1240</v>
      </c>
      <c r="U583" s="22" t="str">
        <f>IFERROR(VLOOKUP(B583,[1]Planilha1!$A$1:$B$34,2,FALSE),"Liberado")</f>
        <v>Pendente Revisão Trabalhista</v>
      </c>
    </row>
    <row r="584" spans="1:53" s="21" customFormat="1" ht="20.100000000000001" customHeight="1" x14ac:dyDescent="0.2">
      <c r="A584" s="12" t="s">
        <v>7979</v>
      </c>
      <c r="B584" s="18" t="s">
        <v>256</v>
      </c>
      <c r="C584" s="12" t="s">
        <v>323</v>
      </c>
      <c r="D584" s="12" t="s">
        <v>659</v>
      </c>
      <c r="E584" s="19" t="s">
        <v>5</v>
      </c>
      <c r="F584" s="19" t="s">
        <v>2355</v>
      </c>
      <c r="G584" s="19" t="s">
        <v>3408</v>
      </c>
      <c r="H584" s="12" t="s">
        <v>3409</v>
      </c>
      <c r="I584" s="20">
        <v>25185.599999999999</v>
      </c>
      <c r="J584" s="12" t="s">
        <v>2325</v>
      </c>
      <c r="K584" s="12" t="s">
        <v>3410</v>
      </c>
      <c r="L584" s="12" t="s">
        <v>2304</v>
      </c>
      <c r="M584" s="12"/>
      <c r="N584" s="12" t="s">
        <v>8076</v>
      </c>
      <c r="O584" s="20">
        <v>12485</v>
      </c>
      <c r="P584" s="20">
        <v>0</v>
      </c>
      <c r="Q584" s="20">
        <v>0</v>
      </c>
      <c r="R584" s="20">
        <v>0</v>
      </c>
      <c r="S584" s="20">
        <v>8190.3</v>
      </c>
      <c r="U584" s="22" t="str">
        <f>IFERROR(VLOOKUP(B584,[1]Planilha1!$A$1:$B$34,2,FALSE),"Liberado")</f>
        <v>Pendente Revisão Trabalhista</v>
      </c>
    </row>
    <row r="585" spans="1:53" s="21" customFormat="1" ht="20.100000000000001" customHeight="1" x14ac:dyDescent="0.2">
      <c r="A585" s="12" t="s">
        <v>7979</v>
      </c>
      <c r="B585" s="18" t="s">
        <v>256</v>
      </c>
      <c r="C585" s="12" t="s">
        <v>674</v>
      </c>
      <c r="D585" s="12" t="s">
        <v>8495</v>
      </c>
      <c r="E585" s="19" t="s">
        <v>5</v>
      </c>
      <c r="F585" s="19" t="s">
        <v>14</v>
      </c>
      <c r="G585" s="19" t="s">
        <v>8496</v>
      </c>
      <c r="H585" s="12" t="s">
        <v>8157</v>
      </c>
      <c r="I585" s="20">
        <v>18740</v>
      </c>
      <c r="J585" s="12" t="s">
        <v>2247</v>
      </c>
      <c r="K585" s="12" t="s">
        <v>8497</v>
      </c>
      <c r="L585" s="12" t="s">
        <v>2288</v>
      </c>
      <c r="M585" s="12" t="s">
        <v>8498</v>
      </c>
      <c r="N585" s="12" t="s">
        <v>2323</v>
      </c>
      <c r="O585" s="20">
        <v>0</v>
      </c>
      <c r="P585" s="20">
        <v>15000</v>
      </c>
      <c r="Q585" s="20">
        <v>0</v>
      </c>
      <c r="R585" s="20">
        <v>0</v>
      </c>
      <c r="S585" s="20">
        <v>0</v>
      </c>
      <c r="U585" s="22" t="str">
        <f>IFERROR(VLOOKUP(B585,[1]Planilha1!$A$1:$B$34,2,FALSE),"Liberado")</f>
        <v>Pendente Revisão Trabalhista</v>
      </c>
    </row>
    <row r="586" spans="1:53" s="21" customFormat="1" ht="20.100000000000001" customHeight="1" x14ac:dyDescent="0.2">
      <c r="A586" s="12" t="s">
        <v>7979</v>
      </c>
      <c r="B586" s="18" t="s">
        <v>256</v>
      </c>
      <c r="C586" s="12" t="s">
        <v>701</v>
      </c>
      <c r="D586" s="12" t="s">
        <v>705</v>
      </c>
      <c r="E586" s="19" t="s">
        <v>5</v>
      </c>
      <c r="F586" s="19" t="s">
        <v>10</v>
      </c>
      <c r="G586" s="19" t="s">
        <v>3535</v>
      </c>
      <c r="H586" s="12" t="s">
        <v>3536</v>
      </c>
      <c r="I586" s="20">
        <v>13212.98</v>
      </c>
      <c r="J586" s="12" t="s">
        <v>2247</v>
      </c>
      <c r="K586" s="12" t="s">
        <v>3537</v>
      </c>
      <c r="L586" s="12" t="s">
        <v>2249</v>
      </c>
      <c r="M586" s="12"/>
      <c r="N586" s="12" t="s">
        <v>2323</v>
      </c>
      <c r="O586" s="20">
        <v>0</v>
      </c>
      <c r="P586" s="20">
        <v>8000</v>
      </c>
      <c r="Q586" s="20">
        <v>0</v>
      </c>
      <c r="R586" s="20">
        <v>0</v>
      </c>
      <c r="S586" s="20">
        <v>480</v>
      </c>
      <c r="U586" s="22" t="str">
        <f>IFERROR(VLOOKUP(B586,[1]Planilha1!$A$1:$B$34,2,FALSE),"Liberado")</f>
        <v>Pendente Revisão Trabalhista</v>
      </c>
    </row>
    <row r="587" spans="1:53" s="21" customFormat="1" ht="20.100000000000001" customHeight="1" x14ac:dyDescent="0.2">
      <c r="A587" s="12" t="s">
        <v>7979</v>
      </c>
      <c r="B587" s="18" t="s">
        <v>256</v>
      </c>
      <c r="C587" s="12" t="s">
        <v>732</v>
      </c>
      <c r="D587" s="12" t="s">
        <v>735</v>
      </c>
      <c r="E587" s="19" t="s">
        <v>5</v>
      </c>
      <c r="F587" s="19" t="s">
        <v>2355</v>
      </c>
      <c r="G587" s="19" t="s">
        <v>3609</v>
      </c>
      <c r="H587" s="12" t="s">
        <v>3610</v>
      </c>
      <c r="I587" s="20">
        <v>355</v>
      </c>
      <c r="J587" s="12" t="s">
        <v>2325</v>
      </c>
      <c r="K587" s="12" t="s">
        <v>3611</v>
      </c>
      <c r="L587" s="12" t="s">
        <v>2713</v>
      </c>
      <c r="M587" s="12"/>
      <c r="N587" s="12" t="s">
        <v>8076</v>
      </c>
      <c r="O587" s="20">
        <v>10000</v>
      </c>
      <c r="P587" s="20">
        <v>0</v>
      </c>
      <c r="Q587" s="20">
        <v>0</v>
      </c>
      <c r="R587" s="20">
        <v>0</v>
      </c>
      <c r="S587" s="20">
        <v>1920</v>
      </c>
      <c r="U587" s="22" t="str">
        <f>IFERROR(VLOOKUP(B587,[1]Planilha1!$A$1:$B$34,2,FALSE),"Liberado")</f>
        <v>Pendente Revisão Trabalhista</v>
      </c>
    </row>
    <row r="588" spans="1:53" s="21" customFormat="1" ht="20.100000000000001" customHeight="1" x14ac:dyDescent="0.2">
      <c r="A588" s="12" t="s">
        <v>7979</v>
      </c>
      <c r="B588" s="18" t="s">
        <v>256</v>
      </c>
      <c r="C588" s="12" t="s">
        <v>738</v>
      </c>
      <c r="D588" s="12" t="s">
        <v>739</v>
      </c>
      <c r="E588" s="19" t="s">
        <v>5</v>
      </c>
      <c r="F588" s="19" t="s">
        <v>2273</v>
      </c>
      <c r="G588" s="19" t="s">
        <v>3615</v>
      </c>
      <c r="H588" s="12" t="s">
        <v>3616</v>
      </c>
      <c r="I588" s="20">
        <v>50000</v>
      </c>
      <c r="J588" s="12" t="s">
        <v>2247</v>
      </c>
      <c r="K588" s="12" t="s">
        <v>3617</v>
      </c>
      <c r="L588" s="12" t="s">
        <v>2249</v>
      </c>
      <c r="M588" s="12"/>
      <c r="N588" s="12" t="s">
        <v>2323</v>
      </c>
      <c r="O588" s="20">
        <v>0</v>
      </c>
      <c r="P588" s="20">
        <v>10000</v>
      </c>
      <c r="Q588" s="20">
        <v>0</v>
      </c>
      <c r="R588" s="20">
        <v>0</v>
      </c>
      <c r="S588" s="20">
        <v>1560</v>
      </c>
      <c r="U588" s="22" t="str">
        <f>IFERROR(VLOOKUP(B588,[1]Planilha1!$A$1:$B$34,2,FALSE),"Liberado")</f>
        <v>Pendente Revisão Trabalhista</v>
      </c>
    </row>
    <row r="589" spans="1:53" s="21" customFormat="1" ht="20.100000000000001" customHeight="1" x14ac:dyDescent="0.2">
      <c r="A589" s="12" t="s">
        <v>7979</v>
      </c>
      <c r="B589" s="18" t="s">
        <v>256</v>
      </c>
      <c r="C589" s="12">
        <v>28</v>
      </c>
      <c r="D589" s="12" t="s">
        <v>986</v>
      </c>
      <c r="E589" s="19" t="s">
        <v>5</v>
      </c>
      <c r="F589" s="19" t="s">
        <v>2273</v>
      </c>
      <c r="G589" s="19" t="s">
        <v>4269</v>
      </c>
      <c r="H589" s="12" t="s">
        <v>4270</v>
      </c>
      <c r="I589" s="20">
        <v>22141.42</v>
      </c>
      <c r="J589" s="12" t="s">
        <v>2247</v>
      </c>
      <c r="K589" s="12" t="s">
        <v>4271</v>
      </c>
      <c r="L589" s="12" t="s">
        <v>2249</v>
      </c>
      <c r="M589" s="12"/>
      <c r="N589" s="12" t="s">
        <v>2323</v>
      </c>
      <c r="O589" s="23">
        <v>0</v>
      </c>
      <c r="P589" s="23">
        <v>12000</v>
      </c>
      <c r="Q589" s="23">
        <v>0</v>
      </c>
      <c r="R589" s="24">
        <v>0</v>
      </c>
      <c r="S589" s="25">
        <v>200</v>
      </c>
      <c r="U589" s="22" t="str">
        <f>IFERROR(VLOOKUP(B589,[1]Planilha1!$A$1:$B$34,2,FALSE),"Liberado")</f>
        <v>Pendente Revisão Trabalhista</v>
      </c>
    </row>
    <row r="590" spans="1:53" s="21" customFormat="1" ht="20.100000000000001" customHeight="1" x14ac:dyDescent="0.2">
      <c r="A590" s="12" t="s">
        <v>7979</v>
      </c>
      <c r="B590" s="18" t="s">
        <v>256</v>
      </c>
      <c r="C590" s="12">
        <v>33</v>
      </c>
      <c r="D590" s="12" t="s">
        <v>8968</v>
      </c>
      <c r="E590" s="19" t="s">
        <v>5</v>
      </c>
      <c r="F590" s="19" t="s">
        <v>2273</v>
      </c>
      <c r="G590" s="19" t="s">
        <v>8969</v>
      </c>
      <c r="H590" s="12" t="s">
        <v>4343</v>
      </c>
      <c r="I590" s="20">
        <v>25000</v>
      </c>
      <c r="J590" s="12" t="s">
        <v>2247</v>
      </c>
      <c r="K590" s="12" t="s">
        <v>8970</v>
      </c>
      <c r="L590" s="12" t="s">
        <v>2249</v>
      </c>
      <c r="M590" s="12"/>
      <c r="N590" s="12" t="s">
        <v>8971</v>
      </c>
      <c r="O590" s="23">
        <v>0</v>
      </c>
      <c r="P590" s="23">
        <v>15000</v>
      </c>
      <c r="Q590" s="23">
        <v>0</v>
      </c>
      <c r="R590" s="24">
        <v>0</v>
      </c>
      <c r="S590" s="25">
        <v>200</v>
      </c>
      <c r="U590" s="22" t="str">
        <f>IFERROR(VLOOKUP(B590,[1]Planilha1!$A$1:$B$34,2,FALSE),"Liberado")</f>
        <v>Pendente Revisão Trabalhista</v>
      </c>
    </row>
    <row r="591" spans="1:53" s="21" customFormat="1" ht="20.100000000000001" customHeight="1" x14ac:dyDescent="0.2">
      <c r="A591" s="12" t="s">
        <v>7979</v>
      </c>
      <c r="B591" s="18" t="s">
        <v>256</v>
      </c>
      <c r="C591" s="12" t="s">
        <v>331</v>
      </c>
      <c r="D591" s="12" t="s">
        <v>987</v>
      </c>
      <c r="E591" s="19" t="s">
        <v>5</v>
      </c>
      <c r="F591" s="19" t="s">
        <v>2273</v>
      </c>
      <c r="G591" s="19" t="s">
        <v>4272</v>
      </c>
      <c r="H591" s="12" t="s">
        <v>2406</v>
      </c>
      <c r="I591" s="20">
        <v>1384</v>
      </c>
      <c r="J591" s="12" t="s">
        <v>2325</v>
      </c>
      <c r="K591" s="12" t="s">
        <v>4273</v>
      </c>
      <c r="L591" s="12" t="s">
        <v>2349</v>
      </c>
      <c r="M591" s="12"/>
      <c r="N591" s="12" t="s">
        <v>8337</v>
      </c>
      <c r="O591" s="23">
        <v>10000</v>
      </c>
      <c r="P591" s="23">
        <v>0</v>
      </c>
      <c r="Q591" s="23">
        <v>0</v>
      </c>
      <c r="R591" s="24">
        <v>0</v>
      </c>
      <c r="S591" s="25">
        <v>1600</v>
      </c>
      <c r="U591" s="22" t="str">
        <f>IFERROR(VLOOKUP(B591,[1]Planilha1!$A$1:$B$34,2,FALSE),"Liberado")</f>
        <v>Pendente Revisão Trabalhista</v>
      </c>
    </row>
    <row r="592" spans="1:53" s="21" customFormat="1" ht="20.100000000000001" customHeight="1" x14ac:dyDescent="0.2">
      <c r="A592" s="12" t="s">
        <v>7979</v>
      </c>
      <c r="B592" s="18" t="s">
        <v>256</v>
      </c>
      <c r="C592" s="12" t="s">
        <v>331</v>
      </c>
      <c r="D592" s="12" t="s">
        <v>8972</v>
      </c>
      <c r="E592" s="19" t="s">
        <v>5</v>
      </c>
      <c r="F592" s="19" t="s">
        <v>2273</v>
      </c>
      <c r="G592" s="19" t="s">
        <v>8973</v>
      </c>
      <c r="H592" s="12" t="s">
        <v>4301</v>
      </c>
      <c r="I592" s="20">
        <v>10000</v>
      </c>
      <c r="J592" s="12" t="s">
        <v>2247</v>
      </c>
      <c r="K592" s="12" t="s">
        <v>8974</v>
      </c>
      <c r="L592" s="12" t="s">
        <v>2288</v>
      </c>
      <c r="M592" s="12" t="s">
        <v>7868</v>
      </c>
      <c r="N592" s="12" t="s">
        <v>8975</v>
      </c>
      <c r="O592" s="23">
        <v>0</v>
      </c>
      <c r="P592" s="23">
        <v>10000</v>
      </c>
      <c r="Q592" s="23">
        <v>0</v>
      </c>
      <c r="R592" s="24">
        <v>0</v>
      </c>
      <c r="S592" s="25">
        <v>32</v>
      </c>
      <c r="U592" s="22" t="str">
        <f>IFERROR(VLOOKUP(B592,[1]Planilha1!$A$1:$B$34,2,FALSE),"Liberado")</f>
        <v>Pendente Revisão Trabalhista</v>
      </c>
    </row>
    <row r="593" spans="1:21" s="21" customFormat="1" ht="20.100000000000001" customHeight="1" x14ac:dyDescent="0.2">
      <c r="A593" s="12" t="s">
        <v>7979</v>
      </c>
      <c r="B593" s="18" t="s">
        <v>256</v>
      </c>
      <c r="C593" s="12" t="s">
        <v>381</v>
      </c>
      <c r="D593" s="12" t="s">
        <v>988</v>
      </c>
      <c r="E593" s="19" t="s">
        <v>5</v>
      </c>
      <c r="F593" s="19" t="s">
        <v>2279</v>
      </c>
      <c r="G593" s="19" t="s">
        <v>4274</v>
      </c>
      <c r="H593" s="12" t="s">
        <v>3453</v>
      </c>
      <c r="I593" s="20">
        <v>27200</v>
      </c>
      <c r="J593" s="12" t="s">
        <v>2247</v>
      </c>
      <c r="K593" s="12" t="s">
        <v>4275</v>
      </c>
      <c r="L593" s="12" t="s">
        <v>8753</v>
      </c>
      <c r="M593" s="12"/>
      <c r="N593" s="12" t="s">
        <v>2323</v>
      </c>
      <c r="O593" s="23">
        <v>0</v>
      </c>
      <c r="P593" s="23">
        <v>15000</v>
      </c>
      <c r="Q593" s="23">
        <v>0</v>
      </c>
      <c r="R593" s="24">
        <v>0</v>
      </c>
      <c r="S593" s="25">
        <v>600</v>
      </c>
      <c r="U593" s="22" t="str">
        <f>IFERROR(VLOOKUP(B593,[1]Planilha1!$A$1:$B$34,2,FALSE),"Liberado")</f>
        <v>Pendente Revisão Trabalhista</v>
      </c>
    </row>
    <row r="594" spans="1:21" s="21" customFormat="1" ht="20.100000000000001" customHeight="1" x14ac:dyDescent="0.2">
      <c r="A594" s="12" t="s">
        <v>7979</v>
      </c>
      <c r="B594" s="18" t="s">
        <v>256</v>
      </c>
      <c r="C594" s="12" t="s">
        <v>381</v>
      </c>
      <c r="D594" s="12" t="s">
        <v>8976</v>
      </c>
      <c r="E594" s="19" t="s">
        <v>5</v>
      </c>
      <c r="F594" s="19" t="s">
        <v>10</v>
      </c>
      <c r="G594" s="19" t="s">
        <v>8977</v>
      </c>
      <c r="H594" s="12" t="s">
        <v>8157</v>
      </c>
      <c r="I594" s="20">
        <v>15002</v>
      </c>
      <c r="J594" s="12" t="s">
        <v>2247</v>
      </c>
      <c r="K594" s="12" t="s">
        <v>8978</v>
      </c>
      <c r="L594" s="12" t="s">
        <v>2249</v>
      </c>
      <c r="M594" s="12"/>
      <c r="N594" s="12" t="s">
        <v>8979</v>
      </c>
      <c r="O594" s="23">
        <v>0</v>
      </c>
      <c r="P594" s="23">
        <v>17000</v>
      </c>
      <c r="Q594" s="23">
        <v>0</v>
      </c>
      <c r="R594" s="24">
        <v>0</v>
      </c>
      <c r="S594" s="25">
        <v>96</v>
      </c>
      <c r="U594" s="22" t="str">
        <f>IFERROR(VLOOKUP(B594,[1]Planilha1!$A$1:$B$34,2,FALSE),"Liberado")</f>
        <v>Pendente Revisão Trabalhista</v>
      </c>
    </row>
    <row r="595" spans="1:21" s="21" customFormat="1" ht="20.100000000000001" customHeight="1" x14ac:dyDescent="0.2">
      <c r="A595" s="12" t="s">
        <v>7979</v>
      </c>
      <c r="B595" s="18" t="s">
        <v>256</v>
      </c>
      <c r="C595" s="12" t="s">
        <v>397</v>
      </c>
      <c r="D595" s="12" t="s">
        <v>8980</v>
      </c>
      <c r="E595" s="19" t="s">
        <v>5</v>
      </c>
      <c r="F595" s="19" t="s">
        <v>2244</v>
      </c>
      <c r="G595" s="19" t="s">
        <v>8981</v>
      </c>
      <c r="H595" s="12" t="s">
        <v>8982</v>
      </c>
      <c r="I595" s="20">
        <v>63027.199999999997</v>
      </c>
      <c r="J595" s="12" t="s">
        <v>2270</v>
      </c>
      <c r="K595" s="12" t="s">
        <v>8983</v>
      </c>
      <c r="L595" s="12" t="s">
        <v>2260</v>
      </c>
      <c r="M595" s="12"/>
      <c r="N595" s="12" t="s">
        <v>2966</v>
      </c>
      <c r="O595" s="23">
        <v>0</v>
      </c>
      <c r="P595" s="23">
        <v>10000</v>
      </c>
      <c r="Q595" s="23">
        <v>0</v>
      </c>
      <c r="R595" s="24">
        <v>0</v>
      </c>
      <c r="S595" s="25">
        <v>320</v>
      </c>
      <c r="U595" s="22" t="str">
        <f>IFERROR(VLOOKUP(B595,[1]Planilha1!$A$1:$B$34,2,FALSE),"Liberado")</f>
        <v>Pendente Revisão Trabalhista</v>
      </c>
    </row>
    <row r="596" spans="1:21" s="21" customFormat="1" ht="20.100000000000001" customHeight="1" x14ac:dyDescent="0.2">
      <c r="A596" s="12" t="s">
        <v>7979</v>
      </c>
      <c r="B596" s="18" t="s">
        <v>256</v>
      </c>
      <c r="C596" s="12" t="s">
        <v>397</v>
      </c>
      <c r="D596" s="12" t="s">
        <v>8984</v>
      </c>
      <c r="E596" s="19" t="s">
        <v>5</v>
      </c>
      <c r="F596" s="19" t="s">
        <v>10</v>
      </c>
      <c r="G596" s="19" t="s">
        <v>8985</v>
      </c>
      <c r="H596" s="12" t="s">
        <v>8986</v>
      </c>
      <c r="I596" s="20">
        <v>21320</v>
      </c>
      <c r="J596" s="12" t="s">
        <v>2325</v>
      </c>
      <c r="K596" s="12" t="s">
        <v>8987</v>
      </c>
      <c r="L596" s="12" t="s">
        <v>8533</v>
      </c>
      <c r="M596" s="12"/>
      <c r="N596" s="12" t="s">
        <v>8988</v>
      </c>
      <c r="O596" s="23">
        <v>0</v>
      </c>
      <c r="P596" s="23">
        <v>10000</v>
      </c>
      <c r="Q596" s="23">
        <v>0</v>
      </c>
      <c r="R596" s="24">
        <v>0</v>
      </c>
      <c r="S596" s="25">
        <v>64</v>
      </c>
      <c r="U596" s="22" t="str">
        <f>IFERROR(VLOOKUP(B596,[1]Planilha1!$A$1:$B$34,2,FALSE),"Liberado")</f>
        <v>Pendente Revisão Trabalhista</v>
      </c>
    </row>
    <row r="597" spans="1:21" s="21" customFormat="1" ht="20.100000000000001" customHeight="1" x14ac:dyDescent="0.2">
      <c r="A597" s="12" t="s">
        <v>7979</v>
      </c>
      <c r="B597" s="18" t="s">
        <v>256</v>
      </c>
      <c r="C597" s="12" t="s">
        <v>411</v>
      </c>
      <c r="D597" s="12" t="s">
        <v>989</v>
      </c>
      <c r="E597" s="19" t="s">
        <v>5</v>
      </c>
      <c r="F597" s="19" t="s">
        <v>2928</v>
      </c>
      <c r="G597" s="19" t="s">
        <v>4276</v>
      </c>
      <c r="H597" s="12" t="s">
        <v>3453</v>
      </c>
      <c r="I597" s="20">
        <v>5189.54</v>
      </c>
      <c r="J597" s="12" t="s">
        <v>2247</v>
      </c>
      <c r="K597" s="12" t="s">
        <v>4277</v>
      </c>
      <c r="L597" s="12" t="s">
        <v>8073</v>
      </c>
      <c r="M597" s="12"/>
      <c r="N597" s="12" t="s">
        <v>4278</v>
      </c>
      <c r="O597" s="23">
        <v>0</v>
      </c>
      <c r="P597" s="23">
        <v>0</v>
      </c>
      <c r="Q597" s="23">
        <v>0</v>
      </c>
      <c r="R597" s="24">
        <v>0</v>
      </c>
      <c r="S597" s="25">
        <v>1120</v>
      </c>
      <c r="U597" s="22" t="str">
        <f>IFERROR(VLOOKUP(B597,[1]Planilha1!$A$1:$B$34,2,FALSE),"Liberado")</f>
        <v>Pendente Revisão Trabalhista</v>
      </c>
    </row>
    <row r="598" spans="1:21" s="21" customFormat="1" ht="20.100000000000001" customHeight="1" x14ac:dyDescent="0.2">
      <c r="A598" s="12" t="s">
        <v>7979</v>
      </c>
      <c r="B598" s="18" t="s">
        <v>256</v>
      </c>
      <c r="C598" s="12" t="s">
        <v>411</v>
      </c>
      <c r="D598" s="12" t="s">
        <v>7789</v>
      </c>
      <c r="E598" s="19" t="s">
        <v>5</v>
      </c>
      <c r="F598" s="19" t="s">
        <v>16</v>
      </c>
      <c r="G598" s="19" t="s">
        <v>8989</v>
      </c>
      <c r="H598" s="12" t="s">
        <v>8990</v>
      </c>
      <c r="I598" s="20">
        <v>33937.870000000003</v>
      </c>
      <c r="J598" s="12" t="s">
        <v>2247</v>
      </c>
      <c r="K598" s="12" t="s">
        <v>8991</v>
      </c>
      <c r="L598" s="12" t="s">
        <v>2249</v>
      </c>
      <c r="M598" s="12"/>
      <c r="N598" s="12" t="s">
        <v>8992</v>
      </c>
      <c r="O598" s="23">
        <v>0</v>
      </c>
      <c r="P598" s="23">
        <v>17000</v>
      </c>
      <c r="Q598" s="23">
        <v>0</v>
      </c>
      <c r="R598" s="24">
        <v>0</v>
      </c>
      <c r="S598" s="25">
        <v>280</v>
      </c>
      <c r="U598" s="22" t="str">
        <f>IFERROR(VLOOKUP(B598,[1]Planilha1!$A$1:$B$34,2,FALSE),"Liberado")</f>
        <v>Pendente Revisão Trabalhista</v>
      </c>
    </row>
    <row r="599" spans="1:21" s="21" customFormat="1" ht="20.100000000000001" customHeight="1" x14ac:dyDescent="0.2">
      <c r="A599" s="12" t="s">
        <v>7979</v>
      </c>
      <c r="B599" s="18" t="s">
        <v>256</v>
      </c>
      <c r="C599" s="12" t="s">
        <v>318</v>
      </c>
      <c r="D599" s="12" t="s">
        <v>990</v>
      </c>
      <c r="E599" s="19" t="s">
        <v>5</v>
      </c>
      <c r="F599" s="19" t="s">
        <v>2244</v>
      </c>
      <c r="G599" s="19" t="s">
        <v>4279</v>
      </c>
      <c r="H599" s="12" t="s">
        <v>4280</v>
      </c>
      <c r="I599" s="20">
        <v>24880</v>
      </c>
      <c r="J599" s="12" t="s">
        <v>2247</v>
      </c>
      <c r="K599" s="12" t="s">
        <v>4281</v>
      </c>
      <c r="L599" s="12" t="s">
        <v>2334</v>
      </c>
      <c r="M599" s="12"/>
      <c r="N599" s="12" t="s">
        <v>4282</v>
      </c>
      <c r="O599" s="23">
        <v>50000</v>
      </c>
      <c r="P599" s="23">
        <v>0</v>
      </c>
      <c r="Q599" s="23">
        <v>0</v>
      </c>
      <c r="R599" s="24">
        <v>0</v>
      </c>
      <c r="S599" s="25">
        <v>960</v>
      </c>
      <c r="U599" s="22" t="str">
        <f>IFERROR(VLOOKUP(B599,[1]Planilha1!$A$1:$B$34,2,FALSE),"Liberado")</f>
        <v>Pendente Revisão Trabalhista</v>
      </c>
    </row>
    <row r="600" spans="1:21" s="21" customFormat="1" ht="20.100000000000001" customHeight="1" x14ac:dyDescent="0.2">
      <c r="A600" s="12" t="s">
        <v>7979</v>
      </c>
      <c r="B600" s="18" t="s">
        <v>256</v>
      </c>
      <c r="C600" s="12" t="s">
        <v>318</v>
      </c>
      <c r="D600" s="12" t="s">
        <v>991</v>
      </c>
      <c r="E600" s="19" t="s">
        <v>5</v>
      </c>
      <c r="F600" s="19" t="s">
        <v>16</v>
      </c>
      <c r="G600" s="19" t="s">
        <v>4283</v>
      </c>
      <c r="H600" s="12" t="s">
        <v>3453</v>
      </c>
      <c r="I600" s="20">
        <v>1382.5</v>
      </c>
      <c r="J600" s="12" t="s">
        <v>2247</v>
      </c>
      <c r="K600" s="12" t="s">
        <v>4284</v>
      </c>
      <c r="L600" s="12" t="s">
        <v>2677</v>
      </c>
      <c r="M600" s="12"/>
      <c r="N600" s="12" t="s">
        <v>4285</v>
      </c>
      <c r="O600" s="23">
        <v>0</v>
      </c>
      <c r="P600" s="23">
        <v>48000</v>
      </c>
      <c r="Q600" s="23">
        <v>0</v>
      </c>
      <c r="R600" s="24">
        <v>0</v>
      </c>
      <c r="S600" s="25">
        <v>0</v>
      </c>
      <c r="U600" s="22" t="str">
        <f>IFERROR(VLOOKUP(B600,[1]Planilha1!$A$1:$B$34,2,FALSE),"Liberado")</f>
        <v>Pendente Revisão Trabalhista</v>
      </c>
    </row>
    <row r="601" spans="1:21" s="21" customFormat="1" ht="20.100000000000001" customHeight="1" x14ac:dyDescent="0.2">
      <c r="A601" s="12" t="s">
        <v>7979</v>
      </c>
      <c r="B601" s="18" t="s">
        <v>256</v>
      </c>
      <c r="C601" s="12" t="s">
        <v>318</v>
      </c>
      <c r="D601" s="12" t="s">
        <v>992</v>
      </c>
      <c r="E601" s="19" t="s">
        <v>5</v>
      </c>
      <c r="F601" s="19" t="s">
        <v>2273</v>
      </c>
      <c r="G601" s="19" t="s">
        <v>4286</v>
      </c>
      <c r="H601" s="12" t="s">
        <v>3458</v>
      </c>
      <c r="I601" s="20">
        <v>25820</v>
      </c>
      <c r="J601" s="12" t="s">
        <v>2325</v>
      </c>
      <c r="K601" s="12" t="s">
        <v>4287</v>
      </c>
      <c r="L601" s="12" t="s">
        <v>2299</v>
      </c>
      <c r="M601" s="12"/>
      <c r="N601" s="12" t="s">
        <v>7927</v>
      </c>
      <c r="O601" s="23">
        <v>0</v>
      </c>
      <c r="P601" s="23">
        <v>10000</v>
      </c>
      <c r="Q601" s="23">
        <v>0</v>
      </c>
      <c r="R601" s="24">
        <v>0</v>
      </c>
      <c r="S601" s="25">
        <v>416</v>
      </c>
      <c r="U601" s="22" t="str">
        <f>IFERROR(VLOOKUP(B601,[1]Planilha1!$A$1:$B$34,2,FALSE),"Liberado")</f>
        <v>Pendente Revisão Trabalhista</v>
      </c>
    </row>
    <row r="602" spans="1:21" s="21" customFormat="1" ht="20.100000000000001" customHeight="1" x14ac:dyDescent="0.2">
      <c r="A602" s="12" t="s">
        <v>7979</v>
      </c>
      <c r="B602" s="18" t="s">
        <v>256</v>
      </c>
      <c r="C602" s="12" t="s">
        <v>318</v>
      </c>
      <c r="D602" s="12" t="s">
        <v>993</v>
      </c>
      <c r="E602" s="19" t="s">
        <v>5</v>
      </c>
      <c r="F602" s="19" t="s">
        <v>4290</v>
      </c>
      <c r="G602" s="19" t="s">
        <v>4291</v>
      </c>
      <c r="H602" s="12" t="s">
        <v>4288</v>
      </c>
      <c r="I602" s="20">
        <v>14556</v>
      </c>
      <c r="J602" s="12" t="s">
        <v>2325</v>
      </c>
      <c r="K602" s="12" t="s">
        <v>4292</v>
      </c>
      <c r="L602" s="12" t="s">
        <v>7978</v>
      </c>
      <c r="M602" s="12"/>
      <c r="N602" s="12" t="s">
        <v>8993</v>
      </c>
      <c r="O602" s="23">
        <v>0</v>
      </c>
      <c r="P602" s="23">
        <v>0</v>
      </c>
      <c r="Q602" s="23">
        <v>0</v>
      </c>
      <c r="R602" s="24">
        <v>0</v>
      </c>
      <c r="S602" s="25">
        <v>360</v>
      </c>
      <c r="U602" s="22" t="str">
        <f>IFERROR(VLOOKUP(B602,[1]Planilha1!$A$1:$B$34,2,FALSE),"Liberado")</f>
        <v>Pendente Revisão Trabalhista</v>
      </c>
    </row>
    <row r="603" spans="1:21" s="21" customFormat="1" ht="20.100000000000001" customHeight="1" x14ac:dyDescent="0.2">
      <c r="A603" s="12" t="s">
        <v>7979</v>
      </c>
      <c r="B603" s="18" t="s">
        <v>256</v>
      </c>
      <c r="C603" s="12" t="s">
        <v>318</v>
      </c>
      <c r="D603" s="12" t="s">
        <v>8994</v>
      </c>
      <c r="E603" s="19" t="s">
        <v>5</v>
      </c>
      <c r="F603" s="19" t="s">
        <v>10</v>
      </c>
      <c r="G603" s="19" t="s">
        <v>8995</v>
      </c>
      <c r="H603" s="12" t="s">
        <v>4288</v>
      </c>
      <c r="I603" s="20">
        <v>20211.96</v>
      </c>
      <c r="J603" s="12" t="s">
        <v>2325</v>
      </c>
      <c r="K603" s="12" t="s">
        <v>8996</v>
      </c>
      <c r="L603" s="12" t="s">
        <v>3960</v>
      </c>
      <c r="M603" s="12"/>
      <c r="N603" s="12" t="s">
        <v>8997</v>
      </c>
      <c r="O603" s="23">
        <v>0</v>
      </c>
      <c r="P603" s="23">
        <v>10000</v>
      </c>
      <c r="Q603" s="23">
        <v>0</v>
      </c>
      <c r="R603" s="24">
        <v>0</v>
      </c>
      <c r="S603" s="25">
        <v>120</v>
      </c>
      <c r="U603" s="22" t="str">
        <f>IFERROR(VLOOKUP(B603,[1]Planilha1!$A$1:$B$34,2,FALSE),"Liberado")</f>
        <v>Pendente Revisão Trabalhista</v>
      </c>
    </row>
    <row r="604" spans="1:21" s="21" customFormat="1" ht="20.100000000000001" customHeight="1" x14ac:dyDescent="0.2">
      <c r="A604" s="12" t="s">
        <v>7979</v>
      </c>
      <c r="B604" s="18" t="s">
        <v>256</v>
      </c>
      <c r="C604" s="12" t="s">
        <v>534</v>
      </c>
      <c r="D604" s="12" t="s">
        <v>995</v>
      </c>
      <c r="E604" s="19" t="s">
        <v>5</v>
      </c>
      <c r="F604" s="19" t="s">
        <v>2273</v>
      </c>
      <c r="G604" s="19" t="s">
        <v>4297</v>
      </c>
      <c r="H604" s="12" t="s">
        <v>4298</v>
      </c>
      <c r="I604" s="20">
        <v>53136.9</v>
      </c>
      <c r="J604" s="12" t="s">
        <v>2247</v>
      </c>
      <c r="K604" s="12" t="s">
        <v>4299</v>
      </c>
      <c r="L604" s="12" t="s">
        <v>2249</v>
      </c>
      <c r="M604" s="12"/>
      <c r="N604" s="12" t="s">
        <v>2475</v>
      </c>
      <c r="O604" s="23">
        <v>0</v>
      </c>
      <c r="P604" s="23">
        <v>53136.9</v>
      </c>
      <c r="Q604" s="23">
        <v>0</v>
      </c>
      <c r="R604" s="24">
        <v>0</v>
      </c>
      <c r="S604" s="25">
        <v>360</v>
      </c>
      <c r="U604" s="22" t="str">
        <f>IFERROR(VLOOKUP(B604,[1]Planilha1!$A$1:$B$34,2,FALSE),"Liberado")</f>
        <v>Pendente Revisão Trabalhista</v>
      </c>
    </row>
    <row r="605" spans="1:21" s="21" customFormat="1" ht="20.100000000000001" customHeight="1" x14ac:dyDescent="0.2">
      <c r="A605" s="12" t="s">
        <v>7979</v>
      </c>
      <c r="B605" s="18" t="s">
        <v>256</v>
      </c>
      <c r="C605" s="12" t="s">
        <v>649</v>
      </c>
      <c r="D605" s="12" t="s">
        <v>996</v>
      </c>
      <c r="E605" s="19" t="s">
        <v>5</v>
      </c>
      <c r="F605" s="19" t="s">
        <v>2308</v>
      </c>
      <c r="G605" s="19" t="s">
        <v>4302</v>
      </c>
      <c r="H605" s="12" t="s">
        <v>2406</v>
      </c>
      <c r="I605" s="20">
        <v>3804.68</v>
      </c>
      <c r="J605" s="12" t="s">
        <v>2325</v>
      </c>
      <c r="K605" s="12" t="s">
        <v>4303</v>
      </c>
      <c r="L605" s="12" t="s">
        <v>2326</v>
      </c>
      <c r="M605" s="12"/>
      <c r="N605" s="12" t="s">
        <v>7927</v>
      </c>
      <c r="O605" s="23">
        <v>0</v>
      </c>
      <c r="P605" s="23">
        <v>35000</v>
      </c>
      <c r="Q605" s="23">
        <v>0</v>
      </c>
      <c r="R605" s="24">
        <v>0</v>
      </c>
      <c r="S605" s="25">
        <v>680</v>
      </c>
      <c r="U605" s="22" t="str">
        <f>IFERROR(VLOOKUP(B605,[1]Planilha1!$A$1:$B$34,2,FALSE),"Liberado")</f>
        <v>Pendente Revisão Trabalhista</v>
      </c>
    </row>
    <row r="606" spans="1:21" s="21" customFormat="1" ht="20.100000000000001" customHeight="1" x14ac:dyDescent="0.2">
      <c r="A606" s="12" t="s">
        <v>7979</v>
      </c>
      <c r="B606" s="18" t="s">
        <v>256</v>
      </c>
      <c r="C606" s="12" t="s">
        <v>323</v>
      </c>
      <c r="D606" s="12" t="s">
        <v>997</v>
      </c>
      <c r="E606" s="19" t="s">
        <v>5</v>
      </c>
      <c r="F606" s="19" t="s">
        <v>10</v>
      </c>
      <c r="G606" s="19" t="s">
        <v>4304</v>
      </c>
      <c r="H606" s="12" t="s">
        <v>3453</v>
      </c>
      <c r="I606" s="20">
        <v>7997.5</v>
      </c>
      <c r="J606" s="12" t="s">
        <v>2325</v>
      </c>
      <c r="K606" s="12" t="s">
        <v>4305</v>
      </c>
      <c r="L606" s="12" t="s">
        <v>2322</v>
      </c>
      <c r="M606" s="12"/>
      <c r="N606" s="12" t="s">
        <v>7927</v>
      </c>
      <c r="O606" s="23">
        <v>10000</v>
      </c>
      <c r="P606" s="23">
        <v>0</v>
      </c>
      <c r="Q606" s="23">
        <v>0</v>
      </c>
      <c r="R606" s="24">
        <v>0</v>
      </c>
      <c r="S606" s="25">
        <v>840</v>
      </c>
      <c r="U606" s="22" t="str">
        <f>IFERROR(VLOOKUP(B606,[1]Planilha1!$A$1:$B$34,2,FALSE),"Liberado")</f>
        <v>Pendente Revisão Trabalhista</v>
      </c>
    </row>
    <row r="607" spans="1:21" s="21" customFormat="1" ht="20.100000000000001" customHeight="1" x14ac:dyDescent="0.2">
      <c r="A607" s="12" t="s">
        <v>7979</v>
      </c>
      <c r="B607" s="18" t="s">
        <v>256</v>
      </c>
      <c r="C607" s="12" t="s">
        <v>323</v>
      </c>
      <c r="D607" s="12" t="s">
        <v>998</v>
      </c>
      <c r="E607" s="19" t="s">
        <v>5</v>
      </c>
      <c r="F607" s="19" t="s">
        <v>2273</v>
      </c>
      <c r="G607" s="19" t="s">
        <v>4306</v>
      </c>
      <c r="H607" s="12" t="s">
        <v>2541</v>
      </c>
      <c r="I607" s="20">
        <v>8145</v>
      </c>
      <c r="J607" s="12" t="s">
        <v>2247</v>
      </c>
      <c r="K607" s="12" t="s">
        <v>4307</v>
      </c>
      <c r="L607" s="12" t="s">
        <v>2249</v>
      </c>
      <c r="M607" s="12"/>
      <c r="N607" s="12" t="s">
        <v>3375</v>
      </c>
      <c r="O607" s="23">
        <v>0</v>
      </c>
      <c r="P607" s="23">
        <v>10000</v>
      </c>
      <c r="Q607" s="23">
        <v>0</v>
      </c>
      <c r="R607" s="24">
        <v>0</v>
      </c>
      <c r="S607" s="25">
        <v>800</v>
      </c>
      <c r="U607" s="22" t="str">
        <f>IFERROR(VLOOKUP(B607,[1]Planilha1!$A$1:$B$34,2,FALSE),"Liberado")</f>
        <v>Pendente Revisão Trabalhista</v>
      </c>
    </row>
    <row r="608" spans="1:21" s="21" customFormat="1" ht="20.100000000000001" customHeight="1" x14ac:dyDescent="0.2">
      <c r="A608" s="12" t="s">
        <v>7979</v>
      </c>
      <c r="B608" s="18" t="s">
        <v>256</v>
      </c>
      <c r="C608" s="12" t="s">
        <v>323</v>
      </c>
      <c r="D608" s="12" t="s">
        <v>8998</v>
      </c>
      <c r="E608" s="19" t="s">
        <v>5</v>
      </c>
      <c r="F608" s="19" t="s">
        <v>2244</v>
      </c>
      <c r="G608" s="19" t="s">
        <v>8999</v>
      </c>
      <c r="H608" s="12" t="s">
        <v>8157</v>
      </c>
      <c r="I608" s="20">
        <v>3799.7</v>
      </c>
      <c r="J608" s="12" t="s">
        <v>2325</v>
      </c>
      <c r="K608" s="12" t="s">
        <v>9000</v>
      </c>
      <c r="L608" s="12" t="s">
        <v>9001</v>
      </c>
      <c r="M608" s="12"/>
      <c r="N608" s="12" t="s">
        <v>7927</v>
      </c>
      <c r="O608" s="23">
        <v>0</v>
      </c>
      <c r="P608" s="23">
        <v>10000</v>
      </c>
      <c r="Q608" s="23">
        <v>0</v>
      </c>
      <c r="R608" s="24">
        <v>0</v>
      </c>
      <c r="S608" s="25">
        <v>0</v>
      </c>
      <c r="U608" s="22" t="str">
        <f>IFERROR(VLOOKUP(B608,[1]Planilha1!$A$1:$B$34,2,FALSE),"Liberado")</f>
        <v>Pendente Revisão Trabalhista</v>
      </c>
    </row>
    <row r="609" spans="1:21" s="21" customFormat="1" ht="20.100000000000001" customHeight="1" x14ac:dyDescent="0.2">
      <c r="A609" s="12" t="s">
        <v>7979</v>
      </c>
      <c r="B609" s="18" t="s">
        <v>256</v>
      </c>
      <c r="C609" s="12" t="s">
        <v>323</v>
      </c>
      <c r="D609" s="12" t="s">
        <v>9002</v>
      </c>
      <c r="E609" s="19" t="s">
        <v>5</v>
      </c>
      <c r="F609" s="19" t="s">
        <v>2273</v>
      </c>
      <c r="G609" s="19" t="s">
        <v>9003</v>
      </c>
      <c r="H609" s="12" t="s">
        <v>8157</v>
      </c>
      <c r="I609" s="20">
        <v>18740</v>
      </c>
      <c r="J609" s="12" t="s">
        <v>2247</v>
      </c>
      <c r="K609" s="12" t="s">
        <v>9004</v>
      </c>
      <c r="L609" s="12" t="s">
        <v>2288</v>
      </c>
      <c r="M609" s="12" t="s">
        <v>9005</v>
      </c>
      <c r="N609" s="12" t="s">
        <v>9006</v>
      </c>
      <c r="O609" s="23">
        <v>0</v>
      </c>
      <c r="P609" s="23">
        <v>8000</v>
      </c>
      <c r="Q609" s="23">
        <v>0</v>
      </c>
      <c r="R609" s="24">
        <v>0</v>
      </c>
      <c r="S609" s="25">
        <v>0</v>
      </c>
      <c r="U609" s="22" t="str">
        <f>IFERROR(VLOOKUP(B609,[1]Planilha1!$A$1:$B$34,2,FALSE),"Liberado")</f>
        <v>Pendente Revisão Trabalhista</v>
      </c>
    </row>
    <row r="610" spans="1:21" s="21" customFormat="1" ht="20.100000000000001" customHeight="1" x14ac:dyDescent="0.2">
      <c r="A610" s="12" t="s">
        <v>7979</v>
      </c>
      <c r="B610" s="18" t="s">
        <v>256</v>
      </c>
      <c r="C610" s="12" t="s">
        <v>674</v>
      </c>
      <c r="D610" s="12" t="s">
        <v>999</v>
      </c>
      <c r="E610" s="19" t="s">
        <v>5</v>
      </c>
      <c r="F610" s="19" t="s">
        <v>2244</v>
      </c>
      <c r="G610" s="19" t="s">
        <v>4308</v>
      </c>
      <c r="H610" s="12" t="s">
        <v>3453</v>
      </c>
      <c r="I610" s="20">
        <v>5000</v>
      </c>
      <c r="J610" s="12" t="s">
        <v>2247</v>
      </c>
      <c r="K610" s="12" t="s">
        <v>4309</v>
      </c>
      <c r="L610" s="12" t="s">
        <v>2677</v>
      </c>
      <c r="M610" s="12"/>
      <c r="N610" s="12" t="s">
        <v>4310</v>
      </c>
      <c r="O610" s="23">
        <v>0</v>
      </c>
      <c r="P610" s="23">
        <v>10000</v>
      </c>
      <c r="Q610" s="23">
        <v>0</v>
      </c>
      <c r="R610" s="24">
        <v>0</v>
      </c>
      <c r="S610" s="25">
        <v>640</v>
      </c>
      <c r="U610" s="22" t="str">
        <f>IFERROR(VLOOKUP(B610,[1]Planilha1!$A$1:$B$34,2,FALSE),"Liberado")</f>
        <v>Pendente Revisão Trabalhista</v>
      </c>
    </row>
    <row r="611" spans="1:21" s="21" customFormat="1" ht="20.100000000000001" customHeight="1" x14ac:dyDescent="0.2">
      <c r="A611" s="12" t="s">
        <v>7979</v>
      </c>
      <c r="B611" s="18" t="s">
        <v>256</v>
      </c>
      <c r="C611" s="12" t="s">
        <v>674</v>
      </c>
      <c r="D611" s="12" t="s">
        <v>1000</v>
      </c>
      <c r="E611" s="19" t="s">
        <v>5</v>
      </c>
      <c r="F611" s="19" t="s">
        <v>2273</v>
      </c>
      <c r="G611" s="19" t="s">
        <v>4311</v>
      </c>
      <c r="H611" s="12" t="s">
        <v>2541</v>
      </c>
      <c r="I611" s="20">
        <v>20000</v>
      </c>
      <c r="J611" s="12" t="s">
        <v>2247</v>
      </c>
      <c r="K611" s="12" t="s">
        <v>4312</v>
      </c>
      <c r="L611" s="12" t="s">
        <v>8253</v>
      </c>
      <c r="M611" s="12"/>
      <c r="N611" s="12" t="s">
        <v>4313</v>
      </c>
      <c r="O611" s="23">
        <v>0</v>
      </c>
      <c r="P611" s="23">
        <v>12000</v>
      </c>
      <c r="Q611" s="23">
        <v>0</v>
      </c>
      <c r="R611" s="24">
        <v>0</v>
      </c>
      <c r="S611" s="25">
        <v>640</v>
      </c>
      <c r="U611" s="22" t="str">
        <f>IFERROR(VLOOKUP(B611,[1]Planilha1!$A$1:$B$34,2,FALSE),"Liberado")</f>
        <v>Pendente Revisão Trabalhista</v>
      </c>
    </row>
    <row r="612" spans="1:21" s="21" customFormat="1" ht="20.100000000000001" customHeight="1" x14ac:dyDescent="0.2">
      <c r="A612" s="12" t="s">
        <v>7979</v>
      </c>
      <c r="B612" s="18" t="s">
        <v>256</v>
      </c>
      <c r="C612" s="12" t="s">
        <v>325</v>
      </c>
      <c r="D612" s="12" t="s">
        <v>9007</v>
      </c>
      <c r="E612" s="19" t="s">
        <v>5</v>
      </c>
      <c r="F612" s="19" t="s">
        <v>10</v>
      </c>
      <c r="G612" s="19" t="s">
        <v>9008</v>
      </c>
      <c r="H612" s="12" t="s">
        <v>9009</v>
      </c>
      <c r="I612" s="20">
        <v>3150</v>
      </c>
      <c r="J612" s="12" t="s">
        <v>2325</v>
      </c>
      <c r="K612" s="12" t="s">
        <v>9010</v>
      </c>
      <c r="L612" s="12" t="s">
        <v>2288</v>
      </c>
      <c r="M612" s="12" t="s">
        <v>9011</v>
      </c>
      <c r="N612" s="12" t="s">
        <v>8154</v>
      </c>
      <c r="O612" s="23">
        <v>0</v>
      </c>
      <c r="P612" s="23">
        <v>13200</v>
      </c>
      <c r="Q612" s="23">
        <v>0</v>
      </c>
      <c r="R612" s="24">
        <v>0</v>
      </c>
      <c r="S612" s="25">
        <v>0</v>
      </c>
      <c r="U612" s="22" t="str">
        <f>IFERROR(VLOOKUP(B612,[1]Planilha1!$A$1:$B$34,2,FALSE),"Liberado")</f>
        <v>Pendente Revisão Trabalhista</v>
      </c>
    </row>
    <row r="613" spans="1:21" s="21" customFormat="1" ht="20.100000000000001" customHeight="1" x14ac:dyDescent="0.2">
      <c r="A613" s="12" t="s">
        <v>7979</v>
      </c>
      <c r="B613" s="18" t="s">
        <v>256</v>
      </c>
      <c r="C613" s="12" t="s">
        <v>689</v>
      </c>
      <c r="D613" s="12" t="s">
        <v>1001</v>
      </c>
      <c r="E613" s="19" t="s">
        <v>5</v>
      </c>
      <c r="F613" s="19" t="s">
        <v>2355</v>
      </c>
      <c r="G613" s="19" t="s">
        <v>4314</v>
      </c>
      <c r="H613" s="12" t="s">
        <v>4288</v>
      </c>
      <c r="I613" s="20">
        <v>15000</v>
      </c>
      <c r="J613" s="12" t="s">
        <v>2325</v>
      </c>
      <c r="K613" s="12" t="s">
        <v>4315</v>
      </c>
      <c r="L613" s="12" t="s">
        <v>8621</v>
      </c>
      <c r="M613" s="12"/>
      <c r="N613" s="12" t="s">
        <v>8111</v>
      </c>
      <c r="O613" s="23">
        <v>7000</v>
      </c>
      <c r="P613" s="23">
        <v>0</v>
      </c>
      <c r="Q613" s="23">
        <v>0</v>
      </c>
      <c r="R613" s="24">
        <v>0</v>
      </c>
      <c r="S613" s="25">
        <v>680</v>
      </c>
      <c r="U613" s="22" t="str">
        <f>IFERROR(VLOOKUP(B613,[1]Planilha1!$A$1:$B$34,2,FALSE),"Liberado")</f>
        <v>Pendente Revisão Trabalhista</v>
      </c>
    </row>
    <row r="614" spans="1:21" s="21" customFormat="1" ht="20.100000000000001" customHeight="1" x14ac:dyDescent="0.2">
      <c r="A614" s="12" t="s">
        <v>7979</v>
      </c>
      <c r="B614" s="18" t="s">
        <v>256</v>
      </c>
      <c r="C614" s="12" t="s">
        <v>701</v>
      </c>
      <c r="D614" s="12" t="s">
        <v>1002</v>
      </c>
      <c r="E614" s="19" t="s">
        <v>5</v>
      </c>
      <c r="F614" s="19" t="s">
        <v>2244</v>
      </c>
      <c r="G614" s="19" t="s">
        <v>4316</v>
      </c>
      <c r="H614" s="12" t="s">
        <v>2541</v>
      </c>
      <c r="I614" s="20">
        <v>10000</v>
      </c>
      <c r="J614" s="12" t="s">
        <v>2325</v>
      </c>
      <c r="K614" s="12" t="s">
        <v>4317</v>
      </c>
      <c r="L614" s="12" t="s">
        <v>2334</v>
      </c>
      <c r="M614" s="12"/>
      <c r="N614" s="12" t="s">
        <v>8670</v>
      </c>
      <c r="O614" s="23">
        <v>5000</v>
      </c>
      <c r="P614" s="23">
        <v>0</v>
      </c>
      <c r="Q614" s="23">
        <v>0</v>
      </c>
      <c r="R614" s="24">
        <v>0</v>
      </c>
      <c r="S614" s="25">
        <v>1040</v>
      </c>
      <c r="U614" s="22" t="str">
        <f>IFERROR(VLOOKUP(B614,[1]Planilha1!$A$1:$B$34,2,FALSE),"Liberado")</f>
        <v>Pendente Revisão Trabalhista</v>
      </c>
    </row>
    <row r="615" spans="1:21" s="21" customFormat="1" ht="20.100000000000001" customHeight="1" x14ac:dyDescent="0.2">
      <c r="A615" s="12" t="s">
        <v>7979</v>
      </c>
      <c r="B615" s="18" t="s">
        <v>256</v>
      </c>
      <c r="C615" s="12" t="s">
        <v>701</v>
      </c>
      <c r="D615" s="12" t="s">
        <v>1003</v>
      </c>
      <c r="E615" s="19" t="s">
        <v>5</v>
      </c>
      <c r="F615" s="19" t="s">
        <v>2273</v>
      </c>
      <c r="G615" s="19" t="s">
        <v>4318</v>
      </c>
      <c r="H615" s="12" t="s">
        <v>2406</v>
      </c>
      <c r="I615" s="20">
        <v>7917.5</v>
      </c>
      <c r="J615" s="12" t="s">
        <v>2247</v>
      </c>
      <c r="K615" s="12" t="s">
        <v>4319</v>
      </c>
      <c r="L615" s="12" t="s">
        <v>2249</v>
      </c>
      <c r="M615" s="12"/>
      <c r="N615" s="12" t="s">
        <v>4320</v>
      </c>
      <c r="O615" s="23">
        <v>0</v>
      </c>
      <c r="P615" s="23">
        <v>8000</v>
      </c>
      <c r="Q615" s="23">
        <v>0</v>
      </c>
      <c r="R615" s="24">
        <v>0</v>
      </c>
      <c r="S615" s="25">
        <v>640</v>
      </c>
      <c r="U615" s="22" t="str">
        <f>IFERROR(VLOOKUP(B615,[1]Planilha1!$A$1:$B$34,2,FALSE),"Liberado")</f>
        <v>Pendente Revisão Trabalhista</v>
      </c>
    </row>
    <row r="616" spans="1:21" s="21" customFormat="1" ht="20.100000000000001" customHeight="1" x14ac:dyDescent="0.2">
      <c r="A616" s="12" t="s">
        <v>7979</v>
      </c>
      <c r="B616" s="18" t="s">
        <v>256</v>
      </c>
      <c r="C616" s="12" t="s">
        <v>707</v>
      </c>
      <c r="D616" s="12" t="s">
        <v>9012</v>
      </c>
      <c r="E616" s="19" t="s">
        <v>5</v>
      </c>
      <c r="F616" s="19" t="s">
        <v>2273</v>
      </c>
      <c r="G616" s="19" t="s">
        <v>9013</v>
      </c>
      <c r="H616" s="12" t="s">
        <v>9014</v>
      </c>
      <c r="I616" s="20">
        <v>0</v>
      </c>
      <c r="J616" s="12" t="s">
        <v>2325</v>
      </c>
      <c r="K616" s="12" t="s">
        <v>9015</v>
      </c>
      <c r="L616" s="12" t="s">
        <v>8663</v>
      </c>
      <c r="M616" s="12"/>
      <c r="N616" s="12" t="s">
        <v>8154</v>
      </c>
      <c r="O616" s="23">
        <v>0</v>
      </c>
      <c r="P616" s="23">
        <v>10000</v>
      </c>
      <c r="Q616" s="23">
        <v>0</v>
      </c>
      <c r="R616" s="24">
        <v>0</v>
      </c>
      <c r="S616" s="25">
        <v>32</v>
      </c>
      <c r="U616" s="22" t="str">
        <f>IFERROR(VLOOKUP(B616,[1]Planilha1!$A$1:$B$34,2,FALSE),"Liberado")</f>
        <v>Pendente Revisão Trabalhista</v>
      </c>
    </row>
    <row r="617" spans="1:21" s="21" customFormat="1" ht="20.100000000000001" customHeight="1" x14ac:dyDescent="0.2">
      <c r="A617" s="12" t="s">
        <v>7979</v>
      </c>
      <c r="B617" s="18" t="s">
        <v>256</v>
      </c>
      <c r="C617" s="12" t="s">
        <v>709</v>
      </c>
      <c r="D617" s="12" t="s">
        <v>1004</v>
      </c>
      <c r="E617" s="19" t="s">
        <v>5</v>
      </c>
      <c r="F617" s="19" t="s">
        <v>2324</v>
      </c>
      <c r="G617" s="19" t="s">
        <v>4321</v>
      </c>
      <c r="H617" s="12" t="s">
        <v>3091</v>
      </c>
      <c r="I617" s="20">
        <v>1000</v>
      </c>
      <c r="J617" s="12" t="s">
        <v>2325</v>
      </c>
      <c r="K617" s="12" t="s">
        <v>4322</v>
      </c>
      <c r="L617" s="12" t="s">
        <v>2260</v>
      </c>
      <c r="M617" s="12"/>
      <c r="N617" s="12" t="s">
        <v>7927</v>
      </c>
      <c r="O617" s="23">
        <v>0</v>
      </c>
      <c r="P617" s="23">
        <v>10000</v>
      </c>
      <c r="Q617" s="23">
        <v>0</v>
      </c>
      <c r="R617" s="24">
        <v>0</v>
      </c>
      <c r="S617" s="25">
        <v>960</v>
      </c>
      <c r="U617" s="22" t="str">
        <f>IFERROR(VLOOKUP(B617,[1]Planilha1!$A$1:$B$34,2,FALSE),"Liberado")</f>
        <v>Pendente Revisão Trabalhista</v>
      </c>
    </row>
    <row r="618" spans="1:21" s="21" customFormat="1" ht="20.100000000000001" customHeight="1" x14ac:dyDescent="0.2">
      <c r="A618" s="12" t="s">
        <v>7979</v>
      </c>
      <c r="B618" s="18" t="s">
        <v>256</v>
      </c>
      <c r="C618" s="12" t="s">
        <v>327</v>
      </c>
      <c r="D618" s="12" t="s">
        <v>1005</v>
      </c>
      <c r="E618" s="19" t="s">
        <v>5</v>
      </c>
      <c r="F618" s="19" t="s">
        <v>2273</v>
      </c>
      <c r="G618" s="19" t="s">
        <v>4324</v>
      </c>
      <c r="H618" s="12" t="s">
        <v>3453</v>
      </c>
      <c r="I618" s="20">
        <v>43000</v>
      </c>
      <c r="J618" s="12" t="s">
        <v>2247</v>
      </c>
      <c r="K618" s="12" t="s">
        <v>4325</v>
      </c>
      <c r="L618" s="12" t="s">
        <v>2334</v>
      </c>
      <c r="M618" s="12"/>
      <c r="N618" s="12" t="s">
        <v>4326</v>
      </c>
      <c r="O618" s="23">
        <v>0</v>
      </c>
      <c r="P618" s="23">
        <v>11000</v>
      </c>
      <c r="Q618" s="23">
        <v>0</v>
      </c>
      <c r="R618" s="24">
        <v>0</v>
      </c>
      <c r="S618" s="25">
        <v>480</v>
      </c>
      <c r="U618" s="22" t="str">
        <f>IFERROR(VLOOKUP(B618,[1]Planilha1!$A$1:$B$34,2,FALSE),"Liberado")</f>
        <v>Pendente Revisão Trabalhista</v>
      </c>
    </row>
    <row r="619" spans="1:21" s="21" customFormat="1" ht="20.100000000000001" customHeight="1" x14ac:dyDescent="0.2">
      <c r="A619" s="12" t="s">
        <v>7979</v>
      </c>
      <c r="B619" s="18" t="s">
        <v>256</v>
      </c>
      <c r="C619" s="12" t="s">
        <v>327</v>
      </c>
      <c r="D619" s="12" t="s">
        <v>1006</v>
      </c>
      <c r="E619" s="19" t="s">
        <v>5</v>
      </c>
      <c r="F619" s="19" t="s">
        <v>3827</v>
      </c>
      <c r="G619" s="19" t="s">
        <v>4327</v>
      </c>
      <c r="H619" s="12" t="s">
        <v>2541</v>
      </c>
      <c r="I619" s="20">
        <v>8537.5</v>
      </c>
      <c r="J619" s="12" t="s">
        <v>2325</v>
      </c>
      <c r="K619" s="12" t="s">
        <v>4328</v>
      </c>
      <c r="L619" s="12" t="s">
        <v>7978</v>
      </c>
      <c r="M619" s="12"/>
      <c r="N619" s="12" t="s">
        <v>7927</v>
      </c>
      <c r="O619" s="23">
        <v>0</v>
      </c>
      <c r="P619" s="23">
        <v>0</v>
      </c>
      <c r="Q619" s="23">
        <v>0</v>
      </c>
      <c r="R619" s="24">
        <v>0</v>
      </c>
      <c r="S619" s="25">
        <v>440</v>
      </c>
      <c r="U619" s="22" t="str">
        <f>IFERROR(VLOOKUP(B619,[1]Planilha1!$A$1:$B$34,2,FALSE),"Liberado")</f>
        <v>Pendente Revisão Trabalhista</v>
      </c>
    </row>
    <row r="620" spans="1:21" s="21" customFormat="1" ht="20.100000000000001" customHeight="1" x14ac:dyDescent="0.2">
      <c r="A620" s="12" t="s">
        <v>7979</v>
      </c>
      <c r="B620" s="18" t="s">
        <v>256</v>
      </c>
      <c r="C620" s="12" t="s">
        <v>718</v>
      </c>
      <c r="D620" s="12" t="s">
        <v>1007</v>
      </c>
      <c r="E620" s="19" t="s">
        <v>5</v>
      </c>
      <c r="F620" s="19" t="s">
        <v>2273</v>
      </c>
      <c r="G620" s="19" t="s">
        <v>4329</v>
      </c>
      <c r="H620" s="12" t="s">
        <v>4294</v>
      </c>
      <c r="I620" s="20">
        <v>5000</v>
      </c>
      <c r="J620" s="12" t="s">
        <v>2325</v>
      </c>
      <c r="K620" s="12" t="s">
        <v>4330</v>
      </c>
      <c r="L620" s="12" t="s">
        <v>2260</v>
      </c>
      <c r="M620" s="12"/>
      <c r="N620" s="12" t="s">
        <v>8111</v>
      </c>
      <c r="O620" s="23">
        <v>20000</v>
      </c>
      <c r="P620" s="23">
        <v>0</v>
      </c>
      <c r="Q620" s="23">
        <v>0</v>
      </c>
      <c r="R620" s="24">
        <v>0</v>
      </c>
      <c r="S620" s="25">
        <v>1920</v>
      </c>
      <c r="U620" s="22" t="str">
        <f>IFERROR(VLOOKUP(B620,[1]Planilha1!$A$1:$B$34,2,FALSE),"Liberado")</f>
        <v>Pendente Revisão Trabalhista</v>
      </c>
    </row>
    <row r="621" spans="1:21" s="21" customFormat="1" ht="20.100000000000001" customHeight="1" x14ac:dyDescent="0.2">
      <c r="A621" s="12" t="s">
        <v>7979</v>
      </c>
      <c r="B621" s="18" t="s">
        <v>256</v>
      </c>
      <c r="C621" s="12" t="s">
        <v>718</v>
      </c>
      <c r="D621" s="12" t="s">
        <v>1008</v>
      </c>
      <c r="E621" s="19" t="s">
        <v>5</v>
      </c>
      <c r="F621" s="19" t="s">
        <v>2273</v>
      </c>
      <c r="G621" s="19" t="s">
        <v>4331</v>
      </c>
      <c r="H621" s="12" t="s">
        <v>4294</v>
      </c>
      <c r="I621" s="20">
        <v>130315.08</v>
      </c>
      <c r="J621" s="12" t="s">
        <v>2247</v>
      </c>
      <c r="K621" s="12" t="s">
        <v>4332</v>
      </c>
      <c r="L621" s="12" t="s">
        <v>2249</v>
      </c>
      <c r="M621" s="12"/>
      <c r="N621" s="12" t="s">
        <v>2323</v>
      </c>
      <c r="O621" s="23">
        <v>0</v>
      </c>
      <c r="P621" s="23">
        <v>12000</v>
      </c>
      <c r="Q621" s="23">
        <v>0</v>
      </c>
      <c r="R621" s="24">
        <v>0</v>
      </c>
      <c r="S621" s="25">
        <v>1600</v>
      </c>
      <c r="U621" s="22" t="str">
        <f>IFERROR(VLOOKUP(B621,[1]Planilha1!$A$1:$B$34,2,FALSE),"Liberado")</f>
        <v>Pendente Revisão Trabalhista</v>
      </c>
    </row>
    <row r="622" spans="1:21" s="21" customFormat="1" ht="20.100000000000001" customHeight="1" x14ac:dyDescent="0.2">
      <c r="A622" s="12" t="s">
        <v>7979</v>
      </c>
      <c r="B622" s="18" t="s">
        <v>256</v>
      </c>
      <c r="C622" s="12" t="s">
        <v>1009</v>
      </c>
      <c r="D622" s="12" t="s">
        <v>1010</v>
      </c>
      <c r="E622" s="19" t="s">
        <v>5</v>
      </c>
      <c r="F622" s="19" t="s">
        <v>2244</v>
      </c>
      <c r="G622" s="19" t="s">
        <v>4333</v>
      </c>
      <c r="H622" s="12" t="s">
        <v>4300</v>
      </c>
      <c r="I622" s="20">
        <v>27120</v>
      </c>
      <c r="J622" s="12" t="s">
        <v>2247</v>
      </c>
      <c r="K622" s="12" t="s">
        <v>3339</v>
      </c>
      <c r="L622" s="12" t="s">
        <v>2334</v>
      </c>
      <c r="M622" s="12"/>
      <c r="N622" s="12" t="s">
        <v>4334</v>
      </c>
      <c r="O622" s="23">
        <v>0</v>
      </c>
      <c r="P622" s="23">
        <v>12000</v>
      </c>
      <c r="Q622" s="23">
        <v>0</v>
      </c>
      <c r="R622" s="24">
        <v>0</v>
      </c>
      <c r="S622" s="25">
        <v>1920</v>
      </c>
      <c r="U622" s="22" t="str">
        <f>IFERROR(VLOOKUP(B622,[1]Planilha1!$A$1:$B$34,2,FALSE),"Liberado")</f>
        <v>Pendente Revisão Trabalhista</v>
      </c>
    </row>
    <row r="623" spans="1:21" s="21" customFormat="1" ht="20.100000000000001" customHeight="1" x14ac:dyDescent="0.2">
      <c r="A623" s="12" t="s">
        <v>7979</v>
      </c>
      <c r="B623" s="18" t="s">
        <v>256</v>
      </c>
      <c r="C623" s="12" t="s">
        <v>1009</v>
      </c>
      <c r="D623" s="12" t="s">
        <v>1011</v>
      </c>
      <c r="E623" s="19" t="s">
        <v>5</v>
      </c>
      <c r="F623" s="19" t="s">
        <v>10</v>
      </c>
      <c r="G623" s="19" t="s">
        <v>4335</v>
      </c>
      <c r="H623" s="12" t="s">
        <v>4300</v>
      </c>
      <c r="I623" s="20">
        <v>20000</v>
      </c>
      <c r="J623" s="12" t="s">
        <v>2247</v>
      </c>
      <c r="K623" s="12" t="s">
        <v>4336</v>
      </c>
      <c r="L623" s="12" t="s">
        <v>2249</v>
      </c>
      <c r="M623" s="12"/>
      <c r="N623" s="12" t="s">
        <v>4337</v>
      </c>
      <c r="O623" s="23">
        <v>0</v>
      </c>
      <c r="P623" s="23">
        <v>15000</v>
      </c>
      <c r="Q623" s="23">
        <v>0</v>
      </c>
      <c r="R623" s="24">
        <v>0</v>
      </c>
      <c r="S623" s="25">
        <v>1320</v>
      </c>
      <c r="U623" s="22" t="str">
        <f>IFERROR(VLOOKUP(B623,[1]Planilha1!$A$1:$B$34,2,FALSE),"Liberado")</f>
        <v>Pendente Revisão Trabalhista</v>
      </c>
    </row>
    <row r="624" spans="1:21" s="21" customFormat="1" ht="20.100000000000001" customHeight="1" x14ac:dyDescent="0.2">
      <c r="A624" s="12" t="s">
        <v>7979</v>
      </c>
      <c r="B624" s="18" t="s">
        <v>256</v>
      </c>
      <c r="C624" s="12" t="s">
        <v>736</v>
      </c>
      <c r="D624" s="12" t="s">
        <v>1012</v>
      </c>
      <c r="E624" s="19" t="s">
        <v>5</v>
      </c>
      <c r="F624" s="19" t="s">
        <v>2244</v>
      </c>
      <c r="G624" s="19" t="s">
        <v>4338</v>
      </c>
      <c r="H624" s="12" t="s">
        <v>4339</v>
      </c>
      <c r="I624" s="20">
        <v>7660.64</v>
      </c>
      <c r="J624" s="12" t="s">
        <v>2325</v>
      </c>
      <c r="K624" s="12" t="s">
        <v>4340</v>
      </c>
      <c r="L624" s="12" t="s">
        <v>8057</v>
      </c>
      <c r="M624" s="12"/>
      <c r="N624" s="12" t="s">
        <v>4341</v>
      </c>
      <c r="O624" s="23">
        <v>0</v>
      </c>
      <c r="P624" s="23">
        <v>10000</v>
      </c>
      <c r="Q624" s="23">
        <v>0</v>
      </c>
      <c r="R624" s="24">
        <v>0</v>
      </c>
      <c r="S624" s="25">
        <v>1240</v>
      </c>
      <c r="U624" s="22" t="str">
        <f>IFERROR(VLOOKUP(B624,[1]Planilha1!$A$1:$B$34,2,FALSE),"Liberado")</f>
        <v>Pendente Revisão Trabalhista</v>
      </c>
    </row>
    <row r="625" spans="1:53" s="21" customFormat="1" ht="20.100000000000001" customHeight="1" x14ac:dyDescent="0.2">
      <c r="A625" s="12" t="s">
        <v>7979</v>
      </c>
      <c r="B625" s="18" t="s">
        <v>256</v>
      </c>
      <c r="C625" s="12" t="s">
        <v>736</v>
      </c>
      <c r="D625" s="12" t="s">
        <v>1013</v>
      </c>
      <c r="E625" s="19" t="s">
        <v>5</v>
      </c>
      <c r="F625" s="19" t="s">
        <v>2273</v>
      </c>
      <c r="G625" s="19" t="s">
        <v>4342</v>
      </c>
      <c r="H625" s="12" t="s">
        <v>4343</v>
      </c>
      <c r="I625" s="20">
        <v>52800</v>
      </c>
      <c r="J625" s="12" t="s">
        <v>2325</v>
      </c>
      <c r="K625" s="12" t="s">
        <v>4344</v>
      </c>
      <c r="L625" s="12" t="s">
        <v>7978</v>
      </c>
      <c r="M625" s="12"/>
      <c r="N625" s="12" t="s">
        <v>7927</v>
      </c>
      <c r="O625" s="23">
        <v>0</v>
      </c>
      <c r="P625" s="23">
        <v>10000</v>
      </c>
      <c r="Q625" s="23">
        <v>0</v>
      </c>
      <c r="R625" s="24">
        <v>0</v>
      </c>
      <c r="S625" s="25">
        <v>640</v>
      </c>
      <c r="U625" s="22" t="str">
        <f>IFERROR(VLOOKUP(B625,[1]Planilha1!$A$1:$B$34,2,FALSE),"Liberado")</f>
        <v>Pendente Revisão Trabalhista</v>
      </c>
    </row>
    <row r="626" spans="1:53" s="21" customFormat="1" ht="20.100000000000001" customHeight="1" x14ac:dyDescent="0.2">
      <c r="A626" s="12" t="s">
        <v>7979</v>
      </c>
      <c r="B626" s="18" t="s">
        <v>256</v>
      </c>
      <c r="C626" s="12" t="s">
        <v>736</v>
      </c>
      <c r="D626" s="12" t="s">
        <v>1014</v>
      </c>
      <c r="E626" s="19" t="s">
        <v>5</v>
      </c>
      <c r="F626" s="19" t="s">
        <v>2434</v>
      </c>
      <c r="G626" s="19" t="s">
        <v>4345</v>
      </c>
      <c r="H626" s="12" t="s">
        <v>4346</v>
      </c>
      <c r="I626" s="20">
        <v>1000</v>
      </c>
      <c r="J626" s="12" t="s">
        <v>2325</v>
      </c>
      <c r="K626" s="12" t="s">
        <v>4347</v>
      </c>
      <c r="L626" s="12" t="s">
        <v>2260</v>
      </c>
      <c r="M626" s="12"/>
      <c r="N626" s="12" t="s">
        <v>7927</v>
      </c>
      <c r="O626" s="23">
        <v>0</v>
      </c>
      <c r="P626" s="23">
        <v>0</v>
      </c>
      <c r="Q626" s="23">
        <v>0</v>
      </c>
      <c r="R626" s="24">
        <v>0</v>
      </c>
      <c r="S626" s="25">
        <v>680</v>
      </c>
      <c r="U626" s="22" t="str">
        <f>IFERROR(VLOOKUP(B626,[1]Planilha1!$A$1:$B$34,2,FALSE),"Liberado")</f>
        <v>Pendente Revisão Trabalhista</v>
      </c>
    </row>
    <row r="627" spans="1:53" s="21" customFormat="1" ht="20.100000000000001" customHeight="1" x14ac:dyDescent="0.2">
      <c r="A627" s="12" t="s">
        <v>7979</v>
      </c>
      <c r="B627" s="18" t="s">
        <v>256</v>
      </c>
      <c r="C627" s="12" t="s">
        <v>736</v>
      </c>
      <c r="D627" s="12" t="s">
        <v>9016</v>
      </c>
      <c r="E627" s="19" t="s">
        <v>5</v>
      </c>
      <c r="F627" s="19" t="s">
        <v>2452</v>
      </c>
      <c r="G627" s="19" t="s">
        <v>9017</v>
      </c>
      <c r="H627" s="12" t="s">
        <v>4346</v>
      </c>
      <c r="I627" s="20">
        <v>1000</v>
      </c>
      <c r="J627" s="12" t="s">
        <v>2325</v>
      </c>
      <c r="K627" s="12" t="s">
        <v>9018</v>
      </c>
      <c r="L627" s="12" t="s">
        <v>2326</v>
      </c>
      <c r="M627" s="12"/>
      <c r="N627" s="12" t="s">
        <v>8154</v>
      </c>
      <c r="O627" s="23">
        <v>0</v>
      </c>
      <c r="P627" s="23">
        <v>0</v>
      </c>
      <c r="Q627" s="23">
        <v>0</v>
      </c>
      <c r="R627" s="24">
        <v>0</v>
      </c>
      <c r="S627" s="25">
        <v>200</v>
      </c>
      <c r="U627" s="22" t="str">
        <f>IFERROR(VLOOKUP(B627,[1]Planilha1!$A$1:$B$34,2,FALSE),"Liberado")</f>
        <v>Pendente Revisão Trabalhista</v>
      </c>
    </row>
    <row r="628" spans="1:53" s="21" customFormat="1" ht="20.100000000000001" customHeight="1" x14ac:dyDescent="0.2">
      <c r="A628" s="12" t="s">
        <v>7979</v>
      </c>
      <c r="B628" s="18" t="s">
        <v>256</v>
      </c>
      <c r="C628" s="12" t="s">
        <v>738</v>
      </c>
      <c r="D628" s="12" t="s">
        <v>1015</v>
      </c>
      <c r="E628" s="19" t="s">
        <v>5</v>
      </c>
      <c r="F628" s="19" t="s">
        <v>2273</v>
      </c>
      <c r="G628" s="19" t="s">
        <v>4348</v>
      </c>
      <c r="H628" s="12" t="s">
        <v>4300</v>
      </c>
      <c r="I628" s="20">
        <v>1000</v>
      </c>
      <c r="J628" s="12" t="s">
        <v>2325</v>
      </c>
      <c r="K628" s="12" t="s">
        <v>4349</v>
      </c>
      <c r="L628" s="12" t="s">
        <v>7881</v>
      </c>
      <c r="M628" s="12"/>
      <c r="N628" s="12" t="s">
        <v>7927</v>
      </c>
      <c r="O628" s="23">
        <v>0</v>
      </c>
      <c r="P628" s="23">
        <v>10000</v>
      </c>
      <c r="Q628" s="23">
        <v>0</v>
      </c>
      <c r="R628" s="24">
        <v>0</v>
      </c>
      <c r="S628" s="25">
        <v>1040</v>
      </c>
      <c r="U628" s="22" t="str">
        <f>IFERROR(VLOOKUP(B628,[1]Planilha1!$A$1:$B$34,2,FALSE),"Liberado")</f>
        <v>Pendente Revisão Trabalhista</v>
      </c>
    </row>
    <row r="629" spans="1:53" s="21" customFormat="1" ht="20.100000000000001" customHeight="1" x14ac:dyDescent="0.2">
      <c r="A629" s="12" t="s">
        <v>7979</v>
      </c>
      <c r="B629" s="18" t="s">
        <v>256</v>
      </c>
      <c r="C629" s="12" t="s">
        <v>746</v>
      </c>
      <c r="D629" s="12" t="s">
        <v>9019</v>
      </c>
      <c r="E629" s="19" t="s">
        <v>5</v>
      </c>
      <c r="F629" s="19" t="s">
        <v>2255</v>
      </c>
      <c r="G629" s="19" t="s">
        <v>9020</v>
      </c>
      <c r="H629" s="12" t="s">
        <v>9014</v>
      </c>
      <c r="I629" s="20">
        <v>21972.84</v>
      </c>
      <c r="J629" s="12" t="s">
        <v>2247</v>
      </c>
      <c r="K629" s="12" t="s">
        <v>9021</v>
      </c>
      <c r="L629" s="12" t="s">
        <v>3974</v>
      </c>
      <c r="M629" s="12"/>
      <c r="N629" s="12" t="s">
        <v>9022</v>
      </c>
      <c r="O629" s="23">
        <v>0</v>
      </c>
      <c r="P629" s="23">
        <v>31972.84</v>
      </c>
      <c r="Q629" s="23">
        <v>0</v>
      </c>
      <c r="R629" s="24">
        <v>0</v>
      </c>
      <c r="S629" s="25">
        <v>120</v>
      </c>
      <c r="U629" s="22" t="str">
        <f>IFERROR(VLOOKUP(B629,[1]Planilha1!$A$1:$B$34,2,FALSE),"Liberado")</f>
        <v>Pendente Revisão Trabalhista</v>
      </c>
    </row>
    <row r="630" spans="1:53" s="21" customFormat="1" ht="20.100000000000001" customHeight="1" x14ac:dyDescent="0.2">
      <c r="A630" s="27" t="s">
        <v>181</v>
      </c>
      <c r="B630" s="28" t="s">
        <v>256</v>
      </c>
      <c r="C630" s="27" t="s">
        <v>337</v>
      </c>
      <c r="D630" s="27" t="s">
        <v>11211</v>
      </c>
      <c r="E630" s="27" t="s">
        <v>7</v>
      </c>
      <c r="F630" s="27" t="s">
        <v>6507</v>
      </c>
      <c r="G630" s="27" t="s">
        <v>11212</v>
      </c>
      <c r="H630" s="27" t="s">
        <v>6538</v>
      </c>
      <c r="I630" s="29">
        <v>50000</v>
      </c>
      <c r="J630" s="27" t="s">
        <v>6510</v>
      </c>
      <c r="K630" s="27" t="s">
        <v>11213</v>
      </c>
      <c r="L630" s="27" t="s">
        <v>7770</v>
      </c>
      <c r="M630" s="30" t="s">
        <v>6531</v>
      </c>
      <c r="N630" s="35" t="s">
        <v>12098</v>
      </c>
      <c r="O630" s="23">
        <v>0</v>
      </c>
      <c r="P630" s="23">
        <v>0.01</v>
      </c>
      <c r="Q630" s="23">
        <v>0</v>
      </c>
      <c r="R630" s="24">
        <v>0</v>
      </c>
      <c r="S630" s="25">
        <v>0</v>
      </c>
      <c r="T630" s="32" t="s">
        <v>12066</v>
      </c>
      <c r="U630" s="22" t="str">
        <f>IFERROR(VLOOKUP(B630,[1]Planilha1!$A$1:$B$34,2,FALSE),"Liberado")</f>
        <v>Pendente Revisão Trabalhista</v>
      </c>
      <c r="V630" s="31"/>
      <c r="W630" s="31"/>
      <c r="X630" s="31"/>
      <c r="Y630" s="31"/>
      <c r="Z630" s="31"/>
      <c r="AA630" s="31"/>
      <c r="AB630" s="31"/>
      <c r="AC630" s="31"/>
      <c r="AD630" s="31"/>
      <c r="AE630" s="31"/>
      <c r="AF630" s="31"/>
      <c r="AG630" s="31"/>
      <c r="AH630" s="31"/>
      <c r="AI630" s="31"/>
      <c r="AJ630" s="31"/>
      <c r="AK630" s="31"/>
      <c r="AL630" s="31"/>
      <c r="AM630" s="31"/>
      <c r="AN630" s="31"/>
      <c r="AO630" s="31"/>
      <c r="AP630" s="31"/>
      <c r="AQ630" s="31"/>
      <c r="AR630" s="31"/>
      <c r="AS630" s="31"/>
      <c r="AT630" s="31"/>
      <c r="AU630" s="31"/>
      <c r="AV630" s="31"/>
      <c r="AW630" s="31"/>
      <c r="AX630" s="31"/>
      <c r="AY630" s="31"/>
      <c r="AZ630" s="31"/>
      <c r="BA630" s="31"/>
    </row>
    <row r="631" spans="1:53" s="21" customFormat="1" ht="20.100000000000001" customHeight="1" x14ac:dyDescent="0.2">
      <c r="A631" s="27" t="s">
        <v>181</v>
      </c>
      <c r="B631" s="28" t="s">
        <v>256</v>
      </c>
      <c r="C631" s="27" t="s">
        <v>325</v>
      </c>
      <c r="D631" s="27" t="s">
        <v>11252</v>
      </c>
      <c r="E631" s="27" t="s">
        <v>7</v>
      </c>
      <c r="F631" s="27" t="s">
        <v>6507</v>
      </c>
      <c r="G631" s="27" t="s">
        <v>11253</v>
      </c>
      <c r="H631" s="27" t="s">
        <v>6538</v>
      </c>
      <c r="I631" s="29">
        <v>40000</v>
      </c>
      <c r="J631" s="27" t="s">
        <v>6510</v>
      </c>
      <c r="K631" s="27" t="s">
        <v>11254</v>
      </c>
      <c r="L631" s="27" t="s">
        <v>7770</v>
      </c>
      <c r="M631" s="30">
        <v>42992</v>
      </c>
      <c r="N631" s="35" t="s">
        <v>12097</v>
      </c>
      <c r="O631" s="23">
        <v>0</v>
      </c>
      <c r="P631" s="23">
        <v>30000</v>
      </c>
      <c r="Q631" s="23">
        <v>0</v>
      </c>
      <c r="R631" s="24">
        <v>0</v>
      </c>
      <c r="S631" s="25">
        <v>0</v>
      </c>
      <c r="T631" s="32" t="s">
        <v>12066</v>
      </c>
      <c r="U631" s="22" t="str">
        <f>IFERROR(VLOOKUP(B631,[1]Planilha1!$A$1:$B$34,2,FALSE),"Liberado")</f>
        <v>Pendente Revisão Trabalhista</v>
      </c>
      <c r="V631" s="31"/>
      <c r="W631" s="31"/>
      <c r="X631" s="31"/>
      <c r="Y631" s="31"/>
      <c r="Z631" s="31"/>
      <c r="AA631" s="31"/>
      <c r="AB631" s="31"/>
      <c r="AC631" s="31"/>
      <c r="AD631" s="31"/>
      <c r="AE631" s="31"/>
      <c r="AF631" s="31"/>
      <c r="AG631" s="31"/>
      <c r="AH631" s="31"/>
      <c r="AI631" s="31"/>
      <c r="AJ631" s="31"/>
      <c r="AK631" s="31"/>
      <c r="AL631" s="31"/>
      <c r="AM631" s="31"/>
      <c r="AN631" s="31"/>
      <c r="AO631" s="31"/>
      <c r="AP631" s="31"/>
      <c r="AQ631" s="31"/>
      <c r="AR631" s="31"/>
      <c r="AS631" s="31"/>
      <c r="AT631" s="31"/>
      <c r="AU631" s="31"/>
      <c r="AV631" s="31"/>
      <c r="AW631" s="31"/>
      <c r="AX631" s="31"/>
      <c r="AY631" s="31"/>
      <c r="AZ631" s="31"/>
      <c r="BA631" s="31"/>
    </row>
    <row r="632" spans="1:53" s="21" customFormat="1" ht="20.100000000000001" customHeight="1" x14ac:dyDescent="0.2">
      <c r="A632" s="27" t="s">
        <v>181</v>
      </c>
      <c r="B632" s="28" t="s">
        <v>256</v>
      </c>
      <c r="C632" s="27" t="s">
        <v>602</v>
      </c>
      <c r="D632" s="27" t="s">
        <v>11257</v>
      </c>
      <c r="E632" s="27" t="s">
        <v>7</v>
      </c>
      <c r="F632" s="27" t="s">
        <v>6507</v>
      </c>
      <c r="G632" s="27" t="s">
        <v>11258</v>
      </c>
      <c r="H632" s="27" t="s">
        <v>6535</v>
      </c>
      <c r="I632" s="29">
        <v>40000</v>
      </c>
      <c r="J632" s="27" t="s">
        <v>6510</v>
      </c>
      <c r="K632" s="27" t="s">
        <v>11259</v>
      </c>
      <c r="L632" s="27" t="s">
        <v>7770</v>
      </c>
      <c r="M632" s="30">
        <v>43004</v>
      </c>
      <c r="N632" s="35" t="s">
        <v>12097</v>
      </c>
      <c r="O632" s="23">
        <v>0</v>
      </c>
      <c r="P632" s="23">
        <v>29000</v>
      </c>
      <c r="Q632" s="23">
        <v>0</v>
      </c>
      <c r="R632" s="24">
        <v>0</v>
      </c>
      <c r="S632" s="25">
        <v>0</v>
      </c>
      <c r="T632" s="32" t="s">
        <v>12066</v>
      </c>
      <c r="U632" s="22" t="str">
        <f>IFERROR(VLOOKUP(B632,[1]Planilha1!$A$1:$B$34,2,FALSE),"Liberado")</f>
        <v>Pendente Revisão Trabalhista</v>
      </c>
      <c r="V632" s="31"/>
      <c r="W632" s="31"/>
      <c r="X632" s="31"/>
      <c r="Y632" s="31"/>
      <c r="Z632" s="31"/>
      <c r="AA632" s="31"/>
      <c r="AB632" s="31"/>
      <c r="AC632" s="31"/>
      <c r="AD632" s="31"/>
      <c r="AE632" s="31"/>
      <c r="AF632" s="31"/>
      <c r="AG632" s="31"/>
      <c r="AH632" s="31"/>
      <c r="AI632" s="31"/>
      <c r="AJ632" s="31"/>
      <c r="AK632" s="31"/>
      <c r="AL632" s="31"/>
      <c r="AM632" s="31"/>
      <c r="AN632" s="31"/>
      <c r="AO632" s="31"/>
      <c r="AP632" s="31"/>
      <c r="AQ632" s="31"/>
      <c r="AR632" s="31"/>
      <c r="AS632" s="31"/>
      <c r="AT632" s="31"/>
      <c r="AU632" s="31"/>
      <c r="AV632" s="31"/>
      <c r="AW632" s="31"/>
      <c r="AX632" s="31"/>
      <c r="AY632" s="31"/>
      <c r="AZ632" s="31"/>
      <c r="BA632" s="31"/>
    </row>
    <row r="633" spans="1:53" s="21" customFormat="1" ht="20.100000000000001" customHeight="1" x14ac:dyDescent="0.2">
      <c r="A633" s="27" t="s">
        <v>181</v>
      </c>
      <c r="B633" s="28" t="s">
        <v>256</v>
      </c>
      <c r="C633" s="27">
        <v>1</v>
      </c>
      <c r="D633" s="27" t="s">
        <v>11260</v>
      </c>
      <c r="E633" s="27" t="s">
        <v>7</v>
      </c>
      <c r="F633" s="27" t="s">
        <v>6507</v>
      </c>
      <c r="G633" s="27" t="s">
        <v>11261</v>
      </c>
      <c r="H633" s="27" t="s">
        <v>6712</v>
      </c>
      <c r="I633" s="29">
        <v>40000</v>
      </c>
      <c r="J633" s="27" t="s">
        <v>6510</v>
      </c>
      <c r="K633" s="27" t="s">
        <v>11262</v>
      </c>
      <c r="L633" s="27" t="s">
        <v>7770</v>
      </c>
      <c r="M633" s="30">
        <v>42992</v>
      </c>
      <c r="N633" s="27" t="s">
        <v>6511</v>
      </c>
      <c r="O633" s="23">
        <v>176466.96</v>
      </c>
      <c r="P633" s="23">
        <v>2032664.69</v>
      </c>
      <c r="Q633" s="23">
        <v>0</v>
      </c>
      <c r="R633" s="24">
        <v>0</v>
      </c>
      <c r="S633" s="25">
        <v>0</v>
      </c>
      <c r="T633" s="32"/>
      <c r="U633" s="22" t="str">
        <f>IFERROR(VLOOKUP(B633,[1]Planilha1!$A$1:$B$34,2,FALSE),"Liberado")</f>
        <v>Pendente Revisão Trabalhista</v>
      </c>
      <c r="V633" s="31"/>
      <c r="W633" s="31"/>
      <c r="X633" s="31"/>
      <c r="Y633" s="31"/>
      <c r="Z633" s="31"/>
      <c r="AA633" s="31"/>
      <c r="AB633" s="31"/>
      <c r="AC633" s="31"/>
      <c r="AD633" s="31"/>
      <c r="AE633" s="31"/>
      <c r="AF633" s="31"/>
      <c r="AG633" s="31"/>
      <c r="AH633" s="31"/>
      <c r="AI633" s="31"/>
      <c r="AJ633" s="31"/>
      <c r="AK633" s="31"/>
      <c r="AL633" s="31"/>
      <c r="AM633" s="31"/>
      <c r="AN633" s="31"/>
      <c r="AO633" s="31"/>
      <c r="AP633" s="31"/>
      <c r="AQ633" s="31"/>
      <c r="AR633" s="31"/>
      <c r="AS633" s="31"/>
      <c r="AT633" s="31"/>
      <c r="AU633" s="31"/>
      <c r="AV633" s="31"/>
      <c r="AW633" s="31"/>
      <c r="AX633" s="31"/>
      <c r="AY633" s="31"/>
      <c r="AZ633" s="31"/>
      <c r="BA633" s="31"/>
    </row>
    <row r="634" spans="1:53" s="21" customFormat="1" ht="20.100000000000001" customHeight="1" x14ac:dyDescent="0.2">
      <c r="A634" s="27" t="s">
        <v>181</v>
      </c>
      <c r="B634" s="28" t="s">
        <v>256</v>
      </c>
      <c r="C634" s="27" t="s">
        <v>689</v>
      </c>
      <c r="D634" s="27" t="s">
        <v>11373</v>
      </c>
      <c r="E634" s="27" t="s">
        <v>7</v>
      </c>
      <c r="F634" s="27" t="s">
        <v>6507</v>
      </c>
      <c r="G634" s="27" t="s">
        <v>11374</v>
      </c>
      <c r="H634" s="27" t="s">
        <v>6712</v>
      </c>
      <c r="I634" s="29">
        <v>600000</v>
      </c>
      <c r="J634" s="27" t="s">
        <v>6510</v>
      </c>
      <c r="K634" s="27" t="s">
        <v>11375</v>
      </c>
      <c r="L634" s="27" t="s">
        <v>6579</v>
      </c>
      <c r="M634" s="30">
        <v>42964</v>
      </c>
      <c r="N634" s="27" t="s">
        <v>11100</v>
      </c>
      <c r="O634" s="23">
        <v>0</v>
      </c>
      <c r="P634" s="23">
        <v>311360.78000000003</v>
      </c>
      <c r="Q634" s="23">
        <v>0</v>
      </c>
      <c r="R634" s="24">
        <v>0</v>
      </c>
      <c r="S634" s="25">
        <v>0</v>
      </c>
      <c r="T634" s="34" t="s">
        <v>12065</v>
      </c>
      <c r="U634" s="22" t="str">
        <f>IFERROR(VLOOKUP(B634,[1]Planilha1!$A$1:$B$34,2,FALSE),"Liberado")</f>
        <v>Pendente Revisão Trabalhista</v>
      </c>
      <c r="V634" s="31"/>
      <c r="W634" s="31"/>
      <c r="X634" s="31"/>
      <c r="Y634" s="31"/>
      <c r="Z634" s="31"/>
      <c r="AA634" s="31"/>
      <c r="AB634" s="31"/>
      <c r="AC634" s="31"/>
      <c r="AD634" s="31"/>
      <c r="AE634" s="31"/>
      <c r="AF634" s="31"/>
      <c r="AG634" s="31"/>
      <c r="AH634" s="31"/>
      <c r="AI634" s="31"/>
      <c r="AJ634" s="31"/>
      <c r="AK634" s="31"/>
      <c r="AL634" s="31"/>
      <c r="AM634" s="31"/>
      <c r="AN634" s="31"/>
      <c r="AO634" s="31"/>
      <c r="AP634" s="31"/>
      <c r="AQ634" s="31"/>
      <c r="AR634" s="31"/>
      <c r="AS634" s="31"/>
      <c r="AT634" s="31"/>
      <c r="AU634" s="31"/>
      <c r="AV634" s="31"/>
      <c r="AW634" s="31"/>
      <c r="AX634" s="31"/>
      <c r="AY634" s="31"/>
      <c r="AZ634" s="31"/>
      <c r="BA634" s="31"/>
    </row>
    <row r="635" spans="1:53" s="21" customFormat="1" ht="20.100000000000001" customHeight="1" x14ac:dyDescent="0.2">
      <c r="A635" s="27" t="s">
        <v>181</v>
      </c>
      <c r="B635" s="28" t="s">
        <v>256</v>
      </c>
      <c r="C635" s="27">
        <v>1</v>
      </c>
      <c r="D635" s="27" t="s">
        <v>11373</v>
      </c>
      <c r="E635" s="27" t="s">
        <v>7</v>
      </c>
      <c r="F635" s="27" t="s">
        <v>6507</v>
      </c>
      <c r="G635" s="27" t="s">
        <v>11376</v>
      </c>
      <c r="H635" s="27" t="s">
        <v>6712</v>
      </c>
      <c r="I635" s="29">
        <v>600000</v>
      </c>
      <c r="J635" s="27" t="s">
        <v>6510</v>
      </c>
      <c r="K635" s="27" t="s">
        <v>11099</v>
      </c>
      <c r="L635" s="27" t="s">
        <v>6579</v>
      </c>
      <c r="M635" s="30">
        <v>42964</v>
      </c>
      <c r="N635" s="27" t="s">
        <v>11377</v>
      </c>
      <c r="O635" s="23">
        <v>13699.17</v>
      </c>
      <c r="P635" s="23">
        <v>395515.07</v>
      </c>
      <c r="Q635" s="23">
        <v>0</v>
      </c>
      <c r="R635" s="24">
        <v>0</v>
      </c>
      <c r="S635" s="25">
        <v>0</v>
      </c>
      <c r="T635" s="32"/>
      <c r="U635" s="22" t="str">
        <f>IFERROR(VLOOKUP(B635,[1]Planilha1!$A$1:$B$34,2,FALSE),"Liberado")</f>
        <v>Pendente Revisão Trabalhista</v>
      </c>
      <c r="V635" s="31"/>
      <c r="W635" s="31"/>
      <c r="X635" s="31"/>
      <c r="Y635" s="31"/>
      <c r="Z635" s="31"/>
      <c r="AA635" s="31"/>
      <c r="AB635" s="31"/>
      <c r="AC635" s="31"/>
      <c r="AD635" s="31"/>
      <c r="AE635" s="31"/>
      <c r="AF635" s="31"/>
      <c r="AG635" s="31"/>
      <c r="AH635" s="31"/>
      <c r="AI635" s="31"/>
      <c r="AJ635" s="31"/>
      <c r="AK635" s="31"/>
      <c r="AL635" s="31"/>
      <c r="AM635" s="31"/>
      <c r="AN635" s="31"/>
      <c r="AO635" s="31"/>
      <c r="AP635" s="31"/>
      <c r="AQ635" s="31"/>
      <c r="AR635" s="31"/>
      <c r="AS635" s="31"/>
      <c r="AT635" s="31"/>
      <c r="AU635" s="31"/>
      <c r="AV635" s="31"/>
      <c r="AW635" s="31"/>
      <c r="AX635" s="31"/>
      <c r="AY635" s="31"/>
      <c r="AZ635" s="31"/>
      <c r="BA635" s="31"/>
    </row>
    <row r="636" spans="1:53" s="21" customFormat="1" ht="20.100000000000001" customHeight="1" x14ac:dyDescent="0.2">
      <c r="A636" s="27" t="s">
        <v>181</v>
      </c>
      <c r="B636" s="28" t="s">
        <v>256</v>
      </c>
      <c r="C636" s="27">
        <v>1</v>
      </c>
      <c r="D636" s="27" t="s">
        <v>1843</v>
      </c>
      <c r="E636" s="27" t="s">
        <v>7</v>
      </c>
      <c r="F636" s="27" t="s">
        <v>6507</v>
      </c>
      <c r="G636" s="27" t="s">
        <v>6534</v>
      </c>
      <c r="H636" s="27" t="s">
        <v>6535</v>
      </c>
      <c r="I636" s="29">
        <v>45000</v>
      </c>
      <c r="J636" s="27" t="s">
        <v>6510</v>
      </c>
      <c r="K636" s="27" t="s">
        <v>11458</v>
      </c>
      <c r="L636" s="27" t="s">
        <v>6579</v>
      </c>
      <c r="M636" s="30">
        <v>42885</v>
      </c>
      <c r="N636" s="27" t="s">
        <v>11459</v>
      </c>
      <c r="O636" s="23">
        <v>97721.919999999998</v>
      </c>
      <c r="P636" s="23">
        <v>183458.11</v>
      </c>
      <c r="Q636" s="23">
        <v>0</v>
      </c>
      <c r="R636" s="24">
        <v>0</v>
      </c>
      <c r="S636" s="25">
        <v>0</v>
      </c>
      <c r="T636" s="32"/>
      <c r="U636" s="22" t="str">
        <f>IFERROR(VLOOKUP(B636,[1]Planilha1!$A$1:$B$34,2,FALSE),"Liberado")</f>
        <v>Pendente Revisão Trabalhista</v>
      </c>
      <c r="V636" s="31"/>
      <c r="W636" s="31"/>
      <c r="X636" s="31"/>
      <c r="Y636" s="31"/>
      <c r="Z636" s="31"/>
      <c r="AA636" s="31"/>
      <c r="AB636" s="31"/>
      <c r="AC636" s="31"/>
      <c r="AD636" s="31"/>
      <c r="AE636" s="31"/>
      <c r="AF636" s="31"/>
      <c r="AG636" s="31"/>
      <c r="AH636" s="31"/>
      <c r="AI636" s="31"/>
      <c r="AJ636" s="31"/>
      <c r="AK636" s="31"/>
      <c r="AL636" s="31"/>
      <c r="AM636" s="31"/>
      <c r="AN636" s="31"/>
      <c r="AO636" s="31"/>
      <c r="AP636" s="31"/>
      <c r="AQ636" s="31"/>
      <c r="AR636" s="31"/>
      <c r="AS636" s="31"/>
      <c r="AT636" s="31"/>
      <c r="AU636" s="31"/>
      <c r="AV636" s="31"/>
      <c r="AW636" s="31"/>
      <c r="AX636" s="31"/>
      <c r="AY636" s="31"/>
      <c r="AZ636" s="31"/>
      <c r="BA636" s="31"/>
    </row>
    <row r="637" spans="1:53" s="21" customFormat="1" ht="20.100000000000001" customHeight="1" x14ac:dyDescent="0.2">
      <c r="A637" s="27" t="s">
        <v>181</v>
      </c>
      <c r="B637" s="28" t="s">
        <v>256</v>
      </c>
      <c r="C637" s="27" t="s">
        <v>318</v>
      </c>
      <c r="D637" s="27" t="s">
        <v>1938</v>
      </c>
      <c r="E637" s="27" t="s">
        <v>7</v>
      </c>
      <c r="F637" s="27" t="s">
        <v>6507</v>
      </c>
      <c r="G637" s="27" t="s">
        <v>6711</v>
      </c>
      <c r="H637" s="27" t="s">
        <v>6712</v>
      </c>
      <c r="I637" s="29">
        <v>37000</v>
      </c>
      <c r="J637" s="27" t="s">
        <v>6510</v>
      </c>
      <c r="K637" s="27" t="s">
        <v>11613</v>
      </c>
      <c r="L637" s="27" t="s">
        <v>6585</v>
      </c>
      <c r="M637" s="30">
        <v>42614</v>
      </c>
      <c r="N637" s="27" t="s">
        <v>11614</v>
      </c>
      <c r="O637" s="23">
        <v>0</v>
      </c>
      <c r="P637" s="23">
        <v>125598.06</v>
      </c>
      <c r="Q637" s="23">
        <v>0</v>
      </c>
      <c r="R637" s="24">
        <v>0</v>
      </c>
      <c r="S637" s="25">
        <v>0</v>
      </c>
      <c r="T637" s="34" t="s">
        <v>12065</v>
      </c>
      <c r="U637" s="22" t="str">
        <f>IFERROR(VLOOKUP(B637,[1]Planilha1!$A$1:$B$34,2,FALSE),"Liberado")</f>
        <v>Pendente Revisão Trabalhista</v>
      </c>
      <c r="V637" s="31"/>
      <c r="W637" s="31"/>
      <c r="X637" s="31"/>
      <c r="Y637" s="31"/>
      <c r="Z637" s="31"/>
      <c r="AA637" s="31"/>
      <c r="AB637" s="31"/>
      <c r="AC637" s="31"/>
      <c r="AD637" s="31"/>
      <c r="AE637" s="31"/>
      <c r="AF637" s="31"/>
      <c r="AG637" s="31"/>
      <c r="AH637" s="31"/>
      <c r="AI637" s="31"/>
      <c r="AJ637" s="31"/>
      <c r="AK637" s="31"/>
      <c r="AL637" s="31"/>
      <c r="AM637" s="31"/>
      <c r="AN637" s="31"/>
      <c r="AO637" s="31"/>
      <c r="AP637" s="31"/>
      <c r="AQ637" s="31"/>
      <c r="AR637" s="31"/>
      <c r="AS637" s="31"/>
      <c r="AT637" s="31"/>
      <c r="AU637" s="31"/>
      <c r="AV637" s="31"/>
      <c r="AW637" s="31"/>
      <c r="AX637" s="31"/>
      <c r="AY637" s="31"/>
      <c r="AZ637" s="31"/>
      <c r="BA637" s="31"/>
    </row>
    <row r="638" spans="1:53" s="21" customFormat="1" ht="20.100000000000001" customHeight="1" x14ac:dyDescent="0.2">
      <c r="A638" s="27" t="s">
        <v>181</v>
      </c>
      <c r="B638" s="28" t="s">
        <v>256</v>
      </c>
      <c r="C638" s="27" t="s">
        <v>732</v>
      </c>
      <c r="D638" s="27" t="s">
        <v>1974</v>
      </c>
      <c r="E638" s="27" t="s">
        <v>7</v>
      </c>
      <c r="F638" s="27" t="s">
        <v>6507</v>
      </c>
      <c r="G638" s="27" t="s">
        <v>6966</v>
      </c>
      <c r="H638" s="27" t="s">
        <v>6712</v>
      </c>
      <c r="I638" s="29">
        <v>37000</v>
      </c>
      <c r="J638" s="27" t="s">
        <v>6510</v>
      </c>
      <c r="K638" s="27" t="s">
        <v>11672</v>
      </c>
      <c r="L638" s="27" t="s">
        <v>6585</v>
      </c>
      <c r="M638" s="30">
        <v>42492</v>
      </c>
      <c r="N638" s="27" t="s">
        <v>11673</v>
      </c>
      <c r="O638" s="23">
        <v>0</v>
      </c>
      <c r="P638" s="23">
        <v>302021.40999999997</v>
      </c>
      <c r="Q638" s="23">
        <v>0</v>
      </c>
      <c r="R638" s="24">
        <v>0</v>
      </c>
      <c r="S638" s="25">
        <v>0</v>
      </c>
      <c r="T638" s="32"/>
      <c r="U638" s="22" t="str">
        <f>IFERROR(VLOOKUP(B638,[1]Planilha1!$A$1:$B$34,2,FALSE),"Liberado")</f>
        <v>Pendente Revisão Trabalhista</v>
      </c>
      <c r="V638" s="31"/>
      <c r="W638" s="31"/>
      <c r="X638" s="31"/>
      <c r="Y638" s="31"/>
      <c r="Z638" s="31"/>
      <c r="AA638" s="31"/>
      <c r="AB638" s="31"/>
      <c r="AC638" s="31"/>
      <c r="AD638" s="31"/>
      <c r="AE638" s="31"/>
      <c r="AF638" s="31"/>
      <c r="AG638" s="31"/>
      <c r="AH638" s="31"/>
      <c r="AI638" s="31"/>
      <c r="AJ638" s="31"/>
      <c r="AK638" s="31"/>
      <c r="AL638" s="31"/>
      <c r="AM638" s="31"/>
      <c r="AN638" s="31"/>
      <c r="AO638" s="31"/>
      <c r="AP638" s="31"/>
      <c r="AQ638" s="31"/>
      <c r="AR638" s="31"/>
      <c r="AS638" s="31"/>
      <c r="AT638" s="31"/>
      <c r="AU638" s="31"/>
      <c r="AV638" s="31"/>
      <c r="AW638" s="31"/>
      <c r="AX638" s="31"/>
      <c r="AY638" s="31"/>
      <c r="AZ638" s="31"/>
      <c r="BA638" s="31"/>
    </row>
    <row r="639" spans="1:53" s="21" customFormat="1" ht="20.100000000000001" customHeight="1" x14ac:dyDescent="0.2">
      <c r="A639" s="27" t="s">
        <v>181</v>
      </c>
      <c r="B639" s="28" t="s">
        <v>256</v>
      </c>
      <c r="C639" s="27" t="s">
        <v>397</v>
      </c>
      <c r="D639" s="27" t="s">
        <v>1990</v>
      </c>
      <c r="E639" s="27" t="s">
        <v>7</v>
      </c>
      <c r="F639" s="27" t="s">
        <v>6507</v>
      </c>
      <c r="G639" s="27" t="s">
        <v>6992</v>
      </c>
      <c r="H639" s="27" t="s">
        <v>6712</v>
      </c>
      <c r="I639" s="29">
        <v>45000</v>
      </c>
      <c r="J639" s="27" t="s">
        <v>6510</v>
      </c>
      <c r="K639" s="27" t="s">
        <v>11704</v>
      </c>
      <c r="L639" s="27" t="s">
        <v>6585</v>
      </c>
      <c r="M639" s="30">
        <v>42495</v>
      </c>
      <c r="N639" s="27" t="s">
        <v>11705</v>
      </c>
      <c r="O639" s="23">
        <v>0</v>
      </c>
      <c r="P639" s="23">
        <v>0.01</v>
      </c>
      <c r="Q639" s="23">
        <v>0</v>
      </c>
      <c r="R639" s="24">
        <v>0</v>
      </c>
      <c r="S639" s="25">
        <v>0</v>
      </c>
      <c r="T639" s="32"/>
      <c r="U639" s="22" t="str">
        <f>IFERROR(VLOOKUP(B639,[1]Planilha1!$A$1:$B$34,2,FALSE),"Liberado")</f>
        <v>Pendente Revisão Trabalhista</v>
      </c>
      <c r="V639" s="31"/>
      <c r="W639" s="31"/>
      <c r="X639" s="31"/>
      <c r="Y639" s="31"/>
      <c r="Z639" s="31"/>
      <c r="AA639" s="31"/>
      <c r="AB639" s="31"/>
      <c r="AC639" s="31"/>
      <c r="AD639" s="31"/>
      <c r="AE639" s="31"/>
      <c r="AF639" s="31"/>
      <c r="AG639" s="31"/>
      <c r="AH639" s="31"/>
      <c r="AI639" s="31"/>
      <c r="AJ639" s="31"/>
      <c r="AK639" s="31"/>
      <c r="AL639" s="31"/>
      <c r="AM639" s="31"/>
      <c r="AN639" s="31"/>
      <c r="AO639" s="31"/>
      <c r="AP639" s="31"/>
      <c r="AQ639" s="31"/>
      <c r="AR639" s="31"/>
      <c r="AS639" s="31"/>
      <c r="AT639" s="31"/>
      <c r="AU639" s="31"/>
      <c r="AV639" s="31"/>
      <c r="AW639" s="31"/>
      <c r="AX639" s="31"/>
      <c r="AY639" s="31"/>
      <c r="AZ639" s="31"/>
      <c r="BA639" s="31"/>
    </row>
    <row r="640" spans="1:53" s="21" customFormat="1" ht="20.100000000000001" customHeight="1" x14ac:dyDescent="0.2">
      <c r="A640" s="27" t="s">
        <v>181</v>
      </c>
      <c r="B640" s="28" t="s">
        <v>256</v>
      </c>
      <c r="C640" s="27" t="s">
        <v>327</v>
      </c>
      <c r="D640" s="27" t="s">
        <v>1997</v>
      </c>
      <c r="E640" s="27" t="s">
        <v>7</v>
      </c>
      <c r="F640" s="27" t="s">
        <v>6507</v>
      </c>
      <c r="G640" s="27" t="s">
        <v>7002</v>
      </c>
      <c r="H640" s="27" t="s">
        <v>6535</v>
      </c>
      <c r="I640" s="29">
        <v>100000</v>
      </c>
      <c r="J640" s="27" t="s">
        <v>6510</v>
      </c>
      <c r="K640" s="27" t="s">
        <v>11715</v>
      </c>
      <c r="L640" s="27" t="s">
        <v>6585</v>
      </c>
      <c r="M640" s="30">
        <v>42450</v>
      </c>
      <c r="N640" s="27" t="s">
        <v>11716</v>
      </c>
      <c r="O640" s="23">
        <v>95040.56</v>
      </c>
      <c r="P640" s="23">
        <v>198623.32</v>
      </c>
      <c r="Q640" s="23">
        <v>0</v>
      </c>
      <c r="R640" s="24">
        <v>0</v>
      </c>
      <c r="S640" s="25">
        <v>0</v>
      </c>
      <c r="T640" s="32"/>
      <c r="U640" s="22" t="str">
        <f>IFERROR(VLOOKUP(B640,[1]Planilha1!$A$1:$B$34,2,FALSE),"Liberado")</f>
        <v>Pendente Revisão Trabalhista</v>
      </c>
      <c r="V640" s="31"/>
      <c r="W640" s="31"/>
      <c r="X640" s="31"/>
      <c r="Y640" s="31"/>
      <c r="Z640" s="31"/>
      <c r="AA640" s="31"/>
      <c r="AB640" s="31"/>
      <c r="AC640" s="31"/>
      <c r="AD640" s="31"/>
      <c r="AE640" s="31"/>
      <c r="AF640" s="31"/>
      <c r="AG640" s="31"/>
      <c r="AH640" s="31"/>
      <c r="AI640" s="31"/>
      <c r="AJ640" s="31"/>
      <c r="AK640" s="31"/>
      <c r="AL640" s="31"/>
      <c r="AM640" s="31"/>
      <c r="AN640" s="31"/>
      <c r="AO640" s="31"/>
      <c r="AP640" s="31"/>
      <c r="AQ640" s="31"/>
      <c r="AR640" s="31"/>
      <c r="AS640" s="31"/>
      <c r="AT640" s="31"/>
      <c r="AU640" s="31"/>
      <c r="AV640" s="31"/>
      <c r="AW640" s="31"/>
      <c r="AX640" s="31"/>
      <c r="AY640" s="31"/>
      <c r="AZ640" s="31"/>
      <c r="BA640" s="31"/>
    </row>
    <row r="641" spans="1:53" s="21" customFormat="1" ht="20.100000000000001" customHeight="1" x14ac:dyDescent="0.2">
      <c r="A641" s="27" t="s">
        <v>181</v>
      </c>
      <c r="B641" s="28" t="s">
        <v>256</v>
      </c>
      <c r="C641" s="27" t="s">
        <v>323</v>
      </c>
      <c r="D641" s="27" t="s">
        <v>2005</v>
      </c>
      <c r="E641" s="27" t="s">
        <v>7</v>
      </c>
      <c r="F641" s="27" t="s">
        <v>6507</v>
      </c>
      <c r="G641" s="27" t="s">
        <v>11727</v>
      </c>
      <c r="H641" s="27" t="s">
        <v>6538</v>
      </c>
      <c r="I641" s="29">
        <v>60000</v>
      </c>
      <c r="J641" s="27" t="s">
        <v>6510</v>
      </c>
      <c r="K641" s="27" t="s">
        <v>11728</v>
      </c>
      <c r="L641" s="27" t="s">
        <v>6664</v>
      </c>
      <c r="M641" s="30">
        <v>42444</v>
      </c>
      <c r="N641" s="27" t="s">
        <v>11729</v>
      </c>
      <c r="O641" s="23">
        <v>0</v>
      </c>
      <c r="P641" s="23">
        <v>0.01</v>
      </c>
      <c r="Q641" s="23">
        <v>0</v>
      </c>
      <c r="R641" s="24">
        <v>0</v>
      </c>
      <c r="S641" s="25">
        <v>0</v>
      </c>
      <c r="T641" s="32"/>
      <c r="U641" s="22" t="str">
        <f>IFERROR(VLOOKUP(B641,[1]Planilha1!$A$1:$B$34,2,FALSE),"Liberado")</f>
        <v>Pendente Revisão Trabalhista</v>
      </c>
      <c r="V641" s="31"/>
      <c r="W641" s="31"/>
      <c r="X641" s="31"/>
      <c r="Y641" s="31"/>
      <c r="Z641" s="31"/>
      <c r="AA641" s="31"/>
      <c r="AB641" s="31"/>
      <c r="AC641" s="31"/>
      <c r="AD641" s="31"/>
      <c r="AE641" s="31"/>
      <c r="AF641" s="31"/>
      <c r="AG641" s="31"/>
      <c r="AH641" s="31"/>
      <c r="AI641" s="31"/>
      <c r="AJ641" s="31"/>
      <c r="AK641" s="31"/>
      <c r="AL641" s="31"/>
      <c r="AM641" s="31"/>
      <c r="AN641" s="31"/>
      <c r="AO641" s="31"/>
      <c r="AP641" s="31"/>
      <c r="AQ641" s="31"/>
      <c r="AR641" s="31"/>
      <c r="AS641" s="31"/>
      <c r="AT641" s="31"/>
      <c r="AU641" s="31"/>
      <c r="AV641" s="31"/>
      <c r="AW641" s="31"/>
      <c r="AX641" s="31"/>
      <c r="AY641" s="31"/>
      <c r="AZ641" s="31"/>
      <c r="BA641" s="31"/>
    </row>
    <row r="642" spans="1:53" s="21" customFormat="1" ht="20.100000000000001" customHeight="1" x14ac:dyDescent="0.2">
      <c r="A642" s="27" t="s">
        <v>181</v>
      </c>
      <c r="B642" s="28" t="s">
        <v>256</v>
      </c>
      <c r="C642" s="27" t="s">
        <v>649</v>
      </c>
      <c r="D642" s="27" t="s">
        <v>2066</v>
      </c>
      <c r="E642" s="27" t="s">
        <v>7</v>
      </c>
      <c r="F642" s="27" t="s">
        <v>6507</v>
      </c>
      <c r="G642" s="27" t="s">
        <v>11818</v>
      </c>
      <c r="H642" s="27" t="s">
        <v>6538</v>
      </c>
      <c r="I642" s="29">
        <v>30000</v>
      </c>
      <c r="J642" s="27" t="s">
        <v>6510</v>
      </c>
      <c r="K642" s="27" t="s">
        <v>11819</v>
      </c>
      <c r="L642" s="27" t="s">
        <v>6684</v>
      </c>
      <c r="M642" s="30" t="s">
        <v>6531</v>
      </c>
      <c r="N642" s="35" t="s">
        <v>12100</v>
      </c>
      <c r="O642" s="23">
        <v>0</v>
      </c>
      <c r="P642" s="23">
        <v>0.01</v>
      </c>
      <c r="Q642" s="23">
        <v>0</v>
      </c>
      <c r="R642" s="24">
        <v>8183.06</v>
      </c>
      <c r="S642" s="25">
        <v>0</v>
      </c>
      <c r="T642" s="32" t="s">
        <v>12066</v>
      </c>
      <c r="U642" s="22" t="str">
        <f>IFERROR(VLOOKUP(B642,[1]Planilha1!$A$1:$B$34,2,FALSE),"Liberado")</f>
        <v>Pendente Revisão Trabalhista</v>
      </c>
      <c r="V642" s="31"/>
      <c r="W642" s="31"/>
      <c r="X642" s="31"/>
      <c r="Y642" s="31"/>
      <c r="Z642" s="31"/>
      <c r="AA642" s="31"/>
      <c r="AB642" s="31"/>
      <c r="AC642" s="31"/>
      <c r="AD642" s="31"/>
      <c r="AE642" s="31"/>
      <c r="AF642" s="31"/>
      <c r="AG642" s="31"/>
      <c r="AH642" s="31"/>
      <c r="AI642" s="31"/>
      <c r="AJ642" s="31"/>
      <c r="AK642" s="31"/>
      <c r="AL642" s="31"/>
      <c r="AM642" s="31"/>
      <c r="AN642" s="31"/>
      <c r="AO642" s="31"/>
      <c r="AP642" s="31"/>
      <c r="AQ642" s="31"/>
      <c r="AR642" s="31"/>
      <c r="AS642" s="31"/>
      <c r="AT642" s="31"/>
      <c r="AU642" s="31"/>
      <c r="AV642" s="31"/>
      <c r="AW642" s="31"/>
      <c r="AX642" s="31"/>
      <c r="AY642" s="31"/>
      <c r="AZ642" s="31"/>
      <c r="BA642" s="31"/>
    </row>
    <row r="643" spans="1:53" s="21" customFormat="1" ht="20.100000000000001" customHeight="1" x14ac:dyDescent="0.2">
      <c r="A643" s="27" t="s">
        <v>181</v>
      </c>
      <c r="B643" s="28" t="s">
        <v>256</v>
      </c>
      <c r="C643" s="27">
        <v>1</v>
      </c>
      <c r="D643" s="27" t="s">
        <v>2099</v>
      </c>
      <c r="E643" s="27" t="s">
        <v>7</v>
      </c>
      <c r="F643" s="27" t="s">
        <v>6507</v>
      </c>
      <c r="G643" s="27" t="s">
        <v>7185</v>
      </c>
      <c r="H643" s="27" t="s">
        <v>6712</v>
      </c>
      <c r="I643" s="29">
        <v>35000</v>
      </c>
      <c r="J643" s="27" t="s">
        <v>6510</v>
      </c>
      <c r="K643" s="27" t="s">
        <v>11866</v>
      </c>
      <c r="L643" s="27" t="s">
        <v>7186</v>
      </c>
      <c r="M643" s="30" t="s">
        <v>6531</v>
      </c>
      <c r="N643" s="27" t="s">
        <v>7187</v>
      </c>
      <c r="O643" s="23">
        <f>15637.72/2</f>
        <v>7818.86</v>
      </c>
      <c r="P643" s="23">
        <v>0</v>
      </c>
      <c r="Q643" s="23">
        <v>0</v>
      </c>
      <c r="R643" s="24">
        <v>7485.83</v>
      </c>
      <c r="S643" s="25">
        <v>0</v>
      </c>
      <c r="T643" s="32"/>
      <c r="U643" s="22" t="str">
        <f>IFERROR(VLOOKUP(B643,[1]Planilha1!$A$1:$B$34,2,FALSE),"Liberado")</f>
        <v>Pendente Revisão Trabalhista</v>
      </c>
      <c r="V643" s="31"/>
      <c r="W643" s="31"/>
      <c r="X643" s="31"/>
      <c r="Y643" s="31"/>
      <c r="Z643" s="31"/>
      <c r="AA643" s="31"/>
      <c r="AB643" s="31"/>
      <c r="AC643" s="31"/>
      <c r="AD643" s="31"/>
      <c r="AE643" s="31"/>
      <c r="AF643" s="31"/>
      <c r="AG643" s="31"/>
      <c r="AH643" s="31"/>
      <c r="AI643" s="31"/>
      <c r="AJ643" s="31"/>
      <c r="AK643" s="31"/>
      <c r="AL643" s="31"/>
      <c r="AM643" s="31"/>
      <c r="AN643" s="31"/>
      <c r="AO643" s="31"/>
      <c r="AP643" s="31"/>
      <c r="AQ643" s="31"/>
      <c r="AR643" s="31"/>
      <c r="AS643" s="31"/>
      <c r="AT643" s="31"/>
      <c r="AU643" s="31"/>
      <c r="AV643" s="31"/>
      <c r="AW643" s="31"/>
      <c r="AX643" s="31"/>
      <c r="AY643" s="31"/>
      <c r="AZ643" s="31"/>
      <c r="BA643" s="31"/>
    </row>
    <row r="644" spans="1:53" s="21" customFormat="1" ht="20.100000000000001" customHeight="1" x14ac:dyDescent="0.2">
      <c r="A644" s="27" t="s">
        <v>181</v>
      </c>
      <c r="B644" s="28" t="s">
        <v>256</v>
      </c>
      <c r="C644" s="27" t="s">
        <v>746</v>
      </c>
      <c r="D644" s="27" t="s">
        <v>2099</v>
      </c>
      <c r="E644" s="27" t="s">
        <v>7</v>
      </c>
      <c r="F644" s="27" t="s">
        <v>6507</v>
      </c>
      <c r="G644" s="27" t="s">
        <v>7185</v>
      </c>
      <c r="H644" s="27" t="s">
        <v>6712</v>
      </c>
      <c r="I644" s="29">
        <v>35000</v>
      </c>
      <c r="J644" s="27" t="s">
        <v>6510</v>
      </c>
      <c r="K644" s="27" t="s">
        <v>11866</v>
      </c>
      <c r="L644" s="27" t="s">
        <v>7186</v>
      </c>
      <c r="M644" s="30" t="s">
        <v>6531</v>
      </c>
      <c r="N644" s="27" t="s">
        <v>7187</v>
      </c>
      <c r="O644" s="23">
        <f>15637.72/2</f>
        <v>7818.86</v>
      </c>
      <c r="P644" s="23">
        <v>0</v>
      </c>
      <c r="Q644" s="23">
        <v>0</v>
      </c>
      <c r="R644" s="24">
        <v>7485.83</v>
      </c>
      <c r="S644" s="25">
        <v>0</v>
      </c>
      <c r="T644" s="32"/>
      <c r="U644" s="22" t="str">
        <f>IFERROR(VLOOKUP(B644,[1]Planilha1!$A$1:$B$34,2,FALSE),"Liberado")</f>
        <v>Pendente Revisão Trabalhista</v>
      </c>
      <c r="V644" s="31"/>
      <c r="W644" s="31"/>
      <c r="X644" s="31"/>
      <c r="Y644" s="31"/>
      <c r="Z644" s="31"/>
      <c r="AA644" s="31"/>
      <c r="AB644" s="31"/>
      <c r="AC644" s="31"/>
      <c r="AD644" s="31"/>
      <c r="AE644" s="31"/>
      <c r="AF644" s="31"/>
      <c r="AG644" s="31"/>
      <c r="AH644" s="31"/>
      <c r="AI644" s="31"/>
      <c r="AJ644" s="31"/>
      <c r="AK644" s="31"/>
      <c r="AL644" s="31"/>
      <c r="AM644" s="31"/>
      <c r="AN644" s="31"/>
      <c r="AO644" s="31"/>
      <c r="AP644" s="31"/>
      <c r="AQ644" s="31"/>
      <c r="AR644" s="31"/>
      <c r="AS644" s="31"/>
      <c r="AT644" s="31"/>
      <c r="AU644" s="31"/>
      <c r="AV644" s="31"/>
      <c r="AW644" s="31"/>
      <c r="AX644" s="31"/>
      <c r="AY644" s="31"/>
      <c r="AZ644" s="31"/>
      <c r="BA644" s="31"/>
    </row>
    <row r="645" spans="1:53" s="21" customFormat="1" ht="20.100000000000001" customHeight="1" x14ac:dyDescent="0.2">
      <c r="A645" s="27" t="s">
        <v>181</v>
      </c>
      <c r="B645" s="28" t="s">
        <v>256</v>
      </c>
      <c r="C645" s="27" t="s">
        <v>674</v>
      </c>
      <c r="D645" s="27" t="s">
        <v>2106</v>
      </c>
      <c r="E645" s="27" t="s">
        <v>7</v>
      </c>
      <c r="F645" s="27" t="s">
        <v>6507</v>
      </c>
      <c r="G645" s="27" t="s">
        <v>7202</v>
      </c>
      <c r="H645" s="27" t="s">
        <v>6535</v>
      </c>
      <c r="I645" s="29">
        <v>60000</v>
      </c>
      <c r="J645" s="27" t="s">
        <v>6510</v>
      </c>
      <c r="K645" s="27" t="s">
        <v>11875</v>
      </c>
      <c r="L645" s="27" t="s">
        <v>7128</v>
      </c>
      <c r="M645" s="30" t="s">
        <v>6531</v>
      </c>
      <c r="N645" s="27" t="s">
        <v>7203</v>
      </c>
      <c r="O645" s="23">
        <v>99310.95</v>
      </c>
      <c r="P645" s="23">
        <v>0</v>
      </c>
      <c r="Q645" s="23">
        <v>0</v>
      </c>
      <c r="R645" s="24">
        <v>23851.93</v>
      </c>
      <c r="S645" s="25">
        <v>0</v>
      </c>
      <c r="T645" s="32"/>
      <c r="U645" s="22" t="str">
        <f>IFERROR(VLOOKUP(B645,[1]Planilha1!$A$1:$B$34,2,FALSE),"Liberado")</f>
        <v>Pendente Revisão Trabalhista</v>
      </c>
      <c r="V645" s="31"/>
      <c r="W645" s="31"/>
      <c r="X645" s="31"/>
      <c r="Y645" s="31"/>
      <c r="Z645" s="31"/>
      <c r="AA645" s="31"/>
      <c r="AB645" s="31"/>
      <c r="AC645" s="31"/>
      <c r="AD645" s="31"/>
      <c r="AE645" s="31"/>
      <c r="AF645" s="31"/>
      <c r="AG645" s="31"/>
      <c r="AH645" s="31"/>
      <c r="AI645" s="31"/>
      <c r="AJ645" s="31"/>
      <c r="AK645" s="31"/>
      <c r="AL645" s="31"/>
      <c r="AM645" s="31"/>
      <c r="AN645" s="31"/>
      <c r="AO645" s="31"/>
      <c r="AP645" s="31"/>
      <c r="AQ645" s="31"/>
      <c r="AR645" s="31"/>
      <c r="AS645" s="31"/>
      <c r="AT645" s="31"/>
      <c r="AU645" s="31"/>
      <c r="AV645" s="31"/>
      <c r="AW645" s="31"/>
      <c r="AX645" s="31"/>
      <c r="AY645" s="31"/>
      <c r="AZ645" s="31"/>
      <c r="BA645" s="31"/>
    </row>
    <row r="646" spans="1:53" s="21" customFormat="1" ht="20.100000000000001" customHeight="1" x14ac:dyDescent="0.2">
      <c r="A646" s="27" t="s">
        <v>181</v>
      </c>
      <c r="B646" s="28" t="s">
        <v>256</v>
      </c>
      <c r="C646" s="27">
        <v>1</v>
      </c>
      <c r="D646" s="27" t="s">
        <v>2108</v>
      </c>
      <c r="E646" s="27" t="s">
        <v>7</v>
      </c>
      <c r="F646" s="27" t="s">
        <v>6507</v>
      </c>
      <c r="G646" s="27" t="s">
        <v>7205</v>
      </c>
      <c r="H646" s="27" t="s">
        <v>6535</v>
      </c>
      <c r="I646" s="29">
        <v>400000</v>
      </c>
      <c r="J646" s="27" t="s">
        <v>6510</v>
      </c>
      <c r="K646" s="27" t="s">
        <v>11877</v>
      </c>
      <c r="L646" s="27" t="s">
        <v>6585</v>
      </c>
      <c r="M646" s="30">
        <v>42214</v>
      </c>
      <c r="N646" s="27" t="s">
        <v>11878</v>
      </c>
      <c r="O646" s="23">
        <v>160588</v>
      </c>
      <c r="P646" s="23">
        <v>358770.47</v>
      </c>
      <c r="Q646" s="23">
        <v>0</v>
      </c>
      <c r="R646" s="24">
        <v>0</v>
      </c>
      <c r="S646" s="25">
        <v>0</v>
      </c>
      <c r="T646" s="32"/>
      <c r="U646" s="22" t="str">
        <f>IFERROR(VLOOKUP(B646,[1]Planilha1!$A$1:$B$34,2,FALSE),"Liberado")</f>
        <v>Pendente Revisão Trabalhista</v>
      </c>
      <c r="V646" s="31"/>
      <c r="W646" s="31"/>
      <c r="X646" s="31"/>
      <c r="Y646" s="31"/>
      <c r="Z646" s="31"/>
      <c r="AA646" s="31"/>
      <c r="AB646" s="31"/>
      <c r="AC646" s="31"/>
      <c r="AD646" s="31"/>
      <c r="AE646" s="31"/>
      <c r="AF646" s="31"/>
      <c r="AG646" s="31"/>
      <c r="AH646" s="31"/>
      <c r="AI646" s="31"/>
      <c r="AJ646" s="31"/>
      <c r="AK646" s="31"/>
      <c r="AL646" s="31"/>
      <c r="AM646" s="31"/>
      <c r="AN646" s="31"/>
      <c r="AO646" s="31"/>
      <c r="AP646" s="31"/>
      <c r="AQ646" s="31"/>
      <c r="AR646" s="31"/>
      <c r="AS646" s="31"/>
      <c r="AT646" s="31"/>
      <c r="AU646" s="31"/>
      <c r="AV646" s="31"/>
      <c r="AW646" s="31"/>
      <c r="AX646" s="31"/>
      <c r="AY646" s="31"/>
      <c r="AZ646" s="31"/>
      <c r="BA646" s="31"/>
    </row>
    <row r="647" spans="1:53" s="21" customFormat="1" ht="20.100000000000001" customHeight="1" x14ac:dyDescent="0.2">
      <c r="A647" s="27" t="s">
        <v>181</v>
      </c>
      <c r="B647" s="28" t="s">
        <v>256</v>
      </c>
      <c r="C647" s="27">
        <v>1</v>
      </c>
      <c r="D647" s="27" t="s">
        <v>2125</v>
      </c>
      <c r="E647" s="27" t="s">
        <v>7</v>
      </c>
      <c r="F647" s="27" t="s">
        <v>6507</v>
      </c>
      <c r="G647" s="27" t="s">
        <v>7234</v>
      </c>
      <c r="H647" s="27" t="s">
        <v>6538</v>
      </c>
      <c r="I647" s="29">
        <v>250000</v>
      </c>
      <c r="J647" s="27" t="s">
        <v>6510</v>
      </c>
      <c r="K647" s="27" t="s">
        <v>11899</v>
      </c>
      <c r="L647" s="27" t="s">
        <v>7265</v>
      </c>
      <c r="M647" s="30" t="s">
        <v>6531</v>
      </c>
      <c r="N647" s="27" t="s">
        <v>7235</v>
      </c>
      <c r="O647" s="23">
        <v>18310.439999999999</v>
      </c>
      <c r="P647" s="23">
        <v>0</v>
      </c>
      <c r="Q647" s="23">
        <v>0</v>
      </c>
      <c r="R647" s="24">
        <f>23257.48/2</f>
        <v>11628.74</v>
      </c>
      <c r="S647" s="25">
        <v>0</v>
      </c>
      <c r="T647" s="32"/>
      <c r="U647" s="22" t="str">
        <f>IFERROR(VLOOKUP(B647,[1]Planilha1!$A$1:$B$34,2,FALSE),"Liberado")</f>
        <v>Pendente Revisão Trabalhista</v>
      </c>
      <c r="V647" s="31"/>
      <c r="W647" s="31"/>
      <c r="X647" s="31"/>
      <c r="Y647" s="31"/>
      <c r="Z647" s="31"/>
      <c r="AA647" s="31"/>
      <c r="AB647" s="31"/>
      <c r="AC647" s="31"/>
      <c r="AD647" s="31"/>
      <c r="AE647" s="31"/>
      <c r="AF647" s="31"/>
      <c r="AG647" s="31"/>
      <c r="AH647" s="31"/>
      <c r="AI647" s="31"/>
      <c r="AJ647" s="31"/>
      <c r="AK647" s="31"/>
      <c r="AL647" s="31"/>
      <c r="AM647" s="31"/>
      <c r="AN647" s="31"/>
      <c r="AO647" s="31"/>
      <c r="AP647" s="31"/>
      <c r="AQ647" s="31"/>
      <c r="AR647" s="31"/>
      <c r="AS647" s="31"/>
      <c r="AT647" s="31"/>
      <c r="AU647" s="31"/>
      <c r="AV647" s="31"/>
      <c r="AW647" s="31"/>
      <c r="AX647" s="31"/>
      <c r="AY647" s="31"/>
      <c r="AZ647" s="31"/>
      <c r="BA647" s="31"/>
    </row>
    <row r="648" spans="1:53" s="21" customFormat="1" ht="20.100000000000001" customHeight="1" x14ac:dyDescent="0.2">
      <c r="A648" s="27" t="s">
        <v>181</v>
      </c>
      <c r="B648" s="28" t="s">
        <v>256</v>
      </c>
      <c r="C648" s="27">
        <v>4</v>
      </c>
      <c r="D648" s="27" t="s">
        <v>2125</v>
      </c>
      <c r="E648" s="27" t="s">
        <v>7</v>
      </c>
      <c r="F648" s="27" t="s">
        <v>6507</v>
      </c>
      <c r="G648" s="27" t="s">
        <v>7234</v>
      </c>
      <c r="H648" s="27" t="s">
        <v>6538</v>
      </c>
      <c r="I648" s="29">
        <v>250000</v>
      </c>
      <c r="J648" s="27" t="s">
        <v>6510</v>
      </c>
      <c r="K648" s="27" t="s">
        <v>11899</v>
      </c>
      <c r="L648" s="27" t="s">
        <v>7265</v>
      </c>
      <c r="M648" s="30" t="s">
        <v>6531</v>
      </c>
      <c r="N648" s="27" t="s">
        <v>7235</v>
      </c>
      <c r="O648" s="23">
        <v>18310.439999999999</v>
      </c>
      <c r="P648" s="23">
        <v>0</v>
      </c>
      <c r="Q648" s="23">
        <v>0</v>
      </c>
      <c r="R648" s="24">
        <f>23257.48/2</f>
        <v>11628.74</v>
      </c>
      <c r="S648" s="25">
        <v>0</v>
      </c>
      <c r="T648" s="32"/>
      <c r="U648" s="22" t="str">
        <f>IFERROR(VLOOKUP(B648,[1]Planilha1!$A$1:$B$34,2,FALSE),"Liberado")</f>
        <v>Pendente Revisão Trabalhista</v>
      </c>
      <c r="V648" s="31"/>
      <c r="W648" s="31"/>
      <c r="X648" s="31"/>
      <c r="Y648" s="31"/>
      <c r="Z648" s="31"/>
      <c r="AA648" s="31"/>
      <c r="AB648" s="31"/>
      <c r="AC648" s="31"/>
      <c r="AD648" s="31"/>
      <c r="AE648" s="31"/>
      <c r="AF648" s="31"/>
      <c r="AG648" s="31"/>
      <c r="AH648" s="31"/>
      <c r="AI648" s="31"/>
      <c r="AJ648" s="31"/>
      <c r="AK648" s="31"/>
      <c r="AL648" s="31"/>
      <c r="AM648" s="31"/>
      <c r="AN648" s="31"/>
      <c r="AO648" s="31"/>
      <c r="AP648" s="31"/>
      <c r="AQ648" s="31"/>
      <c r="AR648" s="31"/>
      <c r="AS648" s="31"/>
      <c r="AT648" s="31"/>
      <c r="AU648" s="31"/>
      <c r="AV648" s="31"/>
      <c r="AW648" s="31"/>
      <c r="AX648" s="31"/>
      <c r="AY648" s="31"/>
      <c r="AZ648" s="31"/>
      <c r="BA648" s="31"/>
    </row>
    <row r="649" spans="1:53" s="21" customFormat="1" ht="20.100000000000001" customHeight="1" x14ac:dyDescent="0.2">
      <c r="A649" s="27" t="s">
        <v>181</v>
      </c>
      <c r="B649" s="28" t="s">
        <v>256</v>
      </c>
      <c r="C649" s="27">
        <v>1</v>
      </c>
      <c r="D649" s="27" t="s">
        <v>2156</v>
      </c>
      <c r="E649" s="27" t="s">
        <v>7</v>
      </c>
      <c r="F649" s="27" t="s">
        <v>6507</v>
      </c>
      <c r="G649" s="27" t="s">
        <v>7279</v>
      </c>
      <c r="H649" s="27" t="s">
        <v>6538</v>
      </c>
      <c r="I649" s="29">
        <v>50000</v>
      </c>
      <c r="J649" s="27" t="s">
        <v>6510</v>
      </c>
      <c r="K649" s="27" t="s">
        <v>11945</v>
      </c>
      <c r="L649" s="27" t="s">
        <v>7038</v>
      </c>
      <c r="M649" s="30" t="s">
        <v>6531</v>
      </c>
      <c r="N649" s="27" t="s">
        <v>7281</v>
      </c>
      <c r="O649" s="23">
        <f>38297.86/2</f>
        <v>19148.93</v>
      </c>
      <c r="P649" s="23">
        <v>0</v>
      </c>
      <c r="Q649" s="23">
        <v>0</v>
      </c>
      <c r="R649" s="24">
        <v>21000</v>
      </c>
      <c r="S649" s="25">
        <v>0</v>
      </c>
      <c r="T649" s="32"/>
      <c r="U649" s="22" t="str">
        <f>IFERROR(VLOOKUP(B649,[1]Planilha1!$A$1:$B$34,2,FALSE),"Liberado")</f>
        <v>Pendente Revisão Trabalhista</v>
      </c>
      <c r="V649" s="31"/>
      <c r="W649" s="31"/>
      <c r="X649" s="31"/>
      <c r="Y649" s="31"/>
      <c r="Z649" s="31"/>
      <c r="AA649" s="31"/>
      <c r="AB649" s="31"/>
      <c r="AC649" s="31"/>
      <c r="AD649" s="31"/>
      <c r="AE649" s="31"/>
      <c r="AF649" s="31"/>
      <c r="AG649" s="31"/>
      <c r="AH649" s="31"/>
      <c r="AI649" s="31"/>
      <c r="AJ649" s="31"/>
      <c r="AK649" s="31"/>
      <c r="AL649" s="31"/>
      <c r="AM649" s="31"/>
      <c r="AN649" s="31"/>
      <c r="AO649" s="31"/>
      <c r="AP649" s="31"/>
      <c r="AQ649" s="31"/>
      <c r="AR649" s="31"/>
      <c r="AS649" s="31"/>
      <c r="AT649" s="31"/>
      <c r="AU649" s="31"/>
      <c r="AV649" s="31"/>
      <c r="AW649" s="31"/>
      <c r="AX649" s="31"/>
      <c r="AY649" s="31"/>
      <c r="AZ649" s="31"/>
      <c r="BA649" s="31"/>
    </row>
    <row r="650" spans="1:53" s="21" customFormat="1" ht="20.100000000000001" customHeight="1" x14ac:dyDescent="0.2">
      <c r="A650" s="27" t="s">
        <v>181</v>
      </c>
      <c r="B650" s="28" t="s">
        <v>256</v>
      </c>
      <c r="C650" s="27" t="s">
        <v>674</v>
      </c>
      <c r="D650" s="27" t="s">
        <v>2156</v>
      </c>
      <c r="E650" s="27" t="s">
        <v>7</v>
      </c>
      <c r="F650" s="27" t="s">
        <v>6507</v>
      </c>
      <c r="G650" s="27" t="s">
        <v>7279</v>
      </c>
      <c r="H650" s="27" t="s">
        <v>6538</v>
      </c>
      <c r="I650" s="29">
        <v>50000</v>
      </c>
      <c r="J650" s="27" t="s">
        <v>6510</v>
      </c>
      <c r="K650" s="27" t="s">
        <v>11945</v>
      </c>
      <c r="L650" s="27" t="s">
        <v>7038</v>
      </c>
      <c r="M650" s="30" t="s">
        <v>6531</v>
      </c>
      <c r="N650" s="27" t="s">
        <v>7281</v>
      </c>
      <c r="O650" s="23">
        <f>38297.86/2</f>
        <v>19148.93</v>
      </c>
      <c r="P650" s="23">
        <v>0</v>
      </c>
      <c r="Q650" s="23">
        <v>0</v>
      </c>
      <c r="R650" s="24">
        <v>21000</v>
      </c>
      <c r="S650" s="25">
        <v>0</v>
      </c>
      <c r="T650" s="32"/>
      <c r="U650" s="22" t="str">
        <f>IFERROR(VLOOKUP(B650,[1]Planilha1!$A$1:$B$34,2,FALSE),"Liberado")</f>
        <v>Pendente Revisão Trabalhista</v>
      </c>
      <c r="V650" s="31"/>
      <c r="W650" s="31"/>
      <c r="X650" s="31"/>
      <c r="Y650" s="31"/>
      <c r="Z650" s="31"/>
      <c r="AA650" s="31"/>
      <c r="AB650" s="31"/>
      <c r="AC650" s="31"/>
      <c r="AD650" s="31"/>
      <c r="AE650" s="31"/>
      <c r="AF650" s="31"/>
      <c r="AG650" s="31"/>
      <c r="AH650" s="31"/>
      <c r="AI650" s="31"/>
      <c r="AJ650" s="31"/>
      <c r="AK650" s="31"/>
      <c r="AL650" s="31"/>
      <c r="AM650" s="31"/>
      <c r="AN650" s="31"/>
      <c r="AO650" s="31"/>
      <c r="AP650" s="31"/>
      <c r="AQ650" s="31"/>
      <c r="AR650" s="31"/>
      <c r="AS650" s="31"/>
      <c r="AT650" s="31"/>
      <c r="AU650" s="31"/>
      <c r="AV650" s="31"/>
      <c r="AW650" s="31"/>
      <c r="AX650" s="31"/>
      <c r="AY650" s="31"/>
      <c r="AZ650" s="31"/>
      <c r="BA650" s="31"/>
    </row>
    <row r="651" spans="1:53" s="21" customFormat="1" ht="20.100000000000001" customHeight="1" x14ac:dyDescent="0.2">
      <c r="A651" s="27" t="s">
        <v>181</v>
      </c>
      <c r="B651" s="28" t="s">
        <v>256</v>
      </c>
      <c r="C651" s="27">
        <v>1</v>
      </c>
      <c r="D651" s="27" t="s">
        <v>2165</v>
      </c>
      <c r="E651" s="27" t="s">
        <v>7</v>
      </c>
      <c r="F651" s="27" t="s">
        <v>6507</v>
      </c>
      <c r="G651" s="27" t="s">
        <v>7295</v>
      </c>
      <c r="H651" s="27" t="s">
        <v>6538</v>
      </c>
      <c r="I651" s="29">
        <v>150000</v>
      </c>
      <c r="J651" s="27" t="s">
        <v>6510</v>
      </c>
      <c r="K651" s="27" t="s">
        <v>11959</v>
      </c>
      <c r="L651" s="27" t="s">
        <v>7265</v>
      </c>
      <c r="M651" s="30" t="s">
        <v>6531</v>
      </c>
      <c r="N651" s="27" t="s">
        <v>7296</v>
      </c>
      <c r="O651" s="23">
        <v>109479.95</v>
      </c>
      <c r="P651" s="23">
        <v>0</v>
      </c>
      <c r="Q651" s="23">
        <v>0</v>
      </c>
      <c r="R651" s="24">
        <f>248475.49/2</f>
        <v>124237.745</v>
      </c>
      <c r="S651" s="25">
        <v>0</v>
      </c>
      <c r="T651" s="32"/>
      <c r="U651" s="22" t="str">
        <f>IFERROR(VLOOKUP(B651,[1]Planilha1!$A$1:$B$34,2,FALSE),"Liberado")</f>
        <v>Pendente Revisão Trabalhista</v>
      </c>
      <c r="V651" s="31"/>
      <c r="W651" s="31"/>
      <c r="X651" s="31"/>
      <c r="Y651" s="31"/>
      <c r="Z651" s="31"/>
      <c r="AA651" s="31"/>
      <c r="AB651" s="31"/>
      <c r="AC651" s="31"/>
      <c r="AD651" s="31"/>
      <c r="AE651" s="31"/>
      <c r="AF651" s="31"/>
      <c r="AG651" s="31"/>
      <c r="AH651" s="31"/>
      <c r="AI651" s="31"/>
      <c r="AJ651" s="31"/>
      <c r="AK651" s="31"/>
      <c r="AL651" s="31"/>
      <c r="AM651" s="31"/>
      <c r="AN651" s="31"/>
      <c r="AO651" s="31"/>
      <c r="AP651" s="31"/>
      <c r="AQ651" s="31"/>
      <c r="AR651" s="31"/>
      <c r="AS651" s="31"/>
      <c r="AT651" s="31"/>
      <c r="AU651" s="31"/>
      <c r="AV651" s="31"/>
      <c r="AW651" s="31"/>
      <c r="AX651" s="31"/>
      <c r="AY651" s="31"/>
      <c r="AZ651" s="31"/>
      <c r="BA651" s="31"/>
    </row>
    <row r="652" spans="1:53" s="21" customFormat="1" ht="20.100000000000001" customHeight="1" x14ac:dyDescent="0.2">
      <c r="A652" s="27" t="s">
        <v>181</v>
      </c>
      <c r="B652" s="28" t="s">
        <v>256</v>
      </c>
      <c r="C652" s="27" t="s">
        <v>634</v>
      </c>
      <c r="D652" s="27" t="s">
        <v>2165</v>
      </c>
      <c r="E652" s="27" t="s">
        <v>7</v>
      </c>
      <c r="F652" s="27" t="s">
        <v>6507</v>
      </c>
      <c r="G652" s="27" t="s">
        <v>7295</v>
      </c>
      <c r="H652" s="27" t="s">
        <v>6538</v>
      </c>
      <c r="I652" s="29">
        <v>150000</v>
      </c>
      <c r="J652" s="27" t="s">
        <v>6510</v>
      </c>
      <c r="K652" s="27" t="s">
        <v>11959</v>
      </c>
      <c r="L652" s="27" t="s">
        <v>7265</v>
      </c>
      <c r="M652" s="30" t="s">
        <v>6531</v>
      </c>
      <c r="N652" s="27" t="s">
        <v>7296</v>
      </c>
      <c r="O652" s="23">
        <v>109479.95</v>
      </c>
      <c r="P652" s="23">
        <v>0</v>
      </c>
      <c r="Q652" s="23">
        <v>0</v>
      </c>
      <c r="R652" s="24">
        <f>248475.49/2</f>
        <v>124237.745</v>
      </c>
      <c r="S652" s="25">
        <v>0</v>
      </c>
      <c r="T652" s="32"/>
      <c r="U652" s="22" t="str">
        <f>IFERROR(VLOOKUP(B652,[1]Planilha1!$A$1:$B$34,2,FALSE),"Liberado")</f>
        <v>Pendente Revisão Trabalhista</v>
      </c>
      <c r="V652" s="31"/>
      <c r="W652" s="31"/>
      <c r="X652" s="31"/>
      <c r="Y652" s="31"/>
      <c r="Z652" s="31"/>
      <c r="AA652" s="31"/>
      <c r="AB652" s="31"/>
      <c r="AC652" s="31"/>
      <c r="AD652" s="31"/>
      <c r="AE652" s="31"/>
      <c r="AF652" s="31"/>
      <c r="AG652" s="31"/>
      <c r="AH652" s="31"/>
      <c r="AI652" s="31"/>
      <c r="AJ652" s="31"/>
      <c r="AK652" s="31"/>
      <c r="AL652" s="31"/>
      <c r="AM652" s="31"/>
      <c r="AN652" s="31"/>
      <c r="AO652" s="31"/>
      <c r="AP652" s="31"/>
      <c r="AQ652" s="31"/>
      <c r="AR652" s="31"/>
      <c r="AS652" s="31"/>
      <c r="AT652" s="31"/>
      <c r="AU652" s="31"/>
      <c r="AV652" s="31"/>
      <c r="AW652" s="31"/>
      <c r="AX652" s="31"/>
      <c r="AY652" s="31"/>
      <c r="AZ652" s="31"/>
      <c r="BA652" s="31"/>
    </row>
    <row r="653" spans="1:53" s="21" customFormat="1" ht="20.100000000000001" customHeight="1" x14ac:dyDescent="0.2">
      <c r="A653" s="27" t="s">
        <v>181</v>
      </c>
      <c r="B653" s="28" t="s">
        <v>256</v>
      </c>
      <c r="C653" s="27" t="s">
        <v>337</v>
      </c>
      <c r="D653" s="27" t="s">
        <v>2175</v>
      </c>
      <c r="E653" s="27" t="s">
        <v>7</v>
      </c>
      <c r="F653" s="27" t="s">
        <v>6507</v>
      </c>
      <c r="G653" s="27" t="s">
        <v>7308</v>
      </c>
      <c r="H653" s="27" t="s">
        <v>6712</v>
      </c>
      <c r="I653" s="29">
        <v>50000</v>
      </c>
      <c r="J653" s="27" t="s">
        <v>6510</v>
      </c>
      <c r="K653" s="27" t="s">
        <v>11977</v>
      </c>
      <c r="L653" s="27" t="s">
        <v>6684</v>
      </c>
      <c r="M653" s="30" t="s">
        <v>6531</v>
      </c>
      <c r="N653" s="27" t="s">
        <v>7097</v>
      </c>
      <c r="O653" s="23">
        <v>165720.07999999999</v>
      </c>
      <c r="P653" s="23">
        <v>0</v>
      </c>
      <c r="Q653" s="23">
        <v>0</v>
      </c>
      <c r="R653" s="24">
        <v>26103.06</v>
      </c>
      <c r="S653" s="25">
        <v>0</v>
      </c>
      <c r="T653" s="32"/>
      <c r="U653" s="22" t="str">
        <f>IFERROR(VLOOKUP(B653,[1]Planilha1!$A$1:$B$34,2,FALSE),"Liberado")</f>
        <v>Pendente Revisão Trabalhista</v>
      </c>
      <c r="V653" s="31"/>
      <c r="W653" s="31"/>
      <c r="X653" s="31"/>
      <c r="Y653" s="31"/>
      <c r="Z653" s="31"/>
      <c r="AA653" s="31"/>
      <c r="AB653" s="31"/>
      <c r="AC653" s="31"/>
      <c r="AD653" s="31"/>
      <c r="AE653" s="31"/>
      <c r="AF653" s="31"/>
      <c r="AG653" s="31"/>
      <c r="AH653" s="31"/>
      <c r="AI653" s="31"/>
      <c r="AJ653" s="31"/>
      <c r="AK653" s="31"/>
      <c r="AL653" s="31"/>
      <c r="AM653" s="31"/>
      <c r="AN653" s="31"/>
      <c r="AO653" s="31"/>
      <c r="AP653" s="31"/>
      <c r="AQ653" s="31"/>
      <c r="AR653" s="31"/>
      <c r="AS653" s="31"/>
      <c r="AT653" s="31"/>
      <c r="AU653" s="31"/>
      <c r="AV653" s="31"/>
      <c r="AW653" s="31"/>
      <c r="AX653" s="31"/>
      <c r="AY653" s="31"/>
      <c r="AZ653" s="31"/>
      <c r="BA653" s="31"/>
    </row>
    <row r="654" spans="1:53" s="21" customFormat="1" ht="20.100000000000001" customHeight="1" x14ac:dyDescent="0.2">
      <c r="A654" s="27" t="s">
        <v>181</v>
      </c>
      <c r="B654" s="28" t="s">
        <v>256</v>
      </c>
      <c r="C654" s="27">
        <v>1</v>
      </c>
      <c r="D654" s="27" t="s">
        <v>2181</v>
      </c>
      <c r="E654" s="27" t="s">
        <v>7</v>
      </c>
      <c r="F654" s="27" t="s">
        <v>6507</v>
      </c>
      <c r="G654" s="27" t="s">
        <v>7319</v>
      </c>
      <c r="H654" s="27" t="s">
        <v>6576</v>
      </c>
      <c r="I654" s="29">
        <v>25000</v>
      </c>
      <c r="J654" s="27" t="s">
        <v>6510</v>
      </c>
      <c r="K654" s="27" t="s">
        <v>11984</v>
      </c>
      <c r="L654" s="27" t="s">
        <v>7144</v>
      </c>
      <c r="M654" s="30">
        <v>41190</v>
      </c>
      <c r="N654" s="27" t="s">
        <v>7320</v>
      </c>
      <c r="O654" s="23">
        <f>71993.93/2</f>
        <v>35996.964999999997</v>
      </c>
      <c r="P654" s="23">
        <f>25680.09/2</f>
        <v>12840.045</v>
      </c>
      <c r="Q654" s="23">
        <v>0</v>
      </c>
      <c r="R654" s="24">
        <v>133089.5</v>
      </c>
      <c r="S654" s="25">
        <v>0</v>
      </c>
      <c r="T654" s="32"/>
      <c r="U654" s="22" t="str">
        <f>IFERROR(VLOOKUP(B654,[1]Planilha1!$A$1:$B$34,2,FALSE),"Liberado")</f>
        <v>Pendente Revisão Trabalhista</v>
      </c>
      <c r="V654" s="31"/>
      <c r="W654" s="31"/>
      <c r="X654" s="31"/>
      <c r="Y654" s="31"/>
      <c r="Z654" s="31"/>
      <c r="AA654" s="31"/>
      <c r="AB654" s="31"/>
      <c r="AC654" s="31"/>
      <c r="AD654" s="31"/>
      <c r="AE654" s="31"/>
      <c r="AF654" s="31"/>
      <c r="AG654" s="31"/>
      <c r="AH654" s="31"/>
      <c r="AI654" s="31"/>
      <c r="AJ654" s="31"/>
      <c r="AK654" s="31"/>
      <c r="AL654" s="31"/>
      <c r="AM654" s="31"/>
      <c r="AN654" s="31"/>
      <c r="AO654" s="31"/>
      <c r="AP654" s="31"/>
      <c r="AQ654" s="31"/>
      <c r="AR654" s="31"/>
      <c r="AS654" s="31"/>
      <c r="AT654" s="31"/>
      <c r="AU654" s="31"/>
      <c r="AV654" s="31"/>
      <c r="AW654" s="31"/>
      <c r="AX654" s="31"/>
      <c r="AY654" s="31"/>
      <c r="AZ654" s="31"/>
      <c r="BA654" s="31"/>
    </row>
    <row r="655" spans="1:53" s="21" customFormat="1" ht="20.100000000000001" customHeight="1" x14ac:dyDescent="0.2">
      <c r="A655" s="27" t="s">
        <v>181</v>
      </c>
      <c r="B655" s="28" t="s">
        <v>256</v>
      </c>
      <c r="C655" s="27" t="s">
        <v>534</v>
      </c>
      <c r="D655" s="27" t="s">
        <v>2181</v>
      </c>
      <c r="E655" s="27" t="s">
        <v>7</v>
      </c>
      <c r="F655" s="27" t="s">
        <v>6507</v>
      </c>
      <c r="G655" s="27" t="s">
        <v>7319</v>
      </c>
      <c r="H655" s="27" t="s">
        <v>6576</v>
      </c>
      <c r="I655" s="29">
        <v>25000</v>
      </c>
      <c r="J655" s="27" t="s">
        <v>6510</v>
      </c>
      <c r="K655" s="27" t="s">
        <v>11984</v>
      </c>
      <c r="L655" s="27" t="s">
        <v>7144</v>
      </c>
      <c r="M655" s="30">
        <v>41190</v>
      </c>
      <c r="N655" s="27" t="s">
        <v>7320</v>
      </c>
      <c r="O655" s="23">
        <f>71993.93/2</f>
        <v>35996.964999999997</v>
      </c>
      <c r="P655" s="23">
        <f>25680.09/2</f>
        <v>12840.045</v>
      </c>
      <c r="Q655" s="23">
        <v>0</v>
      </c>
      <c r="R655" s="24">
        <v>133089.5</v>
      </c>
      <c r="S655" s="25">
        <v>0</v>
      </c>
      <c r="T655" s="32"/>
      <c r="U655" s="22" t="str">
        <f>IFERROR(VLOOKUP(B655,[1]Planilha1!$A$1:$B$34,2,FALSE),"Liberado")</f>
        <v>Pendente Revisão Trabalhista</v>
      </c>
      <c r="V655" s="31"/>
      <c r="W655" s="31"/>
      <c r="X655" s="31"/>
      <c r="Y655" s="31"/>
      <c r="Z655" s="31"/>
      <c r="AA655" s="31"/>
      <c r="AB655" s="31"/>
      <c r="AC655" s="31"/>
      <c r="AD655" s="31"/>
      <c r="AE655" s="31"/>
      <c r="AF655" s="31"/>
      <c r="AG655" s="31"/>
      <c r="AH655" s="31"/>
      <c r="AI655" s="31"/>
      <c r="AJ655" s="31"/>
      <c r="AK655" s="31"/>
      <c r="AL655" s="31"/>
      <c r="AM655" s="31"/>
      <c r="AN655" s="31"/>
      <c r="AO655" s="31"/>
      <c r="AP655" s="31"/>
      <c r="AQ655" s="31"/>
      <c r="AR655" s="31"/>
      <c r="AS655" s="31"/>
      <c r="AT655" s="31"/>
      <c r="AU655" s="31"/>
      <c r="AV655" s="31"/>
      <c r="AW655" s="31"/>
      <c r="AX655" s="31"/>
      <c r="AY655" s="31"/>
      <c r="AZ655" s="31"/>
      <c r="BA655" s="31"/>
    </row>
    <row r="656" spans="1:53" s="21" customFormat="1" ht="20.100000000000001" customHeight="1" x14ac:dyDescent="0.2">
      <c r="A656" s="27" t="s">
        <v>181</v>
      </c>
      <c r="B656" s="28" t="s">
        <v>256</v>
      </c>
      <c r="C656" s="27">
        <v>1</v>
      </c>
      <c r="D656" s="27" t="s">
        <v>2197</v>
      </c>
      <c r="E656" s="27" t="s">
        <v>7</v>
      </c>
      <c r="F656" s="27" t="s">
        <v>6507</v>
      </c>
      <c r="G656" s="27" t="s">
        <v>7345</v>
      </c>
      <c r="H656" s="27" t="s">
        <v>6535</v>
      </c>
      <c r="I656" s="29">
        <v>20000</v>
      </c>
      <c r="J656" s="27" t="s">
        <v>6630</v>
      </c>
      <c r="K656" s="27" t="s">
        <v>12009</v>
      </c>
      <c r="L656" s="27" t="s">
        <v>6585</v>
      </c>
      <c r="M656" s="30" t="s">
        <v>6531</v>
      </c>
      <c r="N656" s="27" t="s">
        <v>12006</v>
      </c>
      <c r="O656" s="33">
        <f>129745.96/2</f>
        <v>64872.98</v>
      </c>
      <c r="P656" s="33">
        <f>20713.85/2</f>
        <v>10356.924999999999</v>
      </c>
      <c r="Q656" s="33">
        <v>0</v>
      </c>
      <c r="R656" s="29">
        <v>13196.42</v>
      </c>
      <c r="S656" s="29">
        <v>0</v>
      </c>
      <c r="T656" s="32"/>
      <c r="U656" s="22" t="str">
        <f>IFERROR(VLOOKUP(B656,[1]Planilha1!$A$1:$B$34,2,FALSE),"Liberado")</f>
        <v>Pendente Revisão Trabalhista</v>
      </c>
      <c r="V656" s="31"/>
      <c r="W656" s="31"/>
      <c r="X656" s="31"/>
      <c r="Y656" s="31"/>
      <c r="Z656" s="31"/>
      <c r="AA656" s="31"/>
      <c r="AB656" s="31"/>
      <c r="AC656" s="31"/>
      <c r="AD656" s="31"/>
      <c r="AE656" s="31"/>
      <c r="AF656" s="31"/>
      <c r="AG656" s="31"/>
      <c r="AH656" s="31"/>
      <c r="AI656" s="31"/>
      <c r="AJ656" s="31"/>
      <c r="AK656" s="31"/>
      <c r="AL656" s="31"/>
      <c r="AM656" s="31"/>
      <c r="AN656" s="31"/>
      <c r="AO656" s="31"/>
      <c r="AP656" s="31"/>
      <c r="AQ656" s="31"/>
      <c r="AR656" s="31"/>
      <c r="AS656" s="31"/>
      <c r="AT656" s="31"/>
      <c r="AU656" s="31"/>
      <c r="AV656" s="31"/>
      <c r="AW656" s="31"/>
      <c r="AX656" s="31"/>
      <c r="AY656" s="31"/>
      <c r="AZ656" s="31"/>
      <c r="BA656" s="31"/>
    </row>
    <row r="657" spans="1:53" s="21" customFormat="1" ht="20.100000000000001" customHeight="1" x14ac:dyDescent="0.2">
      <c r="A657" s="27" t="s">
        <v>181</v>
      </c>
      <c r="B657" s="28" t="s">
        <v>256</v>
      </c>
      <c r="C657" s="27" t="s">
        <v>674</v>
      </c>
      <c r="D657" s="27" t="s">
        <v>2197</v>
      </c>
      <c r="E657" s="27" t="s">
        <v>7</v>
      </c>
      <c r="F657" s="27" t="s">
        <v>6507</v>
      </c>
      <c r="G657" s="27" t="s">
        <v>7345</v>
      </c>
      <c r="H657" s="27" t="s">
        <v>6535</v>
      </c>
      <c r="I657" s="29">
        <v>20000</v>
      </c>
      <c r="J657" s="27" t="s">
        <v>6630</v>
      </c>
      <c r="K657" s="27" t="s">
        <v>12009</v>
      </c>
      <c r="L657" s="27" t="s">
        <v>6585</v>
      </c>
      <c r="M657" s="30" t="s">
        <v>6531</v>
      </c>
      <c r="N657" s="27" t="s">
        <v>12006</v>
      </c>
      <c r="O657" s="33">
        <f>129745.96/2</f>
        <v>64872.98</v>
      </c>
      <c r="P657" s="33">
        <f>20713.85/2</f>
        <v>10356.924999999999</v>
      </c>
      <c r="Q657" s="33">
        <v>0</v>
      </c>
      <c r="R657" s="29">
        <v>13196.42</v>
      </c>
      <c r="S657" s="29">
        <v>0</v>
      </c>
      <c r="T657" s="32"/>
      <c r="U657" s="22" t="str">
        <f>IFERROR(VLOOKUP(B657,[1]Planilha1!$A$1:$B$34,2,FALSE),"Liberado")</f>
        <v>Pendente Revisão Trabalhista</v>
      </c>
      <c r="V657" s="31"/>
      <c r="W657" s="31"/>
      <c r="X657" s="31"/>
      <c r="Y657" s="31"/>
      <c r="Z657" s="31"/>
      <c r="AA657" s="31"/>
      <c r="AB657" s="31"/>
      <c r="AC657" s="31"/>
      <c r="AD657" s="31"/>
      <c r="AE657" s="31"/>
      <c r="AF657" s="31"/>
      <c r="AG657" s="31"/>
      <c r="AH657" s="31"/>
      <c r="AI657" s="31"/>
      <c r="AJ657" s="31"/>
      <c r="AK657" s="31"/>
      <c r="AL657" s="31"/>
      <c r="AM657" s="31"/>
      <c r="AN657" s="31"/>
      <c r="AO657" s="31"/>
      <c r="AP657" s="31"/>
      <c r="AQ657" s="31"/>
      <c r="AR657" s="31"/>
      <c r="AS657" s="31"/>
      <c r="AT657" s="31"/>
      <c r="AU657" s="31"/>
      <c r="AV657" s="31"/>
      <c r="AW657" s="31"/>
      <c r="AX657" s="31"/>
      <c r="AY657" s="31"/>
      <c r="AZ657" s="31"/>
      <c r="BA657" s="31"/>
    </row>
    <row r="658" spans="1:53" s="21" customFormat="1" ht="20.100000000000001" customHeight="1" x14ac:dyDescent="0.2">
      <c r="A658" s="27" t="s">
        <v>181</v>
      </c>
      <c r="B658" s="28" t="s">
        <v>256</v>
      </c>
      <c r="C658" s="27" t="s">
        <v>427</v>
      </c>
      <c r="D658" s="27" t="s">
        <v>2206</v>
      </c>
      <c r="E658" s="27" t="s">
        <v>7</v>
      </c>
      <c r="F658" s="27" t="s">
        <v>6507</v>
      </c>
      <c r="G658" s="27" t="s">
        <v>7360</v>
      </c>
      <c r="H658" s="27" t="s">
        <v>7361</v>
      </c>
      <c r="I658" s="29">
        <v>100000</v>
      </c>
      <c r="J658" s="27" t="s">
        <v>6510</v>
      </c>
      <c r="K658" s="27" t="s">
        <v>12022</v>
      </c>
      <c r="L658" s="27" t="s">
        <v>7051</v>
      </c>
      <c r="M658" s="30" t="s">
        <v>6531</v>
      </c>
      <c r="N658" s="27" t="s">
        <v>7362</v>
      </c>
      <c r="O658" s="33">
        <v>56498.63</v>
      </c>
      <c r="P658" s="33">
        <v>0</v>
      </c>
      <c r="Q658" s="33">
        <v>0</v>
      </c>
      <c r="R658" s="29">
        <v>19794.63</v>
      </c>
      <c r="S658" s="29">
        <v>0</v>
      </c>
      <c r="T658" s="32"/>
      <c r="U658" s="22" t="str">
        <f>IFERROR(VLOOKUP(B658,[1]Planilha1!$A$1:$B$34,2,FALSE),"Liberado")</f>
        <v>Pendente Revisão Trabalhista</v>
      </c>
      <c r="V658" s="31"/>
      <c r="W658" s="31"/>
      <c r="X658" s="31"/>
      <c r="Y658" s="31"/>
      <c r="Z658" s="31"/>
      <c r="AA658" s="31"/>
      <c r="AB658" s="31"/>
      <c r="AC658" s="31"/>
      <c r="AD658" s="31"/>
      <c r="AE658" s="31"/>
      <c r="AF658" s="31"/>
      <c r="AG658" s="31"/>
      <c r="AH658" s="31"/>
      <c r="AI658" s="31"/>
      <c r="AJ658" s="31"/>
      <c r="AK658" s="31"/>
      <c r="AL658" s="31"/>
      <c r="AM658" s="31"/>
      <c r="AN658" s="31"/>
      <c r="AO658" s="31"/>
      <c r="AP658" s="31"/>
      <c r="AQ658" s="31"/>
      <c r="AR658" s="31"/>
      <c r="AS658" s="31"/>
      <c r="AT658" s="31"/>
      <c r="AU658" s="31"/>
      <c r="AV658" s="31"/>
      <c r="AW658" s="31"/>
      <c r="AX658" s="31"/>
      <c r="AY658" s="31"/>
      <c r="AZ658" s="31"/>
      <c r="BA658" s="31"/>
    </row>
    <row r="659" spans="1:53" s="21" customFormat="1" ht="20.100000000000001" customHeight="1" x14ac:dyDescent="0.2">
      <c r="A659" s="27" t="s">
        <v>181</v>
      </c>
      <c r="B659" s="28" t="s">
        <v>256</v>
      </c>
      <c r="C659" s="27">
        <v>1</v>
      </c>
      <c r="D659" s="27" t="s">
        <v>2206</v>
      </c>
      <c r="E659" s="27" t="s">
        <v>7</v>
      </c>
      <c r="F659" s="27" t="s">
        <v>6507</v>
      </c>
      <c r="G659" s="27" t="s">
        <v>7360</v>
      </c>
      <c r="H659" s="27" t="s">
        <v>7361</v>
      </c>
      <c r="I659" s="29">
        <v>100000</v>
      </c>
      <c r="J659" s="27" t="s">
        <v>6510</v>
      </c>
      <c r="K659" s="27" t="s">
        <v>12022</v>
      </c>
      <c r="L659" s="27" t="s">
        <v>7051</v>
      </c>
      <c r="M659" s="30" t="s">
        <v>6531</v>
      </c>
      <c r="N659" s="27" t="s">
        <v>7362</v>
      </c>
      <c r="O659" s="33">
        <v>71331.350000000006</v>
      </c>
      <c r="P659" s="33">
        <v>0</v>
      </c>
      <c r="Q659" s="33">
        <v>0</v>
      </c>
      <c r="R659" s="29">
        <v>0</v>
      </c>
      <c r="S659" s="29">
        <v>0</v>
      </c>
      <c r="T659" s="32"/>
      <c r="U659" s="22" t="str">
        <f>IFERROR(VLOOKUP(B659,[1]Planilha1!$A$1:$B$34,2,FALSE),"Liberado")</f>
        <v>Pendente Revisão Trabalhista</v>
      </c>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c r="AV659" s="45"/>
      <c r="AW659" s="45"/>
      <c r="AX659" s="45"/>
      <c r="AY659" s="45"/>
      <c r="AZ659" s="45"/>
      <c r="BA659" s="45"/>
    </row>
    <row r="660" spans="1:53" s="21" customFormat="1" ht="20.100000000000001" customHeight="1" x14ac:dyDescent="0.2">
      <c r="A660" s="27" t="s">
        <v>181</v>
      </c>
      <c r="B660" s="28" t="s">
        <v>256</v>
      </c>
      <c r="C660" s="27">
        <v>9</v>
      </c>
      <c r="D660" s="27" t="s">
        <v>2206</v>
      </c>
      <c r="E660" s="27" t="s">
        <v>7</v>
      </c>
      <c r="F660" s="27" t="s">
        <v>6507</v>
      </c>
      <c r="G660" s="27" t="s">
        <v>7360</v>
      </c>
      <c r="H660" s="27" t="s">
        <v>7361</v>
      </c>
      <c r="I660" s="29">
        <v>100000</v>
      </c>
      <c r="J660" s="27" t="s">
        <v>6510</v>
      </c>
      <c r="K660" s="27" t="s">
        <v>12022</v>
      </c>
      <c r="L660" s="27" t="s">
        <v>7051</v>
      </c>
      <c r="M660" s="30" t="s">
        <v>6531</v>
      </c>
      <c r="N660" s="27" t="s">
        <v>7362</v>
      </c>
      <c r="O660" s="33">
        <v>17340.28</v>
      </c>
      <c r="P660" s="33">
        <v>0</v>
      </c>
      <c r="Q660" s="33">
        <v>0</v>
      </c>
      <c r="R660" s="29">
        <v>0</v>
      </c>
      <c r="S660" s="29">
        <v>0</v>
      </c>
      <c r="T660" s="32"/>
      <c r="U660" s="22" t="str">
        <f>IFERROR(VLOOKUP(B660,[1]Planilha1!$A$1:$B$34,2,FALSE),"Liberado")</f>
        <v>Pendente Revisão Trabalhista</v>
      </c>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c r="AV660" s="45"/>
      <c r="AW660" s="45"/>
      <c r="AX660" s="45"/>
      <c r="AY660" s="45"/>
      <c r="AZ660" s="45"/>
      <c r="BA660" s="45"/>
    </row>
    <row r="661" spans="1:53" s="21" customFormat="1" ht="20.100000000000001" customHeight="1" x14ac:dyDescent="0.2">
      <c r="A661" s="40" t="s">
        <v>181</v>
      </c>
      <c r="B661" s="41" t="s">
        <v>256</v>
      </c>
      <c r="C661" s="14">
        <v>1</v>
      </c>
      <c r="D661" s="40" t="s">
        <v>2221</v>
      </c>
      <c r="E661" s="42" t="s">
        <v>2220</v>
      </c>
      <c r="F661" s="43" t="s">
        <v>7389</v>
      </c>
      <c r="G661" s="36" t="s">
        <v>7448</v>
      </c>
      <c r="H661" s="40" t="s">
        <v>2221</v>
      </c>
      <c r="I661" s="44">
        <v>69535.3</v>
      </c>
      <c r="J661" s="40" t="s">
        <v>7391</v>
      </c>
      <c r="K661" s="40" t="s">
        <v>7401</v>
      </c>
      <c r="L661" s="40" t="s">
        <v>7431</v>
      </c>
      <c r="M661" s="42" t="s">
        <v>40</v>
      </c>
      <c r="N661" s="40" t="s">
        <v>7852</v>
      </c>
      <c r="O661" s="23">
        <v>0</v>
      </c>
      <c r="P661" s="23">
        <v>69535.3</v>
      </c>
      <c r="Q661" s="23">
        <v>0</v>
      </c>
      <c r="R661" s="24">
        <v>0</v>
      </c>
      <c r="S661" s="25">
        <v>0</v>
      </c>
      <c r="T661" s="32"/>
      <c r="U661" s="22" t="str">
        <f>IFERROR(VLOOKUP(B661,[1]Planilha1!$A$1:$B$34,2,FALSE),"Liberado")</f>
        <v>Pendente Revisão Trabalhista</v>
      </c>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c r="AV661" s="45"/>
      <c r="AW661" s="45"/>
      <c r="AX661" s="45"/>
      <c r="AY661" s="45"/>
      <c r="AZ661" s="45"/>
      <c r="BA661" s="45"/>
    </row>
    <row r="662" spans="1:53" s="21" customFormat="1" ht="20.100000000000001" customHeight="1" x14ac:dyDescent="0.2">
      <c r="A662" s="40" t="s">
        <v>181</v>
      </c>
      <c r="B662" s="41" t="s">
        <v>256</v>
      </c>
      <c r="C662" s="14">
        <v>1</v>
      </c>
      <c r="D662" s="40" t="s">
        <v>2222</v>
      </c>
      <c r="E662" s="42" t="s">
        <v>2220</v>
      </c>
      <c r="F662" s="43" t="s">
        <v>7389</v>
      </c>
      <c r="G662" s="36">
        <v>38811065</v>
      </c>
      <c r="H662" s="40" t="s">
        <v>2222</v>
      </c>
      <c r="I662" s="44">
        <v>189915.13</v>
      </c>
      <c r="J662" s="40" t="s">
        <v>7400</v>
      </c>
      <c r="K662" s="40" t="s">
        <v>7415</v>
      </c>
      <c r="L662" s="40" t="s">
        <v>7416</v>
      </c>
      <c r="M662" s="42" t="s">
        <v>40</v>
      </c>
      <c r="N662" s="40" t="s">
        <v>7852</v>
      </c>
      <c r="O662" s="23">
        <v>0</v>
      </c>
      <c r="P662" s="23">
        <v>189915.13</v>
      </c>
      <c r="Q662" s="23">
        <v>0</v>
      </c>
      <c r="R662" s="24">
        <v>0</v>
      </c>
      <c r="S662" s="25">
        <v>0</v>
      </c>
      <c r="T662" s="32"/>
      <c r="U662" s="22" t="str">
        <f>IFERROR(VLOOKUP(B662,[1]Planilha1!$A$1:$B$34,2,FALSE),"Liberado")</f>
        <v>Pendente Revisão Trabalhista</v>
      </c>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c r="AV662" s="45"/>
      <c r="AW662" s="45"/>
      <c r="AX662" s="45"/>
      <c r="AY662" s="45"/>
      <c r="AZ662" s="45"/>
      <c r="BA662" s="45"/>
    </row>
    <row r="663" spans="1:53" s="21" customFormat="1" ht="20.100000000000001" customHeight="1" x14ac:dyDescent="0.2">
      <c r="A663" s="40" t="s">
        <v>182</v>
      </c>
      <c r="B663" s="41" t="s">
        <v>256</v>
      </c>
      <c r="C663" s="14">
        <v>17</v>
      </c>
      <c r="D663" s="40" t="s">
        <v>2226</v>
      </c>
      <c r="E663" s="42" t="s">
        <v>2220</v>
      </c>
      <c r="F663" s="43" t="s">
        <v>7389</v>
      </c>
      <c r="G663" s="36" t="s">
        <v>7449</v>
      </c>
      <c r="H663" s="40" t="s">
        <v>2226</v>
      </c>
      <c r="I663" s="44">
        <v>87003.64</v>
      </c>
      <c r="J663" s="40" t="s">
        <v>7400</v>
      </c>
      <c r="K663" s="40" t="s">
        <v>7450</v>
      </c>
      <c r="L663" s="40" t="s">
        <v>7416</v>
      </c>
      <c r="M663" s="42" t="s">
        <v>40</v>
      </c>
      <c r="N663" s="40" t="s">
        <v>7853</v>
      </c>
      <c r="O663" s="23">
        <v>0</v>
      </c>
      <c r="P663" s="23">
        <v>87003.64</v>
      </c>
      <c r="Q663" s="23">
        <v>0</v>
      </c>
      <c r="R663" s="24">
        <v>0</v>
      </c>
      <c r="S663" s="25">
        <v>0</v>
      </c>
      <c r="T663" s="32"/>
      <c r="U663" s="22" t="str">
        <f>IFERROR(VLOOKUP(B663,[1]Planilha1!$A$1:$B$34,2,FALSE),"Liberado")</f>
        <v>Pendente Revisão Trabalhista</v>
      </c>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c r="AV663" s="45"/>
      <c r="AW663" s="45"/>
      <c r="AX663" s="45"/>
      <c r="AY663" s="45"/>
      <c r="AZ663" s="45"/>
      <c r="BA663" s="45"/>
    </row>
    <row r="664" spans="1:53" s="21" customFormat="1" ht="20.100000000000001" customHeight="1" x14ac:dyDescent="0.2">
      <c r="A664" s="40" t="s">
        <v>183</v>
      </c>
      <c r="B664" s="41" t="s">
        <v>256</v>
      </c>
      <c r="C664" s="14">
        <v>20</v>
      </c>
      <c r="D664" s="40" t="s">
        <v>2226</v>
      </c>
      <c r="E664" s="42" t="s">
        <v>2220</v>
      </c>
      <c r="F664" s="43" t="s">
        <v>7389</v>
      </c>
      <c r="G664" s="36" t="s">
        <v>7451</v>
      </c>
      <c r="H664" s="40" t="s">
        <v>2226</v>
      </c>
      <c r="I664" s="44">
        <v>110677.19</v>
      </c>
      <c r="J664" s="40" t="s">
        <v>7400</v>
      </c>
      <c r="K664" s="40" t="s">
        <v>7450</v>
      </c>
      <c r="L664" s="40" t="s">
        <v>7416</v>
      </c>
      <c r="M664" s="42" t="s">
        <v>40</v>
      </c>
      <c r="N664" s="40" t="s">
        <v>7853</v>
      </c>
      <c r="O664" s="23">
        <v>0</v>
      </c>
      <c r="P664" s="23">
        <v>110677.19</v>
      </c>
      <c r="Q664" s="23">
        <v>0</v>
      </c>
      <c r="R664" s="24">
        <v>0</v>
      </c>
      <c r="S664" s="25">
        <v>0</v>
      </c>
      <c r="T664" s="32"/>
      <c r="U664" s="22" t="str">
        <f>IFERROR(VLOOKUP(B664,[1]Planilha1!$A$1:$B$34,2,FALSE),"Liberado")</f>
        <v>Pendente Revisão Trabalhista</v>
      </c>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c r="AV664" s="45"/>
      <c r="AW664" s="45"/>
      <c r="AX664" s="45"/>
      <c r="AY664" s="45"/>
      <c r="AZ664" s="45"/>
      <c r="BA664" s="45"/>
    </row>
    <row r="665" spans="1:53" s="21" customFormat="1" ht="20.100000000000001" customHeight="1" x14ac:dyDescent="0.2">
      <c r="A665" s="40" t="s">
        <v>184</v>
      </c>
      <c r="B665" s="41" t="s">
        <v>256</v>
      </c>
      <c r="C665" s="14">
        <v>24</v>
      </c>
      <c r="D665" s="40" t="s">
        <v>2226</v>
      </c>
      <c r="E665" s="42" t="s">
        <v>2220</v>
      </c>
      <c r="F665" s="43" t="s">
        <v>7389</v>
      </c>
      <c r="G665" s="36" t="s">
        <v>7452</v>
      </c>
      <c r="H665" s="40" t="s">
        <v>2226</v>
      </c>
      <c r="I665" s="44">
        <v>74156.28</v>
      </c>
      <c r="J665" s="40" t="s">
        <v>7400</v>
      </c>
      <c r="K665" s="40" t="s">
        <v>7450</v>
      </c>
      <c r="L665" s="40" t="s">
        <v>7416</v>
      </c>
      <c r="M665" s="42" t="s">
        <v>40</v>
      </c>
      <c r="N665" s="40" t="s">
        <v>7853</v>
      </c>
      <c r="O665" s="23">
        <v>0</v>
      </c>
      <c r="P665" s="23">
        <v>74156.28</v>
      </c>
      <c r="Q665" s="23">
        <v>0</v>
      </c>
      <c r="R665" s="24">
        <v>0</v>
      </c>
      <c r="S665" s="25">
        <v>0</v>
      </c>
      <c r="T665" s="32"/>
      <c r="U665" s="22" t="str">
        <f>IFERROR(VLOOKUP(B665,[1]Planilha1!$A$1:$B$34,2,FALSE),"Liberado")</f>
        <v>Pendente Revisão Trabalhista</v>
      </c>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c r="AV665" s="45"/>
      <c r="AW665" s="45"/>
      <c r="AX665" s="45"/>
      <c r="AY665" s="45"/>
      <c r="AZ665" s="45"/>
      <c r="BA665" s="45"/>
    </row>
    <row r="666" spans="1:53" s="21" customFormat="1" ht="20.100000000000001" customHeight="1" x14ac:dyDescent="0.2">
      <c r="A666" s="40" t="s">
        <v>185</v>
      </c>
      <c r="B666" s="41" t="s">
        <v>256</v>
      </c>
      <c r="C666" s="14">
        <v>28</v>
      </c>
      <c r="D666" s="40" t="s">
        <v>2226</v>
      </c>
      <c r="E666" s="42" t="s">
        <v>2220</v>
      </c>
      <c r="F666" s="43" t="s">
        <v>7389</v>
      </c>
      <c r="G666" s="36" t="s">
        <v>7453</v>
      </c>
      <c r="H666" s="40" t="s">
        <v>2226</v>
      </c>
      <c r="I666" s="44">
        <v>63396.59</v>
      </c>
      <c r="J666" s="40" t="s">
        <v>7400</v>
      </c>
      <c r="K666" s="40" t="s">
        <v>7450</v>
      </c>
      <c r="L666" s="40" t="s">
        <v>7416</v>
      </c>
      <c r="M666" s="42" t="s">
        <v>40</v>
      </c>
      <c r="N666" s="40" t="s">
        <v>7853</v>
      </c>
      <c r="O666" s="23">
        <v>0</v>
      </c>
      <c r="P666" s="23">
        <v>63396.59</v>
      </c>
      <c r="Q666" s="23">
        <v>0</v>
      </c>
      <c r="R666" s="24">
        <v>0</v>
      </c>
      <c r="S666" s="25">
        <v>0</v>
      </c>
      <c r="T666" s="32"/>
      <c r="U666" s="22" t="str">
        <f>IFERROR(VLOOKUP(B666,[1]Planilha1!$A$1:$B$34,2,FALSE),"Liberado")</f>
        <v>Pendente Revisão Trabalhista</v>
      </c>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c r="AV666" s="45"/>
      <c r="AW666" s="45"/>
      <c r="AX666" s="45"/>
      <c r="AY666" s="45"/>
      <c r="AZ666" s="45"/>
      <c r="BA666" s="45"/>
    </row>
    <row r="667" spans="1:53" s="21" customFormat="1" ht="20.100000000000001" customHeight="1" x14ac:dyDescent="0.2">
      <c r="A667" s="40" t="s">
        <v>186</v>
      </c>
      <c r="B667" s="41" t="s">
        <v>256</v>
      </c>
      <c r="C667" s="14">
        <v>31</v>
      </c>
      <c r="D667" s="40" t="s">
        <v>2226</v>
      </c>
      <c r="E667" s="42" t="s">
        <v>2220</v>
      </c>
      <c r="F667" s="43" t="s">
        <v>7389</v>
      </c>
      <c r="G667" s="36" t="s">
        <v>7454</v>
      </c>
      <c r="H667" s="40" t="s">
        <v>2226</v>
      </c>
      <c r="I667" s="44">
        <v>19667.830000000002</v>
      </c>
      <c r="J667" s="40" t="s">
        <v>7400</v>
      </c>
      <c r="K667" s="40" t="s">
        <v>7450</v>
      </c>
      <c r="L667" s="40" t="s">
        <v>7416</v>
      </c>
      <c r="M667" s="42" t="s">
        <v>40</v>
      </c>
      <c r="N667" s="40" t="s">
        <v>7853</v>
      </c>
      <c r="O667" s="23">
        <v>0</v>
      </c>
      <c r="P667" s="23">
        <v>19667.830000000002</v>
      </c>
      <c r="Q667" s="23">
        <v>0</v>
      </c>
      <c r="R667" s="24">
        <v>0</v>
      </c>
      <c r="S667" s="25">
        <v>0</v>
      </c>
      <c r="T667" s="32"/>
      <c r="U667" s="22" t="str">
        <f>IFERROR(VLOOKUP(B667,[1]Planilha1!$A$1:$B$34,2,FALSE),"Liberado")</f>
        <v>Pendente Revisão Trabalhista</v>
      </c>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c r="AV667" s="45"/>
      <c r="AW667" s="45"/>
      <c r="AX667" s="45"/>
      <c r="AY667" s="45"/>
      <c r="AZ667" s="45"/>
      <c r="BA667" s="45"/>
    </row>
    <row r="668" spans="1:53" s="21" customFormat="1" ht="20.100000000000001" customHeight="1" x14ac:dyDescent="0.2">
      <c r="A668" s="40" t="s">
        <v>181</v>
      </c>
      <c r="B668" s="41" t="s">
        <v>256</v>
      </c>
      <c r="C668" s="14" t="s">
        <v>736</v>
      </c>
      <c r="D668" s="40" t="s">
        <v>12044</v>
      </c>
      <c r="E668" s="42" t="s">
        <v>2220</v>
      </c>
      <c r="F668" s="43" t="s">
        <v>7389</v>
      </c>
      <c r="G668" s="36" t="s">
        <v>12045</v>
      </c>
      <c r="H668" s="40" t="s">
        <v>12046</v>
      </c>
      <c r="I668" s="44">
        <v>87756.47</v>
      </c>
      <c r="J668" s="40" t="s">
        <v>6722</v>
      </c>
      <c r="K668" s="40" t="s">
        <v>12047</v>
      </c>
      <c r="L668" s="40" t="s">
        <v>12048</v>
      </c>
      <c r="M668" s="42" t="s">
        <v>7420</v>
      </c>
      <c r="N668" s="40" t="s">
        <v>7852</v>
      </c>
      <c r="O668" s="23">
        <v>0</v>
      </c>
      <c r="P668" s="23">
        <v>87756.47</v>
      </c>
      <c r="Q668" s="23">
        <v>0</v>
      </c>
      <c r="R668" s="24">
        <v>0</v>
      </c>
      <c r="S668" s="25">
        <v>0</v>
      </c>
      <c r="T668" s="32"/>
      <c r="U668" s="22" t="str">
        <f>IFERROR(VLOOKUP(B668,[1]Planilha1!$A$1:$B$34,2,FALSE),"Liberado")</f>
        <v>Pendente Revisão Trabalhista</v>
      </c>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c r="AV668" s="45"/>
      <c r="AW668" s="45"/>
      <c r="AX668" s="45"/>
      <c r="AY668" s="45"/>
      <c r="AZ668" s="45"/>
      <c r="BA668" s="45"/>
    </row>
    <row r="669" spans="1:53" s="21" customFormat="1" ht="20.100000000000001" customHeight="1" x14ac:dyDescent="0.2">
      <c r="A669" s="40" t="s">
        <v>181</v>
      </c>
      <c r="B669" s="41" t="s">
        <v>256</v>
      </c>
      <c r="C669" s="14" t="s">
        <v>736</v>
      </c>
      <c r="D669" s="40" t="s">
        <v>12044</v>
      </c>
      <c r="E669" s="42" t="s">
        <v>2220</v>
      </c>
      <c r="F669" s="43" t="s">
        <v>7389</v>
      </c>
      <c r="G669" s="36" t="s">
        <v>12049</v>
      </c>
      <c r="H669" s="40" t="s">
        <v>12046</v>
      </c>
      <c r="I669" s="44">
        <v>219044.59</v>
      </c>
      <c r="J669" s="40" t="s">
        <v>6722</v>
      </c>
      <c r="K669" s="40" t="s">
        <v>12047</v>
      </c>
      <c r="L669" s="40" t="s">
        <v>12048</v>
      </c>
      <c r="M669" s="42" t="s">
        <v>7420</v>
      </c>
      <c r="N669" s="40" t="s">
        <v>7852</v>
      </c>
      <c r="O669" s="23">
        <v>0</v>
      </c>
      <c r="P669" s="23">
        <v>219044.59</v>
      </c>
      <c r="Q669" s="23">
        <v>0</v>
      </c>
      <c r="R669" s="24">
        <v>0</v>
      </c>
      <c r="S669" s="25">
        <v>0</v>
      </c>
      <c r="T669" s="32"/>
      <c r="U669" s="22" t="str">
        <f>IFERROR(VLOOKUP(B669,[1]Planilha1!$A$1:$B$34,2,FALSE),"Liberado")</f>
        <v>Pendente Revisão Trabalhista</v>
      </c>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c r="AV669" s="45"/>
      <c r="AW669" s="45"/>
      <c r="AX669" s="45"/>
      <c r="AY669" s="45"/>
      <c r="AZ669" s="45"/>
      <c r="BA669" s="45"/>
    </row>
    <row r="670" spans="1:53" s="21" customFormat="1" ht="20.100000000000001" customHeight="1" x14ac:dyDescent="0.2">
      <c r="A670" s="12" t="s">
        <v>8141</v>
      </c>
      <c r="B670" s="18" t="s">
        <v>311</v>
      </c>
      <c r="C670" s="12" t="s">
        <v>411</v>
      </c>
      <c r="D670" s="12" t="s">
        <v>8142</v>
      </c>
      <c r="E670" s="19" t="s">
        <v>5</v>
      </c>
      <c r="F670" s="19" t="s">
        <v>2255</v>
      </c>
      <c r="G670" s="19" t="s">
        <v>8143</v>
      </c>
      <c r="H670" s="12" t="s">
        <v>8144</v>
      </c>
      <c r="I670" s="20">
        <v>12500</v>
      </c>
      <c r="J670" s="12" t="s">
        <v>2258</v>
      </c>
      <c r="K670" s="12" t="s">
        <v>8145</v>
      </c>
      <c r="L670" s="12" t="s">
        <v>2368</v>
      </c>
      <c r="M670" s="12"/>
      <c r="N670" s="12" t="s">
        <v>8146</v>
      </c>
      <c r="O670" s="20">
        <v>0</v>
      </c>
      <c r="P670" s="20">
        <v>12500</v>
      </c>
      <c r="Q670" s="20">
        <v>0</v>
      </c>
      <c r="R670" s="20">
        <v>0</v>
      </c>
      <c r="S670" s="20">
        <v>200</v>
      </c>
      <c r="U670" s="22" t="str">
        <f>IFERROR(VLOOKUP(B670,[1]Planilha1!$A$1:$B$34,2,FALSE),"Liberado")</f>
        <v>Liberado</v>
      </c>
    </row>
    <row r="671" spans="1:53" s="21" customFormat="1" ht="20.100000000000001" customHeight="1" x14ac:dyDescent="0.2">
      <c r="A671" s="40" t="s">
        <v>187</v>
      </c>
      <c r="B671" s="41" t="s">
        <v>311</v>
      </c>
      <c r="C671" s="14">
        <v>1</v>
      </c>
      <c r="D671" s="40" t="s">
        <v>2222</v>
      </c>
      <c r="E671" s="42" t="s">
        <v>2220</v>
      </c>
      <c r="F671" s="43" t="s">
        <v>7389</v>
      </c>
      <c r="G671" s="36">
        <v>38811057</v>
      </c>
      <c r="H671" s="40" t="s">
        <v>2222</v>
      </c>
      <c r="I671" s="44">
        <v>56635.329999999994</v>
      </c>
      <c r="J671" s="40" t="s">
        <v>7400</v>
      </c>
      <c r="K671" s="40" t="s">
        <v>7415</v>
      </c>
      <c r="L671" s="40" t="s">
        <v>7416</v>
      </c>
      <c r="M671" s="42" t="s">
        <v>40</v>
      </c>
      <c r="N671" s="40" t="s">
        <v>7852</v>
      </c>
      <c r="O671" s="23">
        <v>0</v>
      </c>
      <c r="P671" s="23">
        <v>56635.329999999994</v>
      </c>
      <c r="Q671" s="23">
        <v>0</v>
      </c>
      <c r="R671" s="24">
        <v>0</v>
      </c>
      <c r="S671" s="25">
        <v>0</v>
      </c>
      <c r="T671" s="32"/>
      <c r="U671" s="22" t="str">
        <f>IFERROR(VLOOKUP(B671,[1]Planilha1!$A$1:$B$34,2,FALSE),"Liberado")</f>
        <v>Liberado</v>
      </c>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c r="AV671" s="45"/>
      <c r="AW671" s="45"/>
      <c r="AX671" s="45"/>
      <c r="AY671" s="45"/>
      <c r="AZ671" s="45"/>
      <c r="BA671" s="45"/>
    </row>
    <row r="672" spans="1:53" s="21" customFormat="1" ht="20.100000000000001" customHeight="1" x14ac:dyDescent="0.2">
      <c r="A672" s="12" t="s">
        <v>96</v>
      </c>
      <c r="B672" s="18" t="s">
        <v>285</v>
      </c>
      <c r="C672" s="12" t="s">
        <v>318</v>
      </c>
      <c r="D672" s="12" t="s">
        <v>500</v>
      </c>
      <c r="E672" s="19" t="s">
        <v>5</v>
      </c>
      <c r="F672" s="19" t="s">
        <v>2273</v>
      </c>
      <c r="G672" s="19" t="s">
        <v>2902</v>
      </c>
      <c r="H672" s="12" t="s">
        <v>2903</v>
      </c>
      <c r="I672" s="20">
        <v>180000</v>
      </c>
      <c r="J672" s="12" t="s">
        <v>2258</v>
      </c>
      <c r="K672" s="12" t="s">
        <v>2904</v>
      </c>
      <c r="L672" s="12" t="s">
        <v>8057</v>
      </c>
      <c r="M672" s="12"/>
      <c r="N672" s="12" t="s">
        <v>2905</v>
      </c>
      <c r="O672" s="20">
        <v>0</v>
      </c>
      <c r="P672" s="20">
        <v>10000</v>
      </c>
      <c r="Q672" s="20">
        <v>0</v>
      </c>
      <c r="R672" s="20">
        <v>0</v>
      </c>
      <c r="S672" s="20">
        <v>760</v>
      </c>
      <c r="U672" s="22" t="str">
        <f>IFERROR(VLOOKUP(B672,[1]Planilha1!$A$1:$B$34,2,FALSE),"Liberado")</f>
        <v>Liberado</v>
      </c>
    </row>
    <row r="673" spans="1:53" s="21" customFormat="1" ht="20.100000000000001" customHeight="1" x14ac:dyDescent="0.2">
      <c r="A673" s="40" t="s">
        <v>188</v>
      </c>
      <c r="B673" s="41" t="s">
        <v>285</v>
      </c>
      <c r="C673" s="14">
        <v>1</v>
      </c>
      <c r="D673" s="40" t="s">
        <v>2222</v>
      </c>
      <c r="E673" s="42" t="s">
        <v>2220</v>
      </c>
      <c r="F673" s="43" t="s">
        <v>7389</v>
      </c>
      <c r="G673" s="36">
        <v>38810344</v>
      </c>
      <c r="H673" s="40" t="s">
        <v>2222</v>
      </c>
      <c r="I673" s="44">
        <v>72921.2</v>
      </c>
      <c r="J673" s="40" t="s">
        <v>7400</v>
      </c>
      <c r="K673" s="40" t="s">
        <v>7415</v>
      </c>
      <c r="L673" s="40" t="s">
        <v>7416</v>
      </c>
      <c r="M673" s="42" t="s">
        <v>40</v>
      </c>
      <c r="N673" s="40" t="s">
        <v>7852</v>
      </c>
      <c r="O673" s="23">
        <v>0</v>
      </c>
      <c r="P673" s="23">
        <v>72921.2</v>
      </c>
      <c r="Q673" s="23">
        <v>0</v>
      </c>
      <c r="R673" s="24">
        <v>0</v>
      </c>
      <c r="S673" s="25">
        <v>0</v>
      </c>
      <c r="T673" s="32"/>
      <c r="U673" s="22" t="str">
        <f>IFERROR(VLOOKUP(B673,[1]Planilha1!$A$1:$B$34,2,FALSE),"Liberado")</f>
        <v>Liberado</v>
      </c>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c r="AV673" s="45"/>
      <c r="AW673" s="45"/>
      <c r="AX673" s="45"/>
      <c r="AY673" s="45"/>
      <c r="AZ673" s="45"/>
      <c r="BA673" s="45"/>
    </row>
    <row r="674" spans="1:53" s="21" customFormat="1" ht="20.100000000000001" customHeight="1" x14ac:dyDescent="0.2">
      <c r="A674" s="12" t="s">
        <v>73</v>
      </c>
      <c r="B674" s="18" t="s">
        <v>255</v>
      </c>
      <c r="C674" s="12" t="s">
        <v>331</v>
      </c>
      <c r="D674" s="12" t="s">
        <v>356</v>
      </c>
      <c r="E674" s="19" t="s">
        <v>5</v>
      </c>
      <c r="F674" s="19" t="s">
        <v>2390</v>
      </c>
      <c r="G674" s="19" t="s">
        <v>2391</v>
      </c>
      <c r="H674" s="12" t="s">
        <v>2392</v>
      </c>
      <c r="I674" s="20">
        <v>7078</v>
      </c>
      <c r="J674" s="12" t="s">
        <v>2247</v>
      </c>
      <c r="K674" s="12" t="s">
        <v>2393</v>
      </c>
      <c r="L674" s="12" t="s">
        <v>7875</v>
      </c>
      <c r="M674" s="12"/>
      <c r="N674" s="12" t="s">
        <v>2394</v>
      </c>
      <c r="O674" s="20">
        <v>0</v>
      </c>
      <c r="P674" s="20">
        <v>12000</v>
      </c>
      <c r="Q674" s="20">
        <v>0</v>
      </c>
      <c r="R674" s="20">
        <v>0</v>
      </c>
      <c r="S674" s="20">
        <v>210</v>
      </c>
      <c r="U674" s="22" t="str">
        <f>IFERROR(VLOOKUP(B674,[1]Planilha1!$A$1:$B$34,2,FALSE),"Liberado")</f>
        <v>Pendente Revisão Trabalhista</v>
      </c>
    </row>
    <row r="675" spans="1:53" s="21" customFormat="1" ht="20.100000000000001" customHeight="1" x14ac:dyDescent="0.2">
      <c r="A675" s="12" t="s">
        <v>73</v>
      </c>
      <c r="B675" s="18" t="s">
        <v>255</v>
      </c>
      <c r="C675" s="12" t="s">
        <v>331</v>
      </c>
      <c r="D675" s="12" t="s">
        <v>356</v>
      </c>
      <c r="E675" s="19" t="s">
        <v>5</v>
      </c>
      <c r="F675" s="19" t="s">
        <v>8004</v>
      </c>
      <c r="G675" s="19" t="s">
        <v>8005</v>
      </c>
      <c r="H675" s="12" t="s">
        <v>2392</v>
      </c>
      <c r="I675" s="20">
        <v>7078</v>
      </c>
      <c r="J675" s="12" t="s">
        <v>2247</v>
      </c>
      <c r="K675" s="12" t="s">
        <v>8006</v>
      </c>
      <c r="L675" s="12" t="s">
        <v>3466</v>
      </c>
      <c r="M675" s="12"/>
      <c r="N675" s="12" t="s">
        <v>8007</v>
      </c>
      <c r="O675" s="20">
        <v>0</v>
      </c>
      <c r="P675" s="20">
        <v>12000</v>
      </c>
      <c r="Q675" s="20">
        <v>0</v>
      </c>
      <c r="R675" s="20">
        <v>0</v>
      </c>
      <c r="S675" s="20">
        <v>342</v>
      </c>
      <c r="U675" s="22" t="str">
        <f>IFERROR(VLOOKUP(B675,[1]Planilha1!$A$1:$B$34,2,FALSE),"Liberado")</f>
        <v>Pendente Revisão Trabalhista</v>
      </c>
    </row>
    <row r="676" spans="1:53" s="21" customFormat="1" ht="20.100000000000001" customHeight="1" x14ac:dyDescent="0.2">
      <c r="A676" s="12" t="s">
        <v>73</v>
      </c>
      <c r="B676" s="18" t="s">
        <v>255</v>
      </c>
      <c r="C676" s="12" t="s">
        <v>397</v>
      </c>
      <c r="D676" s="12" t="s">
        <v>400</v>
      </c>
      <c r="E676" s="19" t="s">
        <v>5</v>
      </c>
      <c r="F676" s="19" t="s">
        <v>2273</v>
      </c>
      <c r="G676" s="19" t="s">
        <v>2553</v>
      </c>
      <c r="H676" s="12" t="s">
        <v>2554</v>
      </c>
      <c r="I676" s="20">
        <v>1339</v>
      </c>
      <c r="J676" s="12" t="s">
        <v>2247</v>
      </c>
      <c r="K676" s="12" t="s">
        <v>2555</v>
      </c>
      <c r="L676" s="12" t="s">
        <v>2249</v>
      </c>
      <c r="M676" s="12"/>
      <c r="N676" s="12" t="s">
        <v>2556</v>
      </c>
      <c r="O676" s="20">
        <v>0</v>
      </c>
      <c r="P676" s="20">
        <v>10000</v>
      </c>
      <c r="Q676" s="20">
        <v>0</v>
      </c>
      <c r="R676" s="20">
        <v>0</v>
      </c>
      <c r="S676" s="20">
        <v>1760</v>
      </c>
      <c r="U676" s="22" t="str">
        <f>IFERROR(VLOOKUP(B676,[1]Planilha1!$A$1:$B$34,2,FALSE),"Liberado")</f>
        <v>Pendente Revisão Trabalhista</v>
      </c>
    </row>
    <row r="677" spans="1:53" s="21" customFormat="1" ht="20.100000000000001" customHeight="1" x14ac:dyDescent="0.2">
      <c r="A677" s="12" t="s">
        <v>73</v>
      </c>
      <c r="B677" s="18" t="s">
        <v>255</v>
      </c>
      <c r="C677" s="12" t="s">
        <v>411</v>
      </c>
      <c r="D677" s="12" t="s">
        <v>413</v>
      </c>
      <c r="E677" s="19" t="s">
        <v>5</v>
      </c>
      <c r="F677" s="19" t="s">
        <v>2244</v>
      </c>
      <c r="G677" s="19" t="s">
        <v>2600</v>
      </c>
      <c r="H677" s="12" t="s">
        <v>2601</v>
      </c>
      <c r="I677" s="20">
        <v>1160.5</v>
      </c>
      <c r="J677" s="12" t="s">
        <v>2247</v>
      </c>
      <c r="K677" s="12" t="s">
        <v>2602</v>
      </c>
      <c r="L677" s="12" t="s">
        <v>7869</v>
      </c>
      <c r="M677" s="12"/>
      <c r="N677" s="12" t="s">
        <v>2394</v>
      </c>
      <c r="O677" s="20">
        <v>0</v>
      </c>
      <c r="P677" s="20">
        <v>10000</v>
      </c>
      <c r="Q677" s="20">
        <v>0</v>
      </c>
      <c r="R677" s="20">
        <v>0</v>
      </c>
      <c r="S677" s="20">
        <v>1920</v>
      </c>
      <c r="U677" s="22" t="str">
        <f>IFERROR(VLOOKUP(B677,[1]Planilha1!$A$1:$B$34,2,FALSE),"Liberado")</f>
        <v>Pendente Revisão Trabalhista</v>
      </c>
    </row>
    <row r="678" spans="1:53" s="21" customFormat="1" ht="20.100000000000001" customHeight="1" x14ac:dyDescent="0.2">
      <c r="A678" s="12" t="s">
        <v>73</v>
      </c>
      <c r="B678" s="18" t="s">
        <v>255</v>
      </c>
      <c r="C678" s="12" t="s">
        <v>411</v>
      </c>
      <c r="D678" s="12" t="s">
        <v>416</v>
      </c>
      <c r="E678" s="19" t="s">
        <v>5</v>
      </c>
      <c r="F678" s="19" t="s">
        <v>16</v>
      </c>
      <c r="G678" s="19" t="s">
        <v>2614</v>
      </c>
      <c r="H678" s="12" t="s">
        <v>2615</v>
      </c>
      <c r="I678" s="20">
        <v>1420.5</v>
      </c>
      <c r="J678" s="12" t="s">
        <v>2247</v>
      </c>
      <c r="K678" s="12" t="s">
        <v>2616</v>
      </c>
      <c r="L678" s="12" t="s">
        <v>7934</v>
      </c>
      <c r="M678" s="12"/>
      <c r="N678" s="12" t="s">
        <v>2617</v>
      </c>
      <c r="O678" s="20">
        <v>0</v>
      </c>
      <c r="P678" s="20">
        <v>10000</v>
      </c>
      <c r="Q678" s="20">
        <v>0</v>
      </c>
      <c r="R678" s="20">
        <v>0</v>
      </c>
      <c r="S678" s="20">
        <v>1280</v>
      </c>
      <c r="U678" s="22" t="str">
        <f>IFERROR(VLOOKUP(B678,[1]Planilha1!$A$1:$B$34,2,FALSE),"Liberado")</f>
        <v>Pendente Revisão Trabalhista</v>
      </c>
    </row>
    <row r="679" spans="1:53" s="21" customFormat="1" ht="20.100000000000001" customHeight="1" x14ac:dyDescent="0.2">
      <c r="A679" s="12" t="s">
        <v>73</v>
      </c>
      <c r="B679" s="18" t="s">
        <v>255</v>
      </c>
      <c r="C679" s="12" t="s">
        <v>519</v>
      </c>
      <c r="D679" s="12" t="s">
        <v>525</v>
      </c>
      <c r="E679" s="19" t="s">
        <v>5</v>
      </c>
      <c r="F679" s="19" t="s">
        <v>2244</v>
      </c>
      <c r="G679" s="19" t="s">
        <v>2987</v>
      </c>
      <c r="H679" s="12" t="s">
        <v>2392</v>
      </c>
      <c r="I679" s="20">
        <v>1420.5</v>
      </c>
      <c r="J679" s="12" t="s">
        <v>2247</v>
      </c>
      <c r="K679" s="12" t="s">
        <v>2988</v>
      </c>
      <c r="L679" s="12" t="s">
        <v>2299</v>
      </c>
      <c r="M679" s="12"/>
      <c r="N679" s="12" t="s">
        <v>2323</v>
      </c>
      <c r="O679" s="20">
        <v>0</v>
      </c>
      <c r="P679" s="20">
        <v>10000</v>
      </c>
      <c r="Q679" s="20">
        <v>0</v>
      </c>
      <c r="R679" s="20">
        <v>0</v>
      </c>
      <c r="S679" s="20">
        <v>1280</v>
      </c>
      <c r="U679" s="22" t="str">
        <f>IFERROR(VLOOKUP(B679,[1]Planilha1!$A$1:$B$34,2,FALSE),"Liberado")</f>
        <v>Pendente Revisão Trabalhista</v>
      </c>
    </row>
    <row r="680" spans="1:53" s="21" customFormat="1" ht="20.100000000000001" customHeight="1" x14ac:dyDescent="0.2">
      <c r="A680" s="12" t="s">
        <v>73</v>
      </c>
      <c r="B680" s="18" t="s">
        <v>255</v>
      </c>
      <c r="C680" s="12" t="s">
        <v>519</v>
      </c>
      <c r="D680" s="12" t="s">
        <v>531</v>
      </c>
      <c r="E680" s="19" t="s">
        <v>5</v>
      </c>
      <c r="F680" s="19" t="s">
        <v>2308</v>
      </c>
      <c r="G680" s="19" t="s">
        <v>3006</v>
      </c>
      <c r="H680" s="12" t="s">
        <v>2392</v>
      </c>
      <c r="I680" s="20">
        <v>4745</v>
      </c>
      <c r="J680" s="12" t="s">
        <v>2325</v>
      </c>
      <c r="K680" s="12" t="s">
        <v>3007</v>
      </c>
      <c r="L680" s="12" t="s">
        <v>2299</v>
      </c>
      <c r="M680" s="12"/>
      <c r="N680" s="12" t="s">
        <v>7927</v>
      </c>
      <c r="O680" s="20">
        <v>0</v>
      </c>
      <c r="P680" s="20">
        <v>4745</v>
      </c>
      <c r="Q680" s="20">
        <v>0</v>
      </c>
      <c r="R680" s="20">
        <v>0</v>
      </c>
      <c r="S680" s="20">
        <v>480</v>
      </c>
      <c r="U680" s="22" t="str">
        <f>IFERROR(VLOOKUP(B680,[1]Planilha1!$A$1:$B$34,2,FALSE),"Liberado")</f>
        <v>Pendente Revisão Trabalhista</v>
      </c>
    </row>
    <row r="681" spans="1:53" s="21" customFormat="1" ht="20.100000000000001" customHeight="1" x14ac:dyDescent="0.2">
      <c r="A681" s="12" t="s">
        <v>73</v>
      </c>
      <c r="B681" s="18" t="s">
        <v>255</v>
      </c>
      <c r="C681" s="12" t="s">
        <v>574</v>
      </c>
      <c r="D681" s="12" t="s">
        <v>576</v>
      </c>
      <c r="E681" s="19" t="s">
        <v>5</v>
      </c>
      <c r="F681" s="19" t="s">
        <v>2244</v>
      </c>
      <c r="G681" s="19" t="s">
        <v>3159</v>
      </c>
      <c r="H681" s="12" t="s">
        <v>3160</v>
      </c>
      <c r="I681" s="20">
        <v>523.77</v>
      </c>
      <c r="J681" s="12" t="s">
        <v>2325</v>
      </c>
      <c r="K681" s="12" t="s">
        <v>3161</v>
      </c>
      <c r="L681" s="12" t="s">
        <v>2713</v>
      </c>
      <c r="M681" s="12"/>
      <c r="N681" s="12" t="s">
        <v>8375</v>
      </c>
      <c r="O681" s="20">
        <v>0</v>
      </c>
      <c r="P681" s="20">
        <v>0</v>
      </c>
      <c r="Q681" s="20">
        <v>0</v>
      </c>
      <c r="R681" s="20">
        <v>0</v>
      </c>
      <c r="S681" s="20">
        <v>960</v>
      </c>
      <c r="U681" s="22" t="str">
        <f>IFERROR(VLOOKUP(B681,[1]Planilha1!$A$1:$B$34,2,FALSE),"Liberado")</f>
        <v>Pendente Revisão Trabalhista</v>
      </c>
    </row>
    <row r="682" spans="1:53" s="21" customFormat="1" ht="20.100000000000001" customHeight="1" x14ac:dyDescent="0.2">
      <c r="A682" s="12" t="s">
        <v>73</v>
      </c>
      <c r="B682" s="18" t="s">
        <v>255</v>
      </c>
      <c r="C682" s="12" t="s">
        <v>574</v>
      </c>
      <c r="D682" s="12" t="s">
        <v>8387</v>
      </c>
      <c r="E682" s="19" t="s">
        <v>5</v>
      </c>
      <c r="F682" s="19" t="s">
        <v>7790</v>
      </c>
      <c r="G682" s="19" t="s">
        <v>8388</v>
      </c>
      <c r="H682" s="12" t="s">
        <v>8389</v>
      </c>
      <c r="I682" s="20">
        <v>30079</v>
      </c>
      <c r="J682" s="12" t="s">
        <v>2258</v>
      </c>
      <c r="K682" s="12" t="s">
        <v>8390</v>
      </c>
      <c r="L682" s="12" t="s">
        <v>8057</v>
      </c>
      <c r="M682" s="12"/>
      <c r="N682" s="12" t="s">
        <v>2412</v>
      </c>
      <c r="O682" s="20">
        <v>0</v>
      </c>
      <c r="P682" s="20">
        <v>10000</v>
      </c>
      <c r="Q682" s="20">
        <v>0</v>
      </c>
      <c r="R682" s="20">
        <v>0</v>
      </c>
      <c r="S682" s="20">
        <v>224</v>
      </c>
      <c r="U682" s="22" t="str">
        <f>IFERROR(VLOOKUP(B682,[1]Planilha1!$A$1:$B$34,2,FALSE),"Liberado")</f>
        <v>Pendente Revisão Trabalhista</v>
      </c>
    </row>
    <row r="683" spans="1:53" s="21" customFormat="1" ht="20.100000000000001" customHeight="1" x14ac:dyDescent="0.2">
      <c r="A683" s="12" t="s">
        <v>73</v>
      </c>
      <c r="B683" s="18" t="s">
        <v>255</v>
      </c>
      <c r="C683" s="12" t="s">
        <v>634</v>
      </c>
      <c r="D683" s="12" t="s">
        <v>635</v>
      </c>
      <c r="E683" s="19" t="s">
        <v>5</v>
      </c>
      <c r="F683" s="19" t="s">
        <v>6</v>
      </c>
      <c r="G683" s="19" t="s">
        <v>3333</v>
      </c>
      <c r="H683" s="12" t="s">
        <v>3334</v>
      </c>
      <c r="I683" s="20">
        <v>632822.14</v>
      </c>
      <c r="J683" s="12" t="s">
        <v>2247</v>
      </c>
      <c r="K683" s="12" t="s">
        <v>3335</v>
      </c>
      <c r="L683" s="12" t="s">
        <v>2334</v>
      </c>
      <c r="M683" s="12"/>
      <c r="N683" s="12" t="s">
        <v>3336</v>
      </c>
      <c r="O683" s="20">
        <v>25000</v>
      </c>
      <c r="P683" s="20">
        <v>0</v>
      </c>
      <c r="Q683" s="20">
        <v>0</v>
      </c>
      <c r="R683" s="20">
        <v>0</v>
      </c>
      <c r="S683" s="20">
        <v>1920</v>
      </c>
      <c r="U683" s="22" t="str">
        <f>IFERROR(VLOOKUP(B683,[1]Planilha1!$A$1:$B$34,2,FALSE),"Liberado")</f>
        <v>Pendente Revisão Trabalhista</v>
      </c>
    </row>
    <row r="684" spans="1:53" s="21" customFormat="1" ht="20.100000000000001" customHeight="1" x14ac:dyDescent="0.2">
      <c r="A684" s="12" t="s">
        <v>73</v>
      </c>
      <c r="B684" s="18" t="s">
        <v>255</v>
      </c>
      <c r="C684" s="12" t="s">
        <v>634</v>
      </c>
      <c r="D684" s="12" t="s">
        <v>636</v>
      </c>
      <c r="E684" s="19" t="s">
        <v>5</v>
      </c>
      <c r="F684" s="19" t="s">
        <v>6</v>
      </c>
      <c r="G684" s="19" t="s">
        <v>3337</v>
      </c>
      <c r="H684" s="12" t="s">
        <v>3338</v>
      </c>
      <c r="I684" s="20">
        <v>236023.02</v>
      </c>
      <c r="J684" s="12" t="s">
        <v>2247</v>
      </c>
      <c r="K684" s="12" t="s">
        <v>3339</v>
      </c>
      <c r="L684" s="12" t="s">
        <v>2249</v>
      </c>
      <c r="M684" s="12"/>
      <c r="N684" s="12" t="s">
        <v>3340</v>
      </c>
      <c r="O684" s="20">
        <v>0</v>
      </c>
      <c r="P684" s="20">
        <v>12000</v>
      </c>
      <c r="Q684" s="20">
        <v>0</v>
      </c>
      <c r="R684" s="20">
        <v>0</v>
      </c>
      <c r="S684" s="20">
        <v>1920</v>
      </c>
      <c r="U684" s="22" t="str">
        <f>IFERROR(VLOOKUP(B684,[1]Planilha1!$A$1:$B$34,2,FALSE),"Liberado")</f>
        <v>Pendente Revisão Trabalhista</v>
      </c>
    </row>
    <row r="685" spans="1:53" s="21" customFormat="1" ht="20.100000000000001" customHeight="1" x14ac:dyDescent="0.2">
      <c r="A685" s="12" t="s">
        <v>73</v>
      </c>
      <c r="B685" s="18" t="s">
        <v>255</v>
      </c>
      <c r="C685" s="12" t="s">
        <v>634</v>
      </c>
      <c r="D685" s="12" t="s">
        <v>636</v>
      </c>
      <c r="E685" s="19" t="s">
        <v>5</v>
      </c>
      <c r="F685" s="19" t="s">
        <v>6</v>
      </c>
      <c r="G685" s="19" t="s">
        <v>3341</v>
      </c>
      <c r="H685" s="12" t="s">
        <v>3338</v>
      </c>
      <c r="I685" s="20">
        <v>445394.47</v>
      </c>
      <c r="J685" s="12" t="s">
        <v>2247</v>
      </c>
      <c r="K685" s="12" t="s">
        <v>3342</v>
      </c>
      <c r="L685" s="12" t="s">
        <v>2249</v>
      </c>
      <c r="M685" s="12"/>
      <c r="N685" s="12" t="s">
        <v>3340</v>
      </c>
      <c r="O685" s="20">
        <v>0</v>
      </c>
      <c r="P685" s="20">
        <v>15000</v>
      </c>
      <c r="Q685" s="20">
        <v>0</v>
      </c>
      <c r="R685" s="20">
        <v>0</v>
      </c>
      <c r="S685" s="20">
        <v>1920</v>
      </c>
      <c r="U685" s="22" t="str">
        <f>IFERROR(VLOOKUP(B685,[1]Planilha1!$A$1:$B$34,2,FALSE),"Liberado")</f>
        <v>Pendente Revisão Trabalhista</v>
      </c>
    </row>
    <row r="686" spans="1:53" s="21" customFormat="1" ht="20.100000000000001" customHeight="1" x14ac:dyDescent="0.2">
      <c r="A686" s="12" t="s">
        <v>73</v>
      </c>
      <c r="B686" s="18" t="s">
        <v>255</v>
      </c>
      <c r="C686" s="12" t="s">
        <v>634</v>
      </c>
      <c r="D686" s="12" t="s">
        <v>637</v>
      </c>
      <c r="E686" s="19" t="s">
        <v>5</v>
      </c>
      <c r="F686" s="19" t="s">
        <v>2273</v>
      </c>
      <c r="G686" s="19" t="s">
        <v>3343</v>
      </c>
      <c r="H686" s="12" t="s">
        <v>3344</v>
      </c>
      <c r="I686" s="20">
        <v>12936</v>
      </c>
      <c r="J686" s="12" t="s">
        <v>2258</v>
      </c>
      <c r="K686" s="12" t="s">
        <v>3345</v>
      </c>
      <c r="L686" s="12" t="s">
        <v>2368</v>
      </c>
      <c r="M686" s="12"/>
      <c r="N686" s="12" t="s">
        <v>2621</v>
      </c>
      <c r="O686" s="20">
        <v>0</v>
      </c>
      <c r="P686" s="20">
        <v>10000</v>
      </c>
      <c r="Q686" s="20">
        <v>0</v>
      </c>
      <c r="R686" s="20">
        <v>0</v>
      </c>
      <c r="S686" s="20">
        <v>1480</v>
      </c>
      <c r="U686" s="22" t="str">
        <f>IFERROR(VLOOKUP(B686,[1]Planilha1!$A$1:$B$34,2,FALSE),"Liberado")</f>
        <v>Pendente Revisão Trabalhista</v>
      </c>
    </row>
    <row r="687" spans="1:53" s="21" customFormat="1" ht="20.100000000000001" customHeight="1" x14ac:dyDescent="0.2">
      <c r="A687" s="12" t="s">
        <v>73</v>
      </c>
      <c r="B687" s="18" t="s">
        <v>255</v>
      </c>
      <c r="C687" s="12" t="s">
        <v>634</v>
      </c>
      <c r="D687" s="12" t="s">
        <v>645</v>
      </c>
      <c r="E687" s="19" t="s">
        <v>5</v>
      </c>
      <c r="F687" s="19" t="s">
        <v>2244</v>
      </c>
      <c r="G687" s="19" t="s">
        <v>3365</v>
      </c>
      <c r="H687" s="12" t="s">
        <v>3366</v>
      </c>
      <c r="I687" s="20">
        <v>35000</v>
      </c>
      <c r="J687" s="12" t="s">
        <v>2247</v>
      </c>
      <c r="K687" s="12" t="s">
        <v>3367</v>
      </c>
      <c r="L687" s="12" t="s">
        <v>2249</v>
      </c>
      <c r="M687" s="12"/>
      <c r="N687" s="12" t="s">
        <v>2323</v>
      </c>
      <c r="O687" s="20">
        <v>0</v>
      </c>
      <c r="P687" s="20">
        <v>15000</v>
      </c>
      <c r="Q687" s="20">
        <v>0</v>
      </c>
      <c r="R687" s="20">
        <v>0</v>
      </c>
      <c r="S687" s="20">
        <v>640</v>
      </c>
      <c r="U687" s="22" t="str">
        <f>IFERROR(VLOOKUP(B687,[1]Planilha1!$A$1:$B$34,2,FALSE),"Liberado")</f>
        <v>Pendente Revisão Trabalhista</v>
      </c>
    </row>
    <row r="688" spans="1:53" s="21" customFormat="1" ht="20.100000000000001" customHeight="1" x14ac:dyDescent="0.2">
      <c r="A688" s="12" t="s">
        <v>73</v>
      </c>
      <c r="B688" s="18" t="s">
        <v>255</v>
      </c>
      <c r="C688" s="12" t="s">
        <v>634</v>
      </c>
      <c r="D688" s="12" t="s">
        <v>8438</v>
      </c>
      <c r="E688" s="19" t="s">
        <v>5</v>
      </c>
      <c r="F688" s="19" t="s">
        <v>2273</v>
      </c>
      <c r="G688" s="19" t="s">
        <v>8439</v>
      </c>
      <c r="H688" s="12" t="s">
        <v>3677</v>
      </c>
      <c r="I688" s="20">
        <v>10000</v>
      </c>
      <c r="J688" s="12" t="s">
        <v>2247</v>
      </c>
      <c r="K688" s="12" t="s">
        <v>8440</v>
      </c>
      <c r="L688" s="12" t="s">
        <v>3466</v>
      </c>
      <c r="M688" s="12"/>
      <c r="N688" s="12" t="s">
        <v>3538</v>
      </c>
      <c r="O688" s="20">
        <v>0</v>
      </c>
      <c r="P688" s="20">
        <v>12000</v>
      </c>
      <c r="Q688" s="20">
        <v>0</v>
      </c>
      <c r="R688" s="20">
        <v>0</v>
      </c>
      <c r="S688" s="20">
        <v>224</v>
      </c>
      <c r="U688" s="22" t="str">
        <f>IFERROR(VLOOKUP(B688,[1]Planilha1!$A$1:$B$34,2,FALSE),"Liberado")</f>
        <v>Pendente Revisão Trabalhista</v>
      </c>
    </row>
    <row r="689" spans="1:21" s="21" customFormat="1" ht="20.100000000000001" customHeight="1" x14ac:dyDescent="0.2">
      <c r="A689" s="12" t="s">
        <v>73</v>
      </c>
      <c r="B689" s="18" t="s">
        <v>255</v>
      </c>
      <c r="C689" s="12" t="s">
        <v>667</v>
      </c>
      <c r="D689" s="12" t="s">
        <v>8466</v>
      </c>
      <c r="E689" s="19" t="s">
        <v>5</v>
      </c>
      <c r="F689" s="19" t="s">
        <v>8078</v>
      </c>
      <c r="G689" s="19" t="s">
        <v>8467</v>
      </c>
      <c r="H689" s="12" t="s">
        <v>8468</v>
      </c>
      <c r="I689" s="20">
        <v>0</v>
      </c>
      <c r="J689" s="12" t="s">
        <v>2247</v>
      </c>
      <c r="K689" s="12" t="s">
        <v>8469</v>
      </c>
      <c r="L689" s="12" t="s">
        <v>2288</v>
      </c>
      <c r="M689" s="12"/>
      <c r="N689" s="12" t="s">
        <v>8470</v>
      </c>
      <c r="O689" s="20">
        <v>0</v>
      </c>
      <c r="P689" s="20">
        <v>300</v>
      </c>
      <c r="Q689" s="20">
        <v>0</v>
      </c>
      <c r="R689" s="20">
        <v>0</v>
      </c>
      <c r="S689" s="20">
        <v>30</v>
      </c>
      <c r="U689" s="22" t="str">
        <f>IFERROR(VLOOKUP(B689,[1]Planilha1!$A$1:$B$34,2,FALSE),"Liberado")</f>
        <v>Pendente Revisão Trabalhista</v>
      </c>
    </row>
    <row r="690" spans="1:21" s="21" customFormat="1" ht="20.100000000000001" customHeight="1" x14ac:dyDescent="0.2">
      <c r="A690" s="12" t="s">
        <v>73</v>
      </c>
      <c r="B690" s="18" t="s">
        <v>255</v>
      </c>
      <c r="C690" s="12" t="s">
        <v>671</v>
      </c>
      <c r="D690" s="12" t="s">
        <v>8471</v>
      </c>
      <c r="E690" s="19" t="s">
        <v>5</v>
      </c>
      <c r="F690" s="19" t="s">
        <v>2324</v>
      </c>
      <c r="G690" s="19" t="s">
        <v>8472</v>
      </c>
      <c r="H690" s="12" t="s">
        <v>8473</v>
      </c>
      <c r="I690" s="20">
        <v>20000</v>
      </c>
      <c r="J690" s="12" t="s">
        <v>2258</v>
      </c>
      <c r="K690" s="12" t="s">
        <v>2441</v>
      </c>
      <c r="L690" s="12" t="s">
        <v>2368</v>
      </c>
      <c r="M690" s="12"/>
      <c r="N690" s="12" t="s">
        <v>8474</v>
      </c>
      <c r="O690" s="20">
        <v>0</v>
      </c>
      <c r="P690" s="20">
        <v>10000</v>
      </c>
      <c r="Q690" s="20">
        <v>0</v>
      </c>
      <c r="R690" s="20">
        <v>0</v>
      </c>
      <c r="S690" s="20">
        <v>160</v>
      </c>
      <c r="U690" s="22" t="str">
        <f>IFERROR(VLOOKUP(B690,[1]Planilha1!$A$1:$B$34,2,FALSE),"Liberado")</f>
        <v>Pendente Revisão Trabalhista</v>
      </c>
    </row>
    <row r="691" spans="1:21" s="21" customFormat="1" ht="20.100000000000001" customHeight="1" x14ac:dyDescent="0.2">
      <c r="A691" s="12" t="s">
        <v>73</v>
      </c>
      <c r="B691" s="18" t="s">
        <v>255</v>
      </c>
      <c r="C691" s="12" t="s">
        <v>331</v>
      </c>
      <c r="D691" s="12" t="s">
        <v>9023</v>
      </c>
      <c r="E691" s="19" t="s">
        <v>5</v>
      </c>
      <c r="F691" s="19" t="s">
        <v>2881</v>
      </c>
      <c r="G691" s="19" t="s">
        <v>9024</v>
      </c>
      <c r="H691" s="12" t="s">
        <v>2392</v>
      </c>
      <c r="I691" s="20">
        <v>90000</v>
      </c>
      <c r="J691" s="12" t="s">
        <v>2998</v>
      </c>
      <c r="K691" s="12" t="s">
        <v>9025</v>
      </c>
      <c r="L691" s="12" t="s">
        <v>2450</v>
      </c>
      <c r="M691" s="12"/>
      <c r="N691" s="12" t="s">
        <v>9026</v>
      </c>
      <c r="O691" s="23">
        <v>0</v>
      </c>
      <c r="P691" s="23">
        <v>0</v>
      </c>
      <c r="Q691" s="23">
        <v>0</v>
      </c>
      <c r="R691" s="24">
        <v>0</v>
      </c>
      <c r="S691" s="25">
        <v>530.02</v>
      </c>
      <c r="U691" s="22" t="str">
        <f>IFERROR(VLOOKUP(B691,[1]Planilha1!$A$1:$B$34,2,FALSE),"Liberado")</f>
        <v>Pendente Revisão Trabalhista</v>
      </c>
    </row>
    <row r="692" spans="1:21" s="21" customFormat="1" ht="20.100000000000001" customHeight="1" x14ac:dyDescent="0.2">
      <c r="A692" s="12" t="s">
        <v>73</v>
      </c>
      <c r="B692" s="18" t="s">
        <v>255</v>
      </c>
      <c r="C692" s="12" t="s">
        <v>381</v>
      </c>
      <c r="D692" s="12" t="s">
        <v>1016</v>
      </c>
      <c r="E692" s="19" t="s">
        <v>5</v>
      </c>
      <c r="F692" s="19" t="s">
        <v>2644</v>
      </c>
      <c r="G692" s="19" t="s">
        <v>4350</v>
      </c>
      <c r="H692" s="12" t="s">
        <v>2499</v>
      </c>
      <c r="I692" s="20">
        <v>30000</v>
      </c>
      <c r="J692" s="12" t="s">
        <v>2325</v>
      </c>
      <c r="K692" s="12" t="s">
        <v>4351</v>
      </c>
      <c r="L692" s="12" t="s">
        <v>2840</v>
      </c>
      <c r="M692" s="12"/>
      <c r="N692" s="12" t="s">
        <v>8337</v>
      </c>
      <c r="O692" s="23">
        <v>10000</v>
      </c>
      <c r="P692" s="23">
        <v>0</v>
      </c>
      <c r="Q692" s="23">
        <v>0</v>
      </c>
      <c r="R692" s="24">
        <v>0</v>
      </c>
      <c r="S692" s="25">
        <v>1040</v>
      </c>
      <c r="U692" s="22" t="str">
        <f>IFERROR(VLOOKUP(B692,[1]Planilha1!$A$1:$B$34,2,FALSE),"Liberado")</f>
        <v>Pendente Revisão Trabalhista</v>
      </c>
    </row>
    <row r="693" spans="1:21" s="21" customFormat="1" ht="20.100000000000001" customHeight="1" x14ac:dyDescent="0.2">
      <c r="A693" s="12" t="s">
        <v>73</v>
      </c>
      <c r="B693" s="18" t="s">
        <v>255</v>
      </c>
      <c r="C693" s="12" t="s">
        <v>381</v>
      </c>
      <c r="D693" s="12" t="s">
        <v>1017</v>
      </c>
      <c r="E693" s="19" t="s">
        <v>5</v>
      </c>
      <c r="F693" s="19" t="s">
        <v>2273</v>
      </c>
      <c r="G693" s="19" t="s">
        <v>4352</v>
      </c>
      <c r="H693" s="12" t="s">
        <v>2499</v>
      </c>
      <c r="I693" s="20">
        <v>30000</v>
      </c>
      <c r="J693" s="12" t="s">
        <v>2247</v>
      </c>
      <c r="K693" s="12" t="s">
        <v>4353</v>
      </c>
      <c r="L693" s="12" t="s">
        <v>2505</v>
      </c>
      <c r="M693" s="12"/>
      <c r="N693" s="12" t="s">
        <v>2323</v>
      </c>
      <c r="O693" s="23">
        <v>0</v>
      </c>
      <c r="P693" s="23">
        <v>15000</v>
      </c>
      <c r="Q693" s="23">
        <v>0</v>
      </c>
      <c r="R693" s="24">
        <v>0</v>
      </c>
      <c r="S693" s="25">
        <v>800</v>
      </c>
      <c r="U693" s="22" t="str">
        <f>IFERROR(VLOOKUP(B693,[1]Planilha1!$A$1:$B$34,2,FALSE),"Liberado")</f>
        <v>Pendente Revisão Trabalhista</v>
      </c>
    </row>
    <row r="694" spans="1:21" s="21" customFormat="1" ht="20.100000000000001" customHeight="1" x14ac:dyDescent="0.2">
      <c r="A694" s="12" t="s">
        <v>73</v>
      </c>
      <c r="B694" s="18" t="s">
        <v>255</v>
      </c>
      <c r="C694" s="12" t="s">
        <v>411</v>
      </c>
      <c r="D694" s="12" t="s">
        <v>1018</v>
      </c>
      <c r="E694" s="19" t="s">
        <v>5</v>
      </c>
      <c r="F694" s="19" t="s">
        <v>2324</v>
      </c>
      <c r="G694" s="19" t="s">
        <v>4354</v>
      </c>
      <c r="H694" s="12" t="s">
        <v>2615</v>
      </c>
      <c r="I694" s="20">
        <v>35200</v>
      </c>
      <c r="J694" s="12" t="s">
        <v>2325</v>
      </c>
      <c r="K694" s="12" t="s">
        <v>4355</v>
      </c>
      <c r="L694" s="12" t="s">
        <v>3058</v>
      </c>
      <c r="M694" s="12"/>
      <c r="N694" s="12" t="s">
        <v>4356</v>
      </c>
      <c r="O694" s="23">
        <v>0</v>
      </c>
      <c r="P694" s="23">
        <v>10000</v>
      </c>
      <c r="Q694" s="23">
        <v>0</v>
      </c>
      <c r="R694" s="24">
        <v>0</v>
      </c>
      <c r="S694" s="25">
        <v>720</v>
      </c>
      <c r="U694" s="22" t="str">
        <f>IFERROR(VLOOKUP(B694,[1]Planilha1!$A$1:$B$34,2,FALSE),"Liberado")</f>
        <v>Pendente Revisão Trabalhista</v>
      </c>
    </row>
    <row r="695" spans="1:21" s="21" customFormat="1" ht="20.100000000000001" customHeight="1" x14ac:dyDescent="0.2">
      <c r="A695" s="12" t="s">
        <v>73</v>
      </c>
      <c r="B695" s="18" t="s">
        <v>255</v>
      </c>
      <c r="C695" s="12" t="s">
        <v>534</v>
      </c>
      <c r="D695" s="12" t="s">
        <v>1019</v>
      </c>
      <c r="E695" s="19" t="s">
        <v>5</v>
      </c>
      <c r="F695" s="19" t="s">
        <v>2255</v>
      </c>
      <c r="G695" s="19" t="s">
        <v>4357</v>
      </c>
      <c r="H695" s="12" t="s">
        <v>2499</v>
      </c>
      <c r="I695" s="20">
        <v>7692.5</v>
      </c>
      <c r="J695" s="12" t="s">
        <v>2247</v>
      </c>
      <c r="K695" s="12" t="s">
        <v>4358</v>
      </c>
      <c r="L695" s="12" t="s">
        <v>2288</v>
      </c>
      <c r="M695" s="12"/>
      <c r="N695" s="12" t="s">
        <v>4359</v>
      </c>
      <c r="O695" s="23">
        <v>0</v>
      </c>
      <c r="P695" s="23">
        <v>9497</v>
      </c>
      <c r="Q695" s="23">
        <v>0</v>
      </c>
      <c r="R695" s="24">
        <v>0</v>
      </c>
      <c r="S695" s="25">
        <v>840</v>
      </c>
      <c r="U695" s="22" t="str">
        <f>IFERROR(VLOOKUP(B695,[1]Planilha1!$A$1:$B$34,2,FALSE),"Liberado")</f>
        <v>Pendente Revisão Trabalhista</v>
      </c>
    </row>
    <row r="696" spans="1:21" s="21" customFormat="1" ht="20.100000000000001" customHeight="1" x14ac:dyDescent="0.2">
      <c r="A696" s="12" t="s">
        <v>73</v>
      </c>
      <c r="B696" s="18" t="s">
        <v>255</v>
      </c>
      <c r="C696" s="12" t="s">
        <v>574</v>
      </c>
      <c r="D696" s="12" t="s">
        <v>1020</v>
      </c>
      <c r="E696" s="19" t="s">
        <v>5</v>
      </c>
      <c r="F696" s="19" t="s">
        <v>2244</v>
      </c>
      <c r="G696" s="19" t="s">
        <v>4360</v>
      </c>
      <c r="H696" s="12" t="s">
        <v>3458</v>
      </c>
      <c r="I696" s="20">
        <v>10000</v>
      </c>
      <c r="J696" s="12" t="s">
        <v>2247</v>
      </c>
      <c r="K696" s="12" t="s">
        <v>4361</v>
      </c>
      <c r="L696" s="12" t="s">
        <v>2505</v>
      </c>
      <c r="M696" s="12"/>
      <c r="N696" s="12" t="s">
        <v>2323</v>
      </c>
      <c r="O696" s="23">
        <v>14000</v>
      </c>
      <c r="P696" s="23">
        <v>0</v>
      </c>
      <c r="Q696" s="23">
        <v>0</v>
      </c>
      <c r="R696" s="24">
        <v>0</v>
      </c>
      <c r="S696" s="25">
        <v>1160</v>
      </c>
      <c r="U696" s="22" t="str">
        <f>IFERROR(VLOOKUP(B696,[1]Planilha1!$A$1:$B$34,2,FALSE),"Liberado")</f>
        <v>Pendente Revisão Trabalhista</v>
      </c>
    </row>
    <row r="697" spans="1:21" s="21" customFormat="1" ht="20.100000000000001" customHeight="1" x14ac:dyDescent="0.2">
      <c r="A697" s="12" t="s">
        <v>73</v>
      </c>
      <c r="B697" s="18" t="s">
        <v>255</v>
      </c>
      <c r="C697" s="12" t="s">
        <v>574</v>
      </c>
      <c r="D697" s="12" t="s">
        <v>1021</v>
      </c>
      <c r="E697" s="19" t="s">
        <v>5</v>
      </c>
      <c r="F697" s="19" t="s">
        <v>2273</v>
      </c>
      <c r="G697" s="19" t="s">
        <v>4362</v>
      </c>
      <c r="H697" s="12" t="s">
        <v>4363</v>
      </c>
      <c r="I697" s="20">
        <v>20000</v>
      </c>
      <c r="J697" s="12" t="s">
        <v>2247</v>
      </c>
      <c r="K697" s="12" t="s">
        <v>4364</v>
      </c>
      <c r="L697" s="12" t="s">
        <v>2334</v>
      </c>
      <c r="M697" s="12"/>
      <c r="N697" s="12" t="s">
        <v>4365</v>
      </c>
      <c r="O697" s="23">
        <v>0</v>
      </c>
      <c r="P697" s="23">
        <v>15000</v>
      </c>
      <c r="Q697" s="23">
        <v>0</v>
      </c>
      <c r="R697" s="24">
        <v>0</v>
      </c>
      <c r="S697" s="25">
        <v>384</v>
      </c>
      <c r="U697" s="22" t="str">
        <f>IFERROR(VLOOKUP(B697,[1]Planilha1!$A$1:$B$34,2,FALSE),"Liberado")</f>
        <v>Pendente Revisão Trabalhista</v>
      </c>
    </row>
    <row r="698" spans="1:21" s="21" customFormat="1" ht="20.100000000000001" customHeight="1" x14ac:dyDescent="0.2">
      <c r="A698" s="12" t="s">
        <v>73</v>
      </c>
      <c r="B698" s="18" t="s">
        <v>255</v>
      </c>
      <c r="C698" s="12" t="s">
        <v>574</v>
      </c>
      <c r="D698" s="12" t="s">
        <v>1022</v>
      </c>
      <c r="E698" s="19" t="s">
        <v>5</v>
      </c>
      <c r="F698" s="19" t="s">
        <v>2273</v>
      </c>
      <c r="G698" s="19" t="s">
        <v>4366</v>
      </c>
      <c r="H698" s="12" t="s">
        <v>4367</v>
      </c>
      <c r="I698" s="20">
        <v>20000</v>
      </c>
      <c r="J698" s="12" t="s">
        <v>2247</v>
      </c>
      <c r="K698" s="12" t="s">
        <v>4368</v>
      </c>
      <c r="L698" s="12" t="s">
        <v>2827</v>
      </c>
      <c r="M698" s="12"/>
      <c r="N698" s="12" t="s">
        <v>2963</v>
      </c>
      <c r="O698" s="23">
        <v>7277.87</v>
      </c>
      <c r="P698" s="23">
        <v>0</v>
      </c>
      <c r="Q698" s="23">
        <v>0</v>
      </c>
      <c r="R698" s="24">
        <v>0</v>
      </c>
      <c r="S698" s="25">
        <v>384</v>
      </c>
      <c r="U698" s="22" t="str">
        <f>IFERROR(VLOOKUP(B698,[1]Planilha1!$A$1:$B$34,2,FALSE),"Liberado")</f>
        <v>Pendente Revisão Trabalhista</v>
      </c>
    </row>
    <row r="699" spans="1:21" s="21" customFormat="1" ht="20.100000000000001" customHeight="1" x14ac:dyDescent="0.2">
      <c r="A699" s="12" t="s">
        <v>73</v>
      </c>
      <c r="B699" s="18" t="s">
        <v>255</v>
      </c>
      <c r="C699" s="12" t="s">
        <v>574</v>
      </c>
      <c r="D699" s="12" t="s">
        <v>1023</v>
      </c>
      <c r="E699" s="19" t="s">
        <v>5</v>
      </c>
      <c r="F699" s="19" t="s">
        <v>2881</v>
      </c>
      <c r="G699" s="19" t="s">
        <v>4369</v>
      </c>
      <c r="H699" s="12" t="s">
        <v>4370</v>
      </c>
      <c r="I699" s="20">
        <v>1000</v>
      </c>
      <c r="J699" s="12" t="s">
        <v>3914</v>
      </c>
      <c r="K699" s="12" t="s">
        <v>4371</v>
      </c>
      <c r="L699" s="12" t="s">
        <v>7869</v>
      </c>
      <c r="M699" s="12"/>
      <c r="N699" s="12" t="s">
        <v>9027</v>
      </c>
      <c r="O699" s="23">
        <v>0</v>
      </c>
      <c r="P699" s="23">
        <v>0</v>
      </c>
      <c r="Q699" s="23">
        <v>0</v>
      </c>
      <c r="R699" s="24">
        <v>0</v>
      </c>
      <c r="S699" s="25">
        <v>342</v>
      </c>
      <c r="U699" s="22" t="str">
        <f>IFERROR(VLOOKUP(B699,[1]Planilha1!$A$1:$B$34,2,FALSE),"Liberado")</f>
        <v>Pendente Revisão Trabalhista</v>
      </c>
    </row>
    <row r="700" spans="1:21" s="21" customFormat="1" ht="20.100000000000001" customHeight="1" x14ac:dyDescent="0.2">
      <c r="A700" s="12" t="s">
        <v>73</v>
      </c>
      <c r="B700" s="18" t="s">
        <v>255</v>
      </c>
      <c r="C700" s="12" t="s">
        <v>574</v>
      </c>
      <c r="D700" s="12" t="s">
        <v>9028</v>
      </c>
      <c r="E700" s="19" t="s">
        <v>5</v>
      </c>
      <c r="F700" s="19" t="s">
        <v>8078</v>
      </c>
      <c r="G700" s="19" t="s">
        <v>9029</v>
      </c>
      <c r="H700" s="12" t="s">
        <v>9030</v>
      </c>
      <c r="I700" s="20">
        <v>405.98</v>
      </c>
      <c r="J700" s="12" t="s">
        <v>2247</v>
      </c>
      <c r="K700" s="12" t="s">
        <v>9031</v>
      </c>
      <c r="L700" s="12" t="s">
        <v>2608</v>
      </c>
      <c r="M700" s="12"/>
      <c r="N700" s="12" t="s">
        <v>2323</v>
      </c>
      <c r="O700" s="23">
        <v>0</v>
      </c>
      <c r="P700" s="23">
        <v>0</v>
      </c>
      <c r="Q700" s="23">
        <v>0</v>
      </c>
      <c r="R700" s="24">
        <v>0</v>
      </c>
      <c r="S700" s="25">
        <v>120</v>
      </c>
      <c r="U700" s="22" t="str">
        <f>IFERROR(VLOOKUP(B700,[1]Planilha1!$A$1:$B$34,2,FALSE),"Liberado")</f>
        <v>Pendente Revisão Trabalhista</v>
      </c>
    </row>
    <row r="701" spans="1:21" s="21" customFormat="1" ht="20.100000000000001" customHeight="1" x14ac:dyDescent="0.2">
      <c r="A701" s="12" t="s">
        <v>73</v>
      </c>
      <c r="B701" s="18" t="s">
        <v>255</v>
      </c>
      <c r="C701" s="12" t="s">
        <v>602</v>
      </c>
      <c r="D701" s="12" t="s">
        <v>1024</v>
      </c>
      <c r="E701" s="19" t="s">
        <v>5</v>
      </c>
      <c r="F701" s="19" t="s">
        <v>12</v>
      </c>
      <c r="G701" s="19" t="s">
        <v>4372</v>
      </c>
      <c r="H701" s="12" t="s">
        <v>2392</v>
      </c>
      <c r="I701" s="20">
        <v>8407.17</v>
      </c>
      <c r="J701" s="12" t="s">
        <v>2325</v>
      </c>
      <c r="K701" s="12" t="s">
        <v>4373</v>
      </c>
      <c r="L701" s="12" t="s">
        <v>7926</v>
      </c>
      <c r="M701" s="12"/>
      <c r="N701" s="12" t="s">
        <v>4374</v>
      </c>
      <c r="O701" s="23">
        <v>0</v>
      </c>
      <c r="P701" s="23">
        <v>0</v>
      </c>
      <c r="Q701" s="23">
        <v>0</v>
      </c>
      <c r="R701" s="24">
        <v>0</v>
      </c>
      <c r="S701" s="25">
        <v>1600</v>
      </c>
      <c r="U701" s="22" t="str">
        <f>IFERROR(VLOOKUP(B701,[1]Planilha1!$A$1:$B$34,2,FALSE),"Liberado")</f>
        <v>Pendente Revisão Trabalhista</v>
      </c>
    </row>
    <row r="702" spans="1:21" s="21" customFormat="1" ht="20.100000000000001" customHeight="1" x14ac:dyDescent="0.2">
      <c r="A702" s="12" t="s">
        <v>73</v>
      </c>
      <c r="B702" s="18" t="s">
        <v>255</v>
      </c>
      <c r="C702" s="12" t="s">
        <v>634</v>
      </c>
      <c r="D702" s="12" t="s">
        <v>1025</v>
      </c>
      <c r="E702" s="19" t="s">
        <v>5</v>
      </c>
      <c r="F702" s="19" t="s">
        <v>2324</v>
      </c>
      <c r="G702" s="19" t="s">
        <v>4375</v>
      </c>
      <c r="H702" s="12" t="s">
        <v>4215</v>
      </c>
      <c r="I702" s="20">
        <v>30000</v>
      </c>
      <c r="J702" s="12" t="s">
        <v>2247</v>
      </c>
      <c r="K702" s="12" t="s">
        <v>4376</v>
      </c>
      <c r="L702" s="12" t="s">
        <v>2249</v>
      </c>
      <c r="M702" s="12"/>
      <c r="N702" s="12" t="s">
        <v>4377</v>
      </c>
      <c r="O702" s="23">
        <v>0</v>
      </c>
      <c r="P702" s="23">
        <v>10000</v>
      </c>
      <c r="Q702" s="23">
        <v>0</v>
      </c>
      <c r="R702" s="24">
        <v>0</v>
      </c>
      <c r="S702" s="25">
        <v>1840</v>
      </c>
      <c r="U702" s="22" t="str">
        <f>IFERROR(VLOOKUP(B702,[1]Planilha1!$A$1:$B$34,2,FALSE),"Liberado")</f>
        <v>Pendente Revisão Trabalhista</v>
      </c>
    </row>
    <row r="703" spans="1:21" s="21" customFormat="1" ht="20.100000000000001" customHeight="1" x14ac:dyDescent="0.2">
      <c r="A703" s="12" t="s">
        <v>73</v>
      </c>
      <c r="B703" s="18" t="s">
        <v>255</v>
      </c>
      <c r="C703" s="12" t="s">
        <v>634</v>
      </c>
      <c r="D703" s="12" t="s">
        <v>1027</v>
      </c>
      <c r="E703" s="19" t="s">
        <v>5</v>
      </c>
      <c r="F703" s="19" t="s">
        <v>2273</v>
      </c>
      <c r="G703" s="19" t="s">
        <v>4381</v>
      </c>
      <c r="H703" s="12" t="s">
        <v>2551</v>
      </c>
      <c r="I703" s="20">
        <v>17500</v>
      </c>
      <c r="J703" s="12" t="s">
        <v>2247</v>
      </c>
      <c r="K703" s="12" t="s">
        <v>4382</v>
      </c>
      <c r="L703" s="12" t="s">
        <v>2249</v>
      </c>
      <c r="M703" s="12"/>
      <c r="N703" s="12" t="s">
        <v>4377</v>
      </c>
      <c r="O703" s="23">
        <v>0</v>
      </c>
      <c r="P703" s="23">
        <v>9000</v>
      </c>
      <c r="Q703" s="23">
        <v>0</v>
      </c>
      <c r="R703" s="24">
        <v>0</v>
      </c>
      <c r="S703" s="25">
        <v>1840</v>
      </c>
      <c r="U703" s="22" t="str">
        <f>IFERROR(VLOOKUP(B703,[1]Planilha1!$A$1:$B$34,2,FALSE),"Liberado")</f>
        <v>Pendente Revisão Trabalhista</v>
      </c>
    </row>
    <row r="704" spans="1:21" s="21" customFormat="1" ht="20.100000000000001" customHeight="1" x14ac:dyDescent="0.2">
      <c r="A704" s="12" t="s">
        <v>73</v>
      </c>
      <c r="B704" s="18" t="s">
        <v>255</v>
      </c>
      <c r="C704" s="12" t="s">
        <v>634</v>
      </c>
      <c r="D704" s="12" t="s">
        <v>1026</v>
      </c>
      <c r="E704" s="19" t="s">
        <v>5</v>
      </c>
      <c r="F704" s="19" t="s">
        <v>2273</v>
      </c>
      <c r="G704" s="19" t="s">
        <v>4378</v>
      </c>
      <c r="H704" s="12" t="s">
        <v>4379</v>
      </c>
      <c r="I704" s="20">
        <v>50000</v>
      </c>
      <c r="J704" s="12" t="s">
        <v>2247</v>
      </c>
      <c r="K704" s="12" t="s">
        <v>4380</v>
      </c>
      <c r="L704" s="12" t="s">
        <v>2368</v>
      </c>
      <c r="M704" s="12"/>
      <c r="N704" s="12" t="s">
        <v>9032</v>
      </c>
      <c r="O704" s="23">
        <v>80716.009999999995</v>
      </c>
      <c r="P704" s="23">
        <v>0</v>
      </c>
      <c r="Q704" s="23">
        <v>0</v>
      </c>
      <c r="R704" s="24">
        <v>0</v>
      </c>
      <c r="S704" s="25">
        <v>1840</v>
      </c>
      <c r="U704" s="22" t="str">
        <f>IFERROR(VLOOKUP(B704,[1]Planilha1!$A$1:$B$34,2,FALSE),"Liberado")</f>
        <v>Pendente Revisão Trabalhista</v>
      </c>
    </row>
    <row r="705" spans="1:21" s="21" customFormat="1" ht="20.100000000000001" customHeight="1" x14ac:dyDescent="0.2">
      <c r="A705" s="12" t="s">
        <v>73</v>
      </c>
      <c r="B705" s="18" t="s">
        <v>255</v>
      </c>
      <c r="C705" s="12" t="s">
        <v>634</v>
      </c>
      <c r="D705" s="12" t="s">
        <v>1028</v>
      </c>
      <c r="E705" s="19" t="s">
        <v>5</v>
      </c>
      <c r="F705" s="19" t="s">
        <v>2273</v>
      </c>
      <c r="G705" s="19" t="s">
        <v>4383</v>
      </c>
      <c r="H705" s="12" t="s">
        <v>4384</v>
      </c>
      <c r="I705" s="20">
        <v>1000</v>
      </c>
      <c r="J705" s="12" t="s">
        <v>2325</v>
      </c>
      <c r="K705" s="12" t="s">
        <v>4385</v>
      </c>
      <c r="L705" s="12" t="s">
        <v>7926</v>
      </c>
      <c r="M705" s="12"/>
      <c r="N705" s="12" t="s">
        <v>9033</v>
      </c>
      <c r="O705" s="23">
        <v>10000</v>
      </c>
      <c r="P705" s="23">
        <v>0</v>
      </c>
      <c r="Q705" s="23">
        <v>0</v>
      </c>
      <c r="R705" s="24">
        <v>0</v>
      </c>
      <c r="S705" s="25">
        <v>960</v>
      </c>
      <c r="U705" s="22" t="str">
        <f>IFERROR(VLOOKUP(B705,[1]Planilha1!$A$1:$B$34,2,FALSE),"Liberado")</f>
        <v>Pendente Revisão Trabalhista</v>
      </c>
    </row>
    <row r="706" spans="1:21" s="21" customFormat="1" ht="20.100000000000001" customHeight="1" x14ac:dyDescent="0.2">
      <c r="A706" s="12" t="s">
        <v>73</v>
      </c>
      <c r="B706" s="18" t="s">
        <v>255</v>
      </c>
      <c r="C706" s="12" t="s">
        <v>634</v>
      </c>
      <c r="D706" s="12" t="s">
        <v>1029</v>
      </c>
      <c r="E706" s="19" t="s">
        <v>5</v>
      </c>
      <c r="F706" s="19" t="s">
        <v>2244</v>
      </c>
      <c r="G706" s="19" t="s">
        <v>4386</v>
      </c>
      <c r="H706" s="12" t="s">
        <v>4363</v>
      </c>
      <c r="I706" s="20">
        <v>1531.56</v>
      </c>
      <c r="J706" s="12" t="s">
        <v>2325</v>
      </c>
      <c r="K706" s="12" t="s">
        <v>4387</v>
      </c>
      <c r="L706" s="12" t="s">
        <v>2359</v>
      </c>
      <c r="M706" s="12"/>
      <c r="N706" s="12" t="s">
        <v>9034</v>
      </c>
      <c r="O706" s="23">
        <v>8000</v>
      </c>
      <c r="P706" s="23">
        <v>0</v>
      </c>
      <c r="Q706" s="23">
        <v>0</v>
      </c>
      <c r="R706" s="24">
        <v>0</v>
      </c>
      <c r="S706" s="25">
        <v>960</v>
      </c>
      <c r="U706" s="22" t="str">
        <f>IFERROR(VLOOKUP(B706,[1]Planilha1!$A$1:$B$34,2,FALSE),"Liberado")</f>
        <v>Pendente Revisão Trabalhista</v>
      </c>
    </row>
    <row r="707" spans="1:21" s="21" customFormat="1" ht="20.100000000000001" customHeight="1" x14ac:dyDescent="0.2">
      <c r="A707" s="12" t="s">
        <v>73</v>
      </c>
      <c r="B707" s="18" t="s">
        <v>255</v>
      </c>
      <c r="C707" s="12" t="s">
        <v>634</v>
      </c>
      <c r="D707" s="12" t="s">
        <v>1030</v>
      </c>
      <c r="E707" s="19" t="s">
        <v>5</v>
      </c>
      <c r="F707" s="19" t="s">
        <v>2273</v>
      </c>
      <c r="G707" s="19" t="s">
        <v>4388</v>
      </c>
      <c r="H707" s="12" t="s">
        <v>4389</v>
      </c>
      <c r="I707" s="20">
        <v>12000</v>
      </c>
      <c r="J707" s="12" t="s">
        <v>2325</v>
      </c>
      <c r="K707" s="12" t="s">
        <v>4390</v>
      </c>
      <c r="L707" s="12" t="s">
        <v>6214</v>
      </c>
      <c r="M707" s="12"/>
      <c r="N707" s="12" t="s">
        <v>9035</v>
      </c>
      <c r="O707" s="23">
        <v>12000</v>
      </c>
      <c r="P707" s="23">
        <v>0</v>
      </c>
      <c r="Q707" s="23">
        <v>0</v>
      </c>
      <c r="R707" s="24">
        <v>0</v>
      </c>
      <c r="S707" s="25">
        <v>896</v>
      </c>
      <c r="U707" s="22" t="str">
        <f>IFERROR(VLOOKUP(B707,[1]Planilha1!$A$1:$B$34,2,FALSE),"Liberado")</f>
        <v>Pendente Revisão Trabalhista</v>
      </c>
    </row>
    <row r="708" spans="1:21" s="21" customFormat="1" ht="20.100000000000001" customHeight="1" x14ac:dyDescent="0.2">
      <c r="A708" s="12" t="s">
        <v>73</v>
      </c>
      <c r="B708" s="18" t="s">
        <v>255</v>
      </c>
      <c r="C708" s="12" t="s">
        <v>634</v>
      </c>
      <c r="D708" s="12" t="s">
        <v>1031</v>
      </c>
      <c r="E708" s="19" t="s">
        <v>5</v>
      </c>
      <c r="F708" s="19" t="s">
        <v>2881</v>
      </c>
      <c r="G708" s="19" t="s">
        <v>4391</v>
      </c>
      <c r="H708" s="12" t="s">
        <v>4370</v>
      </c>
      <c r="I708" s="20">
        <v>216882.41</v>
      </c>
      <c r="J708" s="12" t="s">
        <v>2325</v>
      </c>
      <c r="K708" s="12" t="s">
        <v>4392</v>
      </c>
      <c r="L708" s="12" t="s">
        <v>2299</v>
      </c>
      <c r="M708" s="12"/>
      <c r="N708" s="12" t="s">
        <v>9036</v>
      </c>
      <c r="O708" s="23">
        <v>0</v>
      </c>
      <c r="P708" s="23">
        <v>0</v>
      </c>
      <c r="Q708" s="23">
        <v>0</v>
      </c>
      <c r="R708" s="24">
        <v>0</v>
      </c>
      <c r="S708" s="25">
        <v>912</v>
      </c>
      <c r="U708" s="22" t="str">
        <f>IFERROR(VLOOKUP(B708,[1]Planilha1!$A$1:$B$34,2,FALSE),"Liberado")</f>
        <v>Pendente Revisão Trabalhista</v>
      </c>
    </row>
    <row r="709" spans="1:21" s="21" customFormat="1" ht="20.100000000000001" customHeight="1" x14ac:dyDescent="0.2">
      <c r="A709" s="12" t="s">
        <v>73</v>
      </c>
      <c r="B709" s="18" t="s">
        <v>255</v>
      </c>
      <c r="C709" s="12" t="s">
        <v>634</v>
      </c>
      <c r="D709" s="12" t="s">
        <v>1032</v>
      </c>
      <c r="E709" s="19" t="s">
        <v>5</v>
      </c>
      <c r="F709" s="19" t="s">
        <v>2273</v>
      </c>
      <c r="G709" s="19" t="s">
        <v>4393</v>
      </c>
      <c r="H709" s="12" t="s">
        <v>4394</v>
      </c>
      <c r="I709" s="20">
        <v>35000</v>
      </c>
      <c r="J709" s="12" t="s">
        <v>2325</v>
      </c>
      <c r="K709" s="12" t="s">
        <v>4395</v>
      </c>
      <c r="L709" s="12" t="s">
        <v>2326</v>
      </c>
      <c r="M709" s="12"/>
      <c r="N709" s="12" t="s">
        <v>7927</v>
      </c>
      <c r="O709" s="23">
        <v>0</v>
      </c>
      <c r="P709" s="23">
        <v>10000</v>
      </c>
      <c r="Q709" s="23">
        <v>0</v>
      </c>
      <c r="R709" s="24">
        <v>0</v>
      </c>
      <c r="S709" s="25">
        <v>576</v>
      </c>
      <c r="U709" s="22" t="str">
        <f>IFERROR(VLOOKUP(B709,[1]Planilha1!$A$1:$B$34,2,FALSE),"Liberado")</f>
        <v>Pendente Revisão Trabalhista</v>
      </c>
    </row>
    <row r="710" spans="1:21" s="21" customFormat="1" ht="20.100000000000001" customHeight="1" x14ac:dyDescent="0.2">
      <c r="A710" s="12" t="s">
        <v>73</v>
      </c>
      <c r="B710" s="18" t="s">
        <v>255</v>
      </c>
      <c r="C710" s="12" t="s">
        <v>634</v>
      </c>
      <c r="D710" s="12" t="s">
        <v>1033</v>
      </c>
      <c r="E710" s="19" t="s">
        <v>5</v>
      </c>
      <c r="F710" s="19" t="s">
        <v>2244</v>
      </c>
      <c r="G710" s="19" t="s">
        <v>4396</v>
      </c>
      <c r="H710" s="12" t="s">
        <v>3512</v>
      </c>
      <c r="I710" s="20">
        <v>28000</v>
      </c>
      <c r="J710" s="12" t="s">
        <v>2325</v>
      </c>
      <c r="K710" s="12" t="s">
        <v>4397</v>
      </c>
      <c r="L710" s="12" t="s">
        <v>2840</v>
      </c>
      <c r="M710" s="12"/>
      <c r="N710" s="12" t="s">
        <v>8111</v>
      </c>
      <c r="O710" s="23">
        <v>7000</v>
      </c>
      <c r="P710" s="23">
        <v>0</v>
      </c>
      <c r="Q710" s="23">
        <v>0</v>
      </c>
      <c r="R710" s="24">
        <v>0</v>
      </c>
      <c r="S710" s="25">
        <v>800</v>
      </c>
      <c r="U710" s="22" t="str">
        <f>IFERROR(VLOOKUP(B710,[1]Planilha1!$A$1:$B$34,2,FALSE),"Liberado")</f>
        <v>Pendente Revisão Trabalhista</v>
      </c>
    </row>
    <row r="711" spans="1:21" s="21" customFormat="1" ht="20.100000000000001" customHeight="1" x14ac:dyDescent="0.2">
      <c r="A711" s="12" t="s">
        <v>73</v>
      </c>
      <c r="B711" s="18" t="s">
        <v>255</v>
      </c>
      <c r="C711" s="12" t="s">
        <v>634</v>
      </c>
      <c r="D711" s="12" t="s">
        <v>1034</v>
      </c>
      <c r="E711" s="19" t="s">
        <v>5</v>
      </c>
      <c r="F711" s="19" t="s">
        <v>2273</v>
      </c>
      <c r="G711" s="19" t="s">
        <v>4398</v>
      </c>
      <c r="H711" s="12" t="s">
        <v>4384</v>
      </c>
      <c r="I711" s="20">
        <v>1000</v>
      </c>
      <c r="J711" s="12" t="s">
        <v>2325</v>
      </c>
      <c r="K711" s="12" t="s">
        <v>4399</v>
      </c>
      <c r="L711" s="12" t="s">
        <v>2299</v>
      </c>
      <c r="M711" s="12"/>
      <c r="N711" s="12" t="s">
        <v>7927</v>
      </c>
      <c r="O711" s="23">
        <v>0</v>
      </c>
      <c r="P711" s="23">
        <v>10000</v>
      </c>
      <c r="Q711" s="23">
        <v>0</v>
      </c>
      <c r="R711" s="24">
        <v>0</v>
      </c>
      <c r="S711" s="25">
        <v>608</v>
      </c>
      <c r="U711" s="22" t="str">
        <f>IFERROR(VLOOKUP(B711,[1]Planilha1!$A$1:$B$34,2,FALSE),"Liberado")</f>
        <v>Pendente Revisão Trabalhista</v>
      </c>
    </row>
    <row r="712" spans="1:21" s="21" customFormat="1" ht="20.100000000000001" customHeight="1" x14ac:dyDescent="0.2">
      <c r="A712" s="12" t="s">
        <v>73</v>
      </c>
      <c r="B712" s="18" t="s">
        <v>255</v>
      </c>
      <c r="C712" s="12" t="s">
        <v>634</v>
      </c>
      <c r="D712" s="12" t="s">
        <v>1035</v>
      </c>
      <c r="E712" s="19" t="s">
        <v>5</v>
      </c>
      <c r="F712" s="19" t="s">
        <v>2244</v>
      </c>
      <c r="G712" s="19" t="s">
        <v>4400</v>
      </c>
      <c r="H712" s="12" t="s">
        <v>4401</v>
      </c>
      <c r="I712" s="20">
        <v>15000</v>
      </c>
      <c r="J712" s="12" t="s">
        <v>2247</v>
      </c>
      <c r="K712" s="12" t="s">
        <v>4402</v>
      </c>
      <c r="L712" s="12" t="s">
        <v>7919</v>
      </c>
      <c r="M712" s="12"/>
      <c r="N712" s="12" t="s">
        <v>3538</v>
      </c>
      <c r="O712" s="23">
        <v>0</v>
      </c>
      <c r="P712" s="23">
        <v>10414.6</v>
      </c>
      <c r="Q712" s="23">
        <v>0</v>
      </c>
      <c r="R712" s="24">
        <v>0</v>
      </c>
      <c r="S712" s="25">
        <v>560</v>
      </c>
      <c r="U712" s="22" t="str">
        <f>IFERROR(VLOOKUP(B712,[1]Planilha1!$A$1:$B$34,2,FALSE),"Liberado")</f>
        <v>Pendente Revisão Trabalhista</v>
      </c>
    </row>
    <row r="713" spans="1:21" s="21" customFormat="1" ht="20.100000000000001" customHeight="1" x14ac:dyDescent="0.2">
      <c r="A713" s="12" t="s">
        <v>73</v>
      </c>
      <c r="B713" s="18" t="s">
        <v>255</v>
      </c>
      <c r="C713" s="12" t="s">
        <v>634</v>
      </c>
      <c r="D713" s="12" t="s">
        <v>1036</v>
      </c>
      <c r="E713" s="19" t="s">
        <v>5</v>
      </c>
      <c r="F713" s="19" t="s">
        <v>2244</v>
      </c>
      <c r="G713" s="19" t="s">
        <v>4403</v>
      </c>
      <c r="H713" s="12" t="s">
        <v>4401</v>
      </c>
      <c r="I713" s="20">
        <v>15000</v>
      </c>
      <c r="J713" s="12" t="s">
        <v>2247</v>
      </c>
      <c r="K713" s="12" t="s">
        <v>4404</v>
      </c>
      <c r="L713" s="12" t="s">
        <v>7978</v>
      </c>
      <c r="M713" s="12"/>
      <c r="N713" s="12" t="s">
        <v>4289</v>
      </c>
      <c r="O713" s="23">
        <v>0</v>
      </c>
      <c r="P713" s="23">
        <v>10000</v>
      </c>
      <c r="Q713" s="23">
        <v>0</v>
      </c>
      <c r="R713" s="24">
        <v>0</v>
      </c>
      <c r="S713" s="25">
        <v>320</v>
      </c>
      <c r="U713" s="22" t="str">
        <f>IFERROR(VLOOKUP(B713,[1]Planilha1!$A$1:$B$34,2,FALSE),"Liberado")</f>
        <v>Pendente Revisão Trabalhista</v>
      </c>
    </row>
    <row r="714" spans="1:21" s="21" customFormat="1" ht="20.100000000000001" customHeight="1" x14ac:dyDescent="0.2">
      <c r="A714" s="12" t="s">
        <v>73</v>
      </c>
      <c r="B714" s="18" t="s">
        <v>255</v>
      </c>
      <c r="C714" s="12" t="s">
        <v>634</v>
      </c>
      <c r="D714" s="12" t="s">
        <v>9037</v>
      </c>
      <c r="E714" s="19" t="s">
        <v>5</v>
      </c>
      <c r="F714" s="19" t="s">
        <v>8</v>
      </c>
      <c r="G714" s="19" t="s">
        <v>9038</v>
      </c>
      <c r="H714" s="12" t="s">
        <v>9039</v>
      </c>
      <c r="I714" s="20">
        <v>69771.12</v>
      </c>
      <c r="J714" s="12" t="s">
        <v>2270</v>
      </c>
      <c r="K714" s="12" t="s">
        <v>9040</v>
      </c>
      <c r="L714" s="12" t="s">
        <v>7869</v>
      </c>
      <c r="M714" s="12"/>
      <c r="N714" s="12" t="s">
        <v>9041</v>
      </c>
      <c r="O714" s="23">
        <v>0</v>
      </c>
      <c r="P714" s="23">
        <v>10000</v>
      </c>
      <c r="Q714" s="23">
        <v>0</v>
      </c>
      <c r="R714" s="24">
        <v>0</v>
      </c>
      <c r="S714" s="25">
        <v>175</v>
      </c>
      <c r="U714" s="22" t="str">
        <f>IFERROR(VLOOKUP(B714,[1]Planilha1!$A$1:$B$34,2,FALSE),"Liberado")</f>
        <v>Pendente Revisão Trabalhista</v>
      </c>
    </row>
    <row r="715" spans="1:21" s="21" customFormat="1" ht="20.100000000000001" customHeight="1" x14ac:dyDescent="0.2">
      <c r="A715" s="12" t="s">
        <v>73</v>
      </c>
      <c r="B715" s="18" t="s">
        <v>255</v>
      </c>
      <c r="C715" s="12" t="s">
        <v>649</v>
      </c>
      <c r="D715" s="12" t="s">
        <v>1037</v>
      </c>
      <c r="E715" s="19" t="s">
        <v>5</v>
      </c>
      <c r="F715" s="19" t="s">
        <v>2244</v>
      </c>
      <c r="G715" s="19" t="s">
        <v>4405</v>
      </c>
      <c r="H715" s="12" t="s">
        <v>4401</v>
      </c>
      <c r="I715" s="20">
        <v>1022.9</v>
      </c>
      <c r="J715" s="12" t="s">
        <v>2247</v>
      </c>
      <c r="K715" s="12" t="s">
        <v>4406</v>
      </c>
      <c r="L715" s="12" t="s">
        <v>8073</v>
      </c>
      <c r="M715" s="12"/>
      <c r="N715" s="12" t="s">
        <v>2323</v>
      </c>
      <c r="O715" s="23">
        <v>14239.1</v>
      </c>
      <c r="P715" s="23">
        <v>0</v>
      </c>
      <c r="Q715" s="23">
        <v>0</v>
      </c>
      <c r="R715" s="24">
        <v>0</v>
      </c>
      <c r="S715" s="25">
        <v>720</v>
      </c>
      <c r="U715" s="22" t="str">
        <f>IFERROR(VLOOKUP(B715,[1]Planilha1!$A$1:$B$34,2,FALSE),"Liberado")</f>
        <v>Pendente Revisão Trabalhista</v>
      </c>
    </row>
    <row r="716" spans="1:21" s="21" customFormat="1" ht="20.100000000000001" customHeight="1" x14ac:dyDescent="0.2">
      <c r="A716" s="12" t="s">
        <v>73</v>
      </c>
      <c r="B716" s="18" t="s">
        <v>255</v>
      </c>
      <c r="C716" s="12" t="s">
        <v>649</v>
      </c>
      <c r="D716" s="12" t="s">
        <v>9042</v>
      </c>
      <c r="E716" s="19" t="s">
        <v>5</v>
      </c>
      <c r="F716" s="19" t="s">
        <v>2244</v>
      </c>
      <c r="G716" s="19" t="s">
        <v>9043</v>
      </c>
      <c r="H716" s="12" t="s">
        <v>9044</v>
      </c>
      <c r="I716" s="20">
        <v>20000</v>
      </c>
      <c r="J716" s="12" t="s">
        <v>2247</v>
      </c>
      <c r="K716" s="12" t="s">
        <v>9045</v>
      </c>
      <c r="L716" s="12" t="s">
        <v>2249</v>
      </c>
      <c r="M716" s="12"/>
      <c r="N716" s="12" t="s">
        <v>4186</v>
      </c>
      <c r="O716" s="23">
        <v>0</v>
      </c>
      <c r="P716" s="23">
        <v>15000</v>
      </c>
      <c r="Q716" s="23">
        <v>0</v>
      </c>
      <c r="R716" s="24">
        <v>0</v>
      </c>
      <c r="S716" s="25">
        <v>480</v>
      </c>
      <c r="U716" s="22" t="str">
        <f>IFERROR(VLOOKUP(B716,[1]Planilha1!$A$1:$B$34,2,FALSE),"Liberado")</f>
        <v>Pendente Revisão Trabalhista</v>
      </c>
    </row>
    <row r="717" spans="1:21" s="21" customFormat="1" ht="20.100000000000001" customHeight="1" x14ac:dyDescent="0.2">
      <c r="A717" s="12" t="s">
        <v>73</v>
      </c>
      <c r="B717" s="18" t="s">
        <v>255</v>
      </c>
      <c r="C717" s="12" t="s">
        <v>649</v>
      </c>
      <c r="D717" s="12" t="s">
        <v>9046</v>
      </c>
      <c r="E717" s="19" t="s">
        <v>5</v>
      </c>
      <c r="F717" s="19" t="s">
        <v>2273</v>
      </c>
      <c r="G717" s="19" t="s">
        <v>9047</v>
      </c>
      <c r="H717" s="12" t="s">
        <v>9048</v>
      </c>
      <c r="I717" s="20">
        <v>10000</v>
      </c>
      <c r="J717" s="12" t="s">
        <v>2325</v>
      </c>
      <c r="K717" s="12" t="s">
        <v>9049</v>
      </c>
      <c r="L717" s="12" t="s">
        <v>8376</v>
      </c>
      <c r="M717" s="12"/>
      <c r="N717" s="12" t="s">
        <v>8699</v>
      </c>
      <c r="O717" s="23">
        <v>0</v>
      </c>
      <c r="P717" s="23">
        <v>0</v>
      </c>
      <c r="Q717" s="23">
        <v>0</v>
      </c>
      <c r="R717" s="24">
        <v>0</v>
      </c>
      <c r="S717" s="25">
        <v>160</v>
      </c>
      <c r="U717" s="22" t="str">
        <f>IFERROR(VLOOKUP(B717,[1]Planilha1!$A$1:$B$34,2,FALSE),"Liberado")</f>
        <v>Pendente Revisão Trabalhista</v>
      </c>
    </row>
    <row r="718" spans="1:21" s="21" customFormat="1" ht="20.100000000000001" customHeight="1" x14ac:dyDescent="0.2">
      <c r="A718" s="12" t="s">
        <v>73</v>
      </c>
      <c r="B718" s="18" t="s">
        <v>255</v>
      </c>
      <c r="C718" s="12" t="s">
        <v>323</v>
      </c>
      <c r="D718" s="12" t="s">
        <v>9050</v>
      </c>
      <c r="E718" s="19" t="s">
        <v>5</v>
      </c>
      <c r="F718" s="19" t="s">
        <v>9051</v>
      </c>
      <c r="G718" s="19" t="s">
        <v>9052</v>
      </c>
      <c r="H718" s="12" t="s">
        <v>2392</v>
      </c>
      <c r="I718" s="20">
        <v>1845.26</v>
      </c>
      <c r="J718" s="12" t="s">
        <v>2325</v>
      </c>
      <c r="K718" s="12" t="s">
        <v>9053</v>
      </c>
      <c r="L718" s="12" t="s">
        <v>2299</v>
      </c>
      <c r="M718" s="12"/>
      <c r="N718" s="12" t="s">
        <v>7927</v>
      </c>
      <c r="O718" s="23">
        <v>0</v>
      </c>
      <c r="P718" s="23">
        <v>0</v>
      </c>
      <c r="Q718" s="23">
        <v>0</v>
      </c>
      <c r="R718" s="24">
        <v>0</v>
      </c>
      <c r="S718" s="25">
        <v>1080</v>
      </c>
      <c r="U718" s="22" t="str">
        <f>IFERROR(VLOOKUP(B718,[1]Planilha1!$A$1:$B$34,2,FALSE),"Liberado")</f>
        <v>Pendente Revisão Trabalhista</v>
      </c>
    </row>
    <row r="719" spans="1:21" s="21" customFormat="1" ht="20.100000000000001" customHeight="1" x14ac:dyDescent="0.2">
      <c r="A719" s="12" t="s">
        <v>73</v>
      </c>
      <c r="B719" s="18" t="s">
        <v>255</v>
      </c>
      <c r="C719" s="12" t="s">
        <v>323</v>
      </c>
      <c r="D719" s="12" t="s">
        <v>9054</v>
      </c>
      <c r="E719" s="19" t="s">
        <v>5</v>
      </c>
      <c r="F719" s="19" t="s">
        <v>2244</v>
      </c>
      <c r="G719" s="19" t="s">
        <v>9055</v>
      </c>
      <c r="H719" s="12" t="s">
        <v>9056</v>
      </c>
      <c r="I719" s="20">
        <v>9370</v>
      </c>
      <c r="J719" s="12" t="s">
        <v>2325</v>
      </c>
      <c r="K719" s="12" t="s">
        <v>9057</v>
      </c>
      <c r="L719" s="12" t="s">
        <v>2288</v>
      </c>
      <c r="M719" s="12"/>
      <c r="N719" s="12" t="s">
        <v>8154</v>
      </c>
      <c r="O719" s="23">
        <v>0</v>
      </c>
      <c r="P719" s="23">
        <v>10000</v>
      </c>
      <c r="Q719" s="23">
        <v>0</v>
      </c>
      <c r="R719" s="24">
        <v>0</v>
      </c>
      <c r="S719" s="25">
        <v>64</v>
      </c>
      <c r="U719" s="22" t="str">
        <f>IFERROR(VLOOKUP(B719,[1]Planilha1!$A$1:$B$34,2,FALSE),"Liberado")</f>
        <v>Pendente Revisão Trabalhista</v>
      </c>
    </row>
    <row r="720" spans="1:21" s="21" customFormat="1" ht="20.100000000000001" customHeight="1" x14ac:dyDescent="0.2">
      <c r="A720" s="12" t="s">
        <v>73</v>
      </c>
      <c r="B720" s="18" t="s">
        <v>255</v>
      </c>
      <c r="C720" s="12" t="s">
        <v>706</v>
      </c>
      <c r="D720" s="12" t="s">
        <v>9058</v>
      </c>
      <c r="E720" s="19" t="s">
        <v>5</v>
      </c>
      <c r="F720" s="19" t="s">
        <v>2273</v>
      </c>
      <c r="G720" s="19" t="s">
        <v>9059</v>
      </c>
      <c r="H720" s="12" t="s">
        <v>9060</v>
      </c>
      <c r="I720" s="20">
        <v>30000</v>
      </c>
      <c r="J720" s="12" t="s">
        <v>2247</v>
      </c>
      <c r="K720" s="12" t="s">
        <v>9061</v>
      </c>
      <c r="L720" s="12" t="s">
        <v>2288</v>
      </c>
      <c r="M720" s="12" t="s">
        <v>9062</v>
      </c>
      <c r="N720" s="12" t="s">
        <v>2475</v>
      </c>
      <c r="O720" s="23">
        <v>0</v>
      </c>
      <c r="P720" s="23">
        <v>15000</v>
      </c>
      <c r="Q720" s="23">
        <v>0</v>
      </c>
      <c r="R720" s="24">
        <v>0</v>
      </c>
      <c r="S720" s="25">
        <v>96</v>
      </c>
      <c r="U720" s="22" t="str">
        <f>IFERROR(VLOOKUP(B720,[1]Planilha1!$A$1:$B$34,2,FALSE),"Liberado")</f>
        <v>Pendente Revisão Trabalhista</v>
      </c>
    </row>
    <row r="721" spans="1:53" s="21" customFormat="1" ht="20.100000000000001" customHeight="1" x14ac:dyDescent="0.2">
      <c r="A721" s="27" t="s">
        <v>114</v>
      </c>
      <c r="B721" s="28" t="s">
        <v>255</v>
      </c>
      <c r="C721" s="27" t="s">
        <v>427</v>
      </c>
      <c r="D721" s="27" t="s">
        <v>11349</v>
      </c>
      <c r="E721" s="27" t="s">
        <v>7</v>
      </c>
      <c r="F721" s="27" t="s">
        <v>6507</v>
      </c>
      <c r="G721" s="27" t="s">
        <v>11350</v>
      </c>
      <c r="H721" s="27" t="s">
        <v>6509</v>
      </c>
      <c r="I721" s="29">
        <v>60000</v>
      </c>
      <c r="J721" s="27" t="s">
        <v>6510</v>
      </c>
      <c r="K721" s="27" t="s">
        <v>11351</v>
      </c>
      <c r="L721" s="27" t="s">
        <v>6664</v>
      </c>
      <c r="M721" s="30">
        <v>42955</v>
      </c>
      <c r="N721" s="35" t="s">
        <v>12099</v>
      </c>
      <c r="O721" s="23">
        <v>0</v>
      </c>
      <c r="P721" s="23">
        <v>0.01</v>
      </c>
      <c r="Q721" s="23">
        <v>0</v>
      </c>
      <c r="R721" s="24">
        <v>0</v>
      </c>
      <c r="S721" s="25">
        <v>0</v>
      </c>
      <c r="T721" s="32" t="s">
        <v>12066</v>
      </c>
      <c r="U721" s="22" t="str">
        <f>IFERROR(VLOOKUP(B721,[1]Planilha1!$A$1:$B$34,2,FALSE),"Liberado")</f>
        <v>Pendente Revisão Trabalhista</v>
      </c>
      <c r="V721" s="31"/>
      <c r="W721" s="31"/>
      <c r="X721" s="31"/>
      <c r="Y721" s="31"/>
      <c r="Z721" s="31"/>
      <c r="AA721" s="31"/>
      <c r="AB721" s="31"/>
      <c r="AC721" s="31"/>
      <c r="AD721" s="31"/>
      <c r="AE721" s="31"/>
      <c r="AF721" s="31"/>
      <c r="AG721" s="31"/>
      <c r="AH721" s="31"/>
      <c r="AI721" s="31"/>
      <c r="AJ721" s="31"/>
      <c r="AK721" s="31"/>
      <c r="AL721" s="31"/>
      <c r="AM721" s="31"/>
      <c r="AN721" s="31"/>
      <c r="AO721" s="31"/>
      <c r="AP721" s="31"/>
      <c r="AQ721" s="31"/>
      <c r="AR721" s="31"/>
      <c r="AS721" s="31"/>
      <c r="AT721" s="31"/>
      <c r="AU721" s="31"/>
      <c r="AV721" s="31"/>
      <c r="AW721" s="31"/>
      <c r="AX721" s="31"/>
      <c r="AY721" s="31"/>
      <c r="AZ721" s="31"/>
      <c r="BA721" s="31"/>
    </row>
    <row r="722" spans="1:53" s="21" customFormat="1" ht="20.100000000000001" customHeight="1" x14ac:dyDescent="0.2">
      <c r="A722" s="27" t="s">
        <v>114</v>
      </c>
      <c r="B722" s="28" t="s">
        <v>255</v>
      </c>
      <c r="C722" s="27" t="s">
        <v>706</v>
      </c>
      <c r="D722" s="27" t="s">
        <v>11422</v>
      </c>
      <c r="E722" s="27" t="s">
        <v>7</v>
      </c>
      <c r="F722" s="27" t="s">
        <v>6507</v>
      </c>
      <c r="G722" s="27" t="s">
        <v>11423</v>
      </c>
      <c r="H722" s="27" t="s">
        <v>11424</v>
      </c>
      <c r="I722" s="29">
        <v>37500</v>
      </c>
      <c r="J722" s="27" t="s">
        <v>6510</v>
      </c>
      <c r="K722" s="27" t="s">
        <v>11099</v>
      </c>
      <c r="L722" s="27" t="s">
        <v>6585</v>
      </c>
      <c r="M722" s="30">
        <v>42942</v>
      </c>
      <c r="N722" s="27" t="s">
        <v>6511</v>
      </c>
      <c r="O722" s="23">
        <v>0</v>
      </c>
      <c r="P722" s="23">
        <v>5823.14</v>
      </c>
      <c r="Q722" s="23">
        <v>0</v>
      </c>
      <c r="R722" s="24">
        <v>0</v>
      </c>
      <c r="S722" s="25">
        <v>0</v>
      </c>
      <c r="T722" s="32"/>
      <c r="U722" s="22" t="str">
        <f>IFERROR(VLOOKUP(B722,[1]Planilha1!$A$1:$B$34,2,FALSE),"Liberado")</f>
        <v>Pendente Revisão Trabalhista</v>
      </c>
      <c r="V722" s="31"/>
      <c r="W722" s="31"/>
      <c r="X722" s="31"/>
      <c r="Y722" s="31"/>
      <c r="Z722" s="31"/>
      <c r="AA722" s="31"/>
      <c r="AB722" s="31"/>
      <c r="AC722" s="31"/>
      <c r="AD722" s="31"/>
      <c r="AE722" s="31"/>
      <c r="AF722" s="31"/>
      <c r="AG722" s="31"/>
      <c r="AH722" s="31"/>
      <c r="AI722" s="31"/>
      <c r="AJ722" s="31"/>
      <c r="AK722" s="31"/>
      <c r="AL722" s="31"/>
      <c r="AM722" s="31"/>
      <c r="AN722" s="31"/>
      <c r="AO722" s="31"/>
      <c r="AP722" s="31"/>
      <c r="AQ722" s="31"/>
      <c r="AR722" s="31"/>
      <c r="AS722" s="31"/>
      <c r="AT722" s="31"/>
      <c r="AU722" s="31"/>
      <c r="AV722" s="31"/>
      <c r="AW722" s="31"/>
      <c r="AX722" s="31"/>
      <c r="AY722" s="31"/>
      <c r="AZ722" s="31"/>
      <c r="BA722" s="31"/>
    </row>
    <row r="723" spans="1:53" s="21" customFormat="1" ht="20.100000000000001" customHeight="1" x14ac:dyDescent="0.2">
      <c r="A723" s="27" t="s">
        <v>114</v>
      </c>
      <c r="B723" s="28" t="s">
        <v>255</v>
      </c>
      <c r="C723" s="27" t="s">
        <v>602</v>
      </c>
      <c r="D723" s="27" t="s">
        <v>1832</v>
      </c>
      <c r="E723" s="27" t="s">
        <v>7</v>
      </c>
      <c r="F723" s="27" t="s">
        <v>6507</v>
      </c>
      <c r="G723" s="27" t="s">
        <v>6508</v>
      </c>
      <c r="H723" s="27" t="s">
        <v>6509</v>
      </c>
      <c r="I723" s="29">
        <v>40000</v>
      </c>
      <c r="J723" s="27" t="s">
        <v>6510</v>
      </c>
      <c r="K723" s="27" t="s">
        <v>11445</v>
      </c>
      <c r="L723" s="27" t="s">
        <v>6585</v>
      </c>
      <c r="M723" s="30">
        <v>42913</v>
      </c>
      <c r="N723" s="35" t="s">
        <v>12097</v>
      </c>
      <c r="O723" s="23">
        <v>0</v>
      </c>
      <c r="P723" s="23">
        <v>40000</v>
      </c>
      <c r="Q723" s="23">
        <v>0</v>
      </c>
      <c r="R723" s="24">
        <v>0</v>
      </c>
      <c r="S723" s="25">
        <v>0</v>
      </c>
      <c r="T723" s="32" t="s">
        <v>12066</v>
      </c>
      <c r="U723" s="22" t="str">
        <f>IFERROR(VLOOKUP(B723,[1]Planilha1!$A$1:$B$34,2,FALSE),"Liberado")</f>
        <v>Pendente Revisão Trabalhista</v>
      </c>
      <c r="V723" s="31"/>
      <c r="W723" s="31"/>
      <c r="X723" s="31"/>
      <c r="Y723" s="31"/>
      <c r="Z723" s="31"/>
      <c r="AA723" s="31"/>
      <c r="AB723" s="31"/>
      <c r="AC723" s="31"/>
      <c r="AD723" s="31"/>
      <c r="AE723" s="31"/>
      <c r="AF723" s="31"/>
      <c r="AG723" s="31"/>
      <c r="AH723" s="31"/>
      <c r="AI723" s="31"/>
      <c r="AJ723" s="31"/>
      <c r="AK723" s="31"/>
      <c r="AL723" s="31"/>
      <c r="AM723" s="31"/>
      <c r="AN723" s="31"/>
      <c r="AO723" s="31"/>
      <c r="AP723" s="31"/>
      <c r="AQ723" s="31"/>
      <c r="AR723" s="31"/>
      <c r="AS723" s="31"/>
      <c r="AT723" s="31"/>
      <c r="AU723" s="31"/>
      <c r="AV723" s="31"/>
      <c r="AW723" s="31"/>
      <c r="AX723" s="31"/>
      <c r="AY723" s="31"/>
      <c r="AZ723" s="31"/>
      <c r="BA723" s="31"/>
    </row>
    <row r="724" spans="1:53" s="21" customFormat="1" ht="20.100000000000001" customHeight="1" x14ac:dyDescent="0.2">
      <c r="A724" s="27" t="s">
        <v>114</v>
      </c>
      <c r="B724" s="28" t="s">
        <v>255</v>
      </c>
      <c r="C724" s="27" t="s">
        <v>331</v>
      </c>
      <c r="D724" s="27" t="s">
        <v>1865</v>
      </c>
      <c r="E724" s="27" t="s">
        <v>7</v>
      </c>
      <c r="F724" s="27" t="s">
        <v>6507</v>
      </c>
      <c r="G724" s="27" t="s">
        <v>11486</v>
      </c>
      <c r="H724" s="27" t="s">
        <v>6509</v>
      </c>
      <c r="I724" s="29">
        <v>40000</v>
      </c>
      <c r="J724" s="27" t="s">
        <v>6510</v>
      </c>
      <c r="K724" s="27" t="s">
        <v>11487</v>
      </c>
      <c r="L724" s="27" t="s">
        <v>6579</v>
      </c>
      <c r="M724" s="30">
        <v>42871</v>
      </c>
      <c r="N724" s="27" t="s">
        <v>11488</v>
      </c>
      <c r="O724" s="23">
        <v>17885.240000000002</v>
      </c>
      <c r="P724" s="23">
        <v>610210.34</v>
      </c>
      <c r="Q724" s="23">
        <v>0</v>
      </c>
      <c r="R724" s="24">
        <v>0</v>
      </c>
      <c r="S724" s="25">
        <v>0</v>
      </c>
      <c r="T724" s="32"/>
      <c r="U724" s="22" t="str">
        <f>IFERROR(VLOOKUP(B724,[1]Planilha1!$A$1:$B$34,2,FALSE),"Liberado")</f>
        <v>Pendente Revisão Trabalhista</v>
      </c>
      <c r="V724" s="31"/>
      <c r="W724" s="31"/>
      <c r="X724" s="31"/>
      <c r="Y724" s="31"/>
      <c r="Z724" s="31"/>
      <c r="AA724" s="31"/>
      <c r="AB724" s="31"/>
      <c r="AC724" s="31"/>
      <c r="AD724" s="31"/>
      <c r="AE724" s="31"/>
      <c r="AF724" s="31"/>
      <c r="AG724" s="31"/>
      <c r="AH724" s="31"/>
      <c r="AI724" s="31"/>
      <c r="AJ724" s="31"/>
      <c r="AK724" s="31"/>
      <c r="AL724" s="31"/>
      <c r="AM724" s="31"/>
      <c r="AN724" s="31"/>
      <c r="AO724" s="31"/>
      <c r="AP724" s="31"/>
      <c r="AQ724" s="31"/>
      <c r="AR724" s="31"/>
      <c r="AS724" s="31"/>
      <c r="AT724" s="31"/>
      <c r="AU724" s="31"/>
      <c r="AV724" s="31"/>
      <c r="AW724" s="31"/>
      <c r="AX724" s="31"/>
      <c r="AY724" s="31"/>
      <c r="AZ724" s="31"/>
      <c r="BA724" s="31"/>
    </row>
    <row r="725" spans="1:53" s="21" customFormat="1" ht="20.100000000000001" customHeight="1" x14ac:dyDescent="0.2">
      <c r="A725" s="27" t="s">
        <v>114</v>
      </c>
      <c r="B725" s="28" t="s">
        <v>255</v>
      </c>
      <c r="C725" s="27" t="s">
        <v>674</v>
      </c>
      <c r="D725" s="27" t="s">
        <v>1868</v>
      </c>
      <c r="E725" s="27" t="s">
        <v>7</v>
      </c>
      <c r="F725" s="27" t="s">
        <v>6507</v>
      </c>
      <c r="G725" s="27" t="s">
        <v>11492</v>
      </c>
      <c r="H725" s="27" t="s">
        <v>6584</v>
      </c>
      <c r="I725" s="29">
        <v>45000</v>
      </c>
      <c r="J725" s="27" t="s">
        <v>6510</v>
      </c>
      <c r="K725" s="27" t="s">
        <v>11493</v>
      </c>
      <c r="L725" s="27" t="s">
        <v>6579</v>
      </c>
      <c r="M725" s="30" t="s">
        <v>6531</v>
      </c>
      <c r="N725" s="27" t="s">
        <v>11494</v>
      </c>
      <c r="O725" s="23">
        <v>22306.23</v>
      </c>
      <c r="P725" s="23">
        <v>14108.2</v>
      </c>
      <c r="Q725" s="23">
        <v>0</v>
      </c>
      <c r="R725" s="24">
        <v>0</v>
      </c>
      <c r="S725" s="25">
        <v>0</v>
      </c>
      <c r="T725" s="32"/>
      <c r="U725" s="22" t="str">
        <f>IFERROR(VLOOKUP(B725,[1]Planilha1!$A$1:$B$34,2,FALSE),"Liberado")</f>
        <v>Pendente Revisão Trabalhista</v>
      </c>
      <c r="V725" s="31"/>
      <c r="W725" s="31"/>
      <c r="X725" s="31"/>
      <c r="Y725" s="31"/>
      <c r="Z725" s="31"/>
      <c r="AA725" s="31"/>
      <c r="AB725" s="31"/>
      <c r="AC725" s="31"/>
      <c r="AD725" s="31"/>
      <c r="AE725" s="31"/>
      <c r="AF725" s="31"/>
      <c r="AG725" s="31"/>
      <c r="AH725" s="31"/>
      <c r="AI725" s="31"/>
      <c r="AJ725" s="31"/>
      <c r="AK725" s="31"/>
      <c r="AL725" s="31"/>
      <c r="AM725" s="31"/>
      <c r="AN725" s="31"/>
      <c r="AO725" s="31"/>
      <c r="AP725" s="31"/>
      <c r="AQ725" s="31"/>
      <c r="AR725" s="31"/>
      <c r="AS725" s="31"/>
      <c r="AT725" s="31"/>
      <c r="AU725" s="31"/>
      <c r="AV725" s="31"/>
      <c r="AW725" s="31"/>
      <c r="AX725" s="31"/>
      <c r="AY725" s="31"/>
      <c r="AZ725" s="31"/>
      <c r="BA725" s="31"/>
    </row>
    <row r="726" spans="1:53" s="21" customFormat="1" ht="20.100000000000001" customHeight="1" x14ac:dyDescent="0.2">
      <c r="A726" s="27" t="s">
        <v>114</v>
      </c>
      <c r="B726" s="28" t="s">
        <v>255</v>
      </c>
      <c r="C726" s="27" t="s">
        <v>397</v>
      </c>
      <c r="D726" s="27" t="s">
        <v>1926</v>
      </c>
      <c r="E726" s="27" t="s">
        <v>7</v>
      </c>
      <c r="F726" s="27" t="s">
        <v>6507</v>
      </c>
      <c r="G726" s="27" t="s">
        <v>6678</v>
      </c>
      <c r="H726" s="27" t="s">
        <v>6679</v>
      </c>
      <c r="I726" s="29">
        <v>36000</v>
      </c>
      <c r="J726" s="27" t="s">
        <v>6510</v>
      </c>
      <c r="K726" s="27" t="s">
        <v>11595</v>
      </c>
      <c r="L726" s="27" t="s">
        <v>6684</v>
      </c>
      <c r="M726" s="30">
        <v>42640</v>
      </c>
      <c r="N726" s="35" t="s">
        <v>12099</v>
      </c>
      <c r="O726" s="23">
        <v>0</v>
      </c>
      <c r="P726" s="23">
        <v>0.01</v>
      </c>
      <c r="Q726" s="23">
        <v>0</v>
      </c>
      <c r="R726" s="24">
        <v>0</v>
      </c>
      <c r="S726" s="25">
        <v>0</v>
      </c>
      <c r="T726" s="32" t="s">
        <v>12066</v>
      </c>
      <c r="U726" s="22" t="str">
        <f>IFERROR(VLOOKUP(B726,[1]Planilha1!$A$1:$B$34,2,FALSE),"Liberado")</f>
        <v>Pendente Revisão Trabalhista</v>
      </c>
      <c r="V726" s="31"/>
      <c r="W726" s="31"/>
      <c r="X726" s="31"/>
      <c r="Y726" s="31"/>
      <c r="Z726" s="31"/>
      <c r="AA726" s="31"/>
      <c r="AB726" s="31"/>
      <c r="AC726" s="31"/>
      <c r="AD726" s="31"/>
      <c r="AE726" s="31"/>
      <c r="AF726" s="31"/>
      <c r="AG726" s="31"/>
      <c r="AH726" s="31"/>
      <c r="AI726" s="31"/>
      <c r="AJ726" s="31"/>
      <c r="AK726" s="31"/>
      <c r="AL726" s="31"/>
      <c r="AM726" s="31"/>
      <c r="AN726" s="31"/>
      <c r="AO726" s="31"/>
      <c r="AP726" s="31"/>
      <c r="AQ726" s="31"/>
      <c r="AR726" s="31"/>
      <c r="AS726" s="31"/>
      <c r="AT726" s="31"/>
      <c r="AU726" s="31"/>
      <c r="AV726" s="31"/>
      <c r="AW726" s="31"/>
      <c r="AX726" s="31"/>
      <c r="AY726" s="31"/>
      <c r="AZ726" s="31"/>
      <c r="BA726" s="31"/>
    </row>
    <row r="727" spans="1:53" s="21" customFormat="1" ht="20.100000000000001" customHeight="1" x14ac:dyDescent="0.2">
      <c r="A727" s="27" t="s">
        <v>114</v>
      </c>
      <c r="B727" s="28" t="s">
        <v>255</v>
      </c>
      <c r="C727" s="27" t="s">
        <v>634</v>
      </c>
      <c r="D727" s="27" t="s">
        <v>1939</v>
      </c>
      <c r="E727" s="27" t="s">
        <v>7</v>
      </c>
      <c r="F727" s="27" t="s">
        <v>6507</v>
      </c>
      <c r="G727" s="27" t="s">
        <v>6715</v>
      </c>
      <c r="H727" s="27" t="s">
        <v>6716</v>
      </c>
      <c r="I727" s="29">
        <v>36000</v>
      </c>
      <c r="J727" s="27" t="s">
        <v>6510</v>
      </c>
      <c r="K727" s="27" t="s">
        <v>11615</v>
      </c>
      <c r="L727" s="27" t="s">
        <v>6579</v>
      </c>
      <c r="M727" s="30">
        <v>42612</v>
      </c>
      <c r="N727" s="35" t="s">
        <v>12097</v>
      </c>
      <c r="O727" s="23">
        <v>0</v>
      </c>
      <c r="P727" s="23">
        <v>20000</v>
      </c>
      <c r="Q727" s="23">
        <v>0</v>
      </c>
      <c r="R727" s="24">
        <v>0</v>
      </c>
      <c r="S727" s="25">
        <v>0</v>
      </c>
      <c r="T727" s="32" t="s">
        <v>12066</v>
      </c>
      <c r="U727" s="22" t="str">
        <f>IFERROR(VLOOKUP(B727,[1]Planilha1!$A$1:$B$34,2,FALSE),"Liberado")</f>
        <v>Pendente Revisão Trabalhista</v>
      </c>
      <c r="V727" s="31"/>
      <c r="W727" s="31"/>
      <c r="X727" s="31"/>
      <c r="Y727" s="31"/>
      <c r="Z727" s="31"/>
      <c r="AA727" s="31"/>
      <c r="AB727" s="31"/>
      <c r="AC727" s="31"/>
      <c r="AD727" s="31"/>
      <c r="AE727" s="31"/>
      <c r="AF727" s="31"/>
      <c r="AG727" s="31"/>
      <c r="AH727" s="31"/>
      <c r="AI727" s="31"/>
      <c r="AJ727" s="31"/>
      <c r="AK727" s="31"/>
      <c r="AL727" s="31"/>
      <c r="AM727" s="31"/>
      <c r="AN727" s="31"/>
      <c r="AO727" s="31"/>
      <c r="AP727" s="31"/>
      <c r="AQ727" s="31"/>
      <c r="AR727" s="31"/>
      <c r="AS727" s="31"/>
      <c r="AT727" s="31"/>
      <c r="AU727" s="31"/>
      <c r="AV727" s="31"/>
      <c r="AW727" s="31"/>
      <c r="AX727" s="31"/>
      <c r="AY727" s="31"/>
      <c r="AZ727" s="31"/>
      <c r="BA727" s="31"/>
    </row>
    <row r="728" spans="1:53" s="21" customFormat="1" ht="20.100000000000001" customHeight="1" x14ac:dyDescent="0.2">
      <c r="A728" s="27" t="s">
        <v>114</v>
      </c>
      <c r="B728" s="28" t="s">
        <v>255</v>
      </c>
      <c r="C728" s="27" t="s">
        <v>397</v>
      </c>
      <c r="D728" s="27" t="s">
        <v>1943</v>
      </c>
      <c r="E728" s="27" t="s">
        <v>7</v>
      </c>
      <c r="F728" s="27" t="s">
        <v>6507</v>
      </c>
      <c r="G728" s="27" t="s">
        <v>11621</v>
      </c>
      <c r="H728" s="27" t="s">
        <v>6679</v>
      </c>
      <c r="I728" s="29">
        <v>36000</v>
      </c>
      <c r="J728" s="27" t="s">
        <v>6510</v>
      </c>
      <c r="K728" s="27" t="s">
        <v>11622</v>
      </c>
      <c r="L728" s="27" t="s">
        <v>11623</v>
      </c>
      <c r="M728" s="30">
        <v>42585</v>
      </c>
      <c r="N728" s="27" t="s">
        <v>11624</v>
      </c>
      <c r="O728" s="23">
        <v>10855.34</v>
      </c>
      <c r="P728" s="23">
        <v>0</v>
      </c>
      <c r="Q728" s="23">
        <v>0</v>
      </c>
      <c r="R728" s="24">
        <v>0</v>
      </c>
      <c r="S728" s="25">
        <v>0</v>
      </c>
      <c r="T728" s="32"/>
      <c r="U728" s="22" t="str">
        <f>IFERROR(VLOOKUP(B728,[1]Planilha1!$A$1:$B$34,2,FALSE),"Liberado")</f>
        <v>Pendente Revisão Trabalhista</v>
      </c>
      <c r="V728" s="31"/>
      <c r="W728" s="31"/>
      <c r="X728" s="31"/>
      <c r="Y728" s="31"/>
      <c r="Z728" s="31"/>
      <c r="AA728" s="31"/>
      <c r="AB728" s="31"/>
      <c r="AC728" s="31"/>
      <c r="AD728" s="31"/>
      <c r="AE728" s="31"/>
      <c r="AF728" s="31"/>
      <c r="AG728" s="31"/>
      <c r="AH728" s="31"/>
      <c r="AI728" s="31"/>
      <c r="AJ728" s="31"/>
      <c r="AK728" s="31"/>
      <c r="AL728" s="31"/>
      <c r="AM728" s="31"/>
      <c r="AN728" s="31"/>
      <c r="AO728" s="31"/>
      <c r="AP728" s="31"/>
      <c r="AQ728" s="31"/>
      <c r="AR728" s="31"/>
      <c r="AS728" s="31"/>
      <c r="AT728" s="31"/>
      <c r="AU728" s="31"/>
      <c r="AV728" s="31"/>
      <c r="AW728" s="31"/>
      <c r="AX728" s="31"/>
      <c r="AY728" s="31"/>
      <c r="AZ728" s="31"/>
      <c r="BA728" s="31"/>
    </row>
    <row r="729" spans="1:53" s="21" customFormat="1" ht="20.100000000000001" customHeight="1" x14ac:dyDescent="0.2">
      <c r="A729" s="27" t="s">
        <v>114</v>
      </c>
      <c r="B729" s="28" t="s">
        <v>255</v>
      </c>
      <c r="C729" s="27" t="s">
        <v>534</v>
      </c>
      <c r="D729" s="27" t="s">
        <v>1979</v>
      </c>
      <c r="E729" s="27" t="s">
        <v>7</v>
      </c>
      <c r="F729" s="27" t="s">
        <v>6507</v>
      </c>
      <c r="G729" s="27" t="s">
        <v>6971</v>
      </c>
      <c r="H729" s="27" t="s">
        <v>6679</v>
      </c>
      <c r="I729" s="29">
        <v>24366.54</v>
      </c>
      <c r="J729" s="27" t="s">
        <v>6510</v>
      </c>
      <c r="K729" s="27" t="s">
        <v>11681</v>
      </c>
      <c r="L729" s="27" t="s">
        <v>6680</v>
      </c>
      <c r="M729" s="30">
        <v>42466</v>
      </c>
      <c r="N729" s="27" t="s">
        <v>6972</v>
      </c>
      <c r="O729" s="23">
        <v>17721.79</v>
      </c>
      <c r="P729" s="23">
        <v>0</v>
      </c>
      <c r="Q729" s="23">
        <v>0</v>
      </c>
      <c r="R729" s="24">
        <v>8183.06</v>
      </c>
      <c r="S729" s="25">
        <v>0</v>
      </c>
      <c r="T729" s="32"/>
      <c r="U729" s="22" t="str">
        <f>IFERROR(VLOOKUP(B729,[1]Planilha1!$A$1:$B$34,2,FALSE),"Liberado")</f>
        <v>Pendente Revisão Trabalhista</v>
      </c>
      <c r="V729" s="31"/>
      <c r="W729" s="31"/>
      <c r="X729" s="31"/>
      <c r="Y729" s="31"/>
      <c r="Z729" s="31"/>
      <c r="AA729" s="31"/>
      <c r="AB729" s="31"/>
      <c r="AC729" s="31"/>
      <c r="AD729" s="31"/>
      <c r="AE729" s="31"/>
      <c r="AF729" s="31"/>
      <c r="AG729" s="31"/>
      <c r="AH729" s="31"/>
      <c r="AI729" s="31"/>
      <c r="AJ729" s="31"/>
      <c r="AK729" s="31"/>
      <c r="AL729" s="31"/>
      <c r="AM729" s="31"/>
      <c r="AN729" s="31"/>
      <c r="AO729" s="31"/>
      <c r="AP729" s="31"/>
      <c r="AQ729" s="31"/>
      <c r="AR729" s="31"/>
      <c r="AS729" s="31"/>
      <c r="AT729" s="31"/>
      <c r="AU729" s="31"/>
      <c r="AV729" s="31"/>
      <c r="AW729" s="31"/>
      <c r="AX729" s="31"/>
      <c r="AY729" s="31"/>
      <c r="AZ729" s="31"/>
      <c r="BA729" s="31"/>
    </row>
    <row r="730" spans="1:53" s="21" customFormat="1" ht="20.100000000000001" customHeight="1" x14ac:dyDescent="0.2">
      <c r="A730" s="40" t="s">
        <v>190</v>
      </c>
      <c r="B730" s="41" t="s">
        <v>255</v>
      </c>
      <c r="C730" s="14">
        <v>1</v>
      </c>
      <c r="D730" s="40" t="s">
        <v>2222</v>
      </c>
      <c r="E730" s="42" t="s">
        <v>2220</v>
      </c>
      <c r="F730" s="43" t="s">
        <v>7389</v>
      </c>
      <c r="G730" s="36">
        <v>38811030</v>
      </c>
      <c r="H730" s="40" t="s">
        <v>2222</v>
      </c>
      <c r="I730" s="44">
        <v>84325.650000000009</v>
      </c>
      <c r="J730" s="40" t="s">
        <v>7400</v>
      </c>
      <c r="K730" s="40" t="s">
        <v>7415</v>
      </c>
      <c r="L730" s="40" t="s">
        <v>7416</v>
      </c>
      <c r="M730" s="42" t="s">
        <v>40</v>
      </c>
      <c r="N730" s="40" t="s">
        <v>7852</v>
      </c>
      <c r="O730" s="23">
        <v>0</v>
      </c>
      <c r="P730" s="23">
        <v>84325.650000000009</v>
      </c>
      <c r="Q730" s="23">
        <v>0</v>
      </c>
      <c r="R730" s="24">
        <v>0</v>
      </c>
      <c r="S730" s="25">
        <v>0</v>
      </c>
      <c r="T730" s="32"/>
      <c r="U730" s="22" t="str">
        <f>IFERROR(VLOOKUP(B730,[1]Planilha1!$A$1:$B$34,2,FALSE),"Liberado")</f>
        <v>Pendente Revisão Trabalhista</v>
      </c>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c r="AV730" s="45"/>
      <c r="AW730" s="45"/>
      <c r="AX730" s="45"/>
      <c r="AY730" s="45"/>
      <c r="AZ730" s="45"/>
      <c r="BA730" s="45"/>
    </row>
    <row r="731" spans="1:53" s="21" customFormat="1" ht="20.100000000000001" customHeight="1" x14ac:dyDescent="0.2">
      <c r="A731" s="12" t="s">
        <v>108</v>
      </c>
      <c r="B731" s="18" t="s">
        <v>296</v>
      </c>
      <c r="C731" s="12" t="s">
        <v>756</v>
      </c>
      <c r="D731" s="12" t="s">
        <v>1567</v>
      </c>
      <c r="E731" s="19" t="s">
        <v>5</v>
      </c>
      <c r="F731" s="19" t="s">
        <v>2273</v>
      </c>
      <c r="G731" s="19" t="s">
        <v>5742</v>
      </c>
      <c r="H731" s="12" t="s">
        <v>3359</v>
      </c>
      <c r="I731" s="20">
        <v>15000</v>
      </c>
      <c r="J731" s="12" t="s">
        <v>2247</v>
      </c>
      <c r="K731" s="12" t="s">
        <v>2954</v>
      </c>
      <c r="L731" s="12" t="s">
        <v>2249</v>
      </c>
      <c r="M731" s="12"/>
      <c r="N731" s="12" t="s">
        <v>5743</v>
      </c>
      <c r="O731" s="20">
        <v>0</v>
      </c>
      <c r="P731" s="20">
        <v>12000</v>
      </c>
      <c r="Q731" s="20">
        <v>0</v>
      </c>
      <c r="R731" s="20">
        <v>0</v>
      </c>
      <c r="S731" s="20">
        <v>576</v>
      </c>
      <c r="U731" s="22" t="str">
        <f>IFERROR(VLOOKUP(B731,[1]Planilha1!$A$1:$B$34,2,FALSE),"Liberado")</f>
        <v>Pendente Revisão Trabalhista</v>
      </c>
    </row>
    <row r="732" spans="1:53" s="21" customFormat="1" ht="20.100000000000001" customHeight="1" x14ac:dyDescent="0.2">
      <c r="A732" s="12" t="s">
        <v>108</v>
      </c>
      <c r="B732" s="18" t="s">
        <v>296</v>
      </c>
      <c r="C732" s="12" t="s">
        <v>756</v>
      </c>
      <c r="D732" s="12" t="s">
        <v>757</v>
      </c>
      <c r="E732" s="19" t="s">
        <v>5</v>
      </c>
      <c r="F732" s="19" t="s">
        <v>3200</v>
      </c>
      <c r="G732" s="19" t="s">
        <v>3655</v>
      </c>
      <c r="H732" s="12" t="s">
        <v>8074</v>
      </c>
      <c r="I732" s="20">
        <v>7000</v>
      </c>
      <c r="J732" s="12" t="s">
        <v>2247</v>
      </c>
      <c r="K732" s="12" t="s">
        <v>3656</v>
      </c>
      <c r="L732" s="12" t="s">
        <v>8583</v>
      </c>
      <c r="M732" s="12"/>
      <c r="N732" s="12" t="s">
        <v>3657</v>
      </c>
      <c r="O732" s="20">
        <v>0</v>
      </c>
      <c r="P732" s="20">
        <v>0</v>
      </c>
      <c r="Q732" s="20">
        <v>0</v>
      </c>
      <c r="R732" s="20">
        <v>0</v>
      </c>
      <c r="S732" s="20">
        <v>1920</v>
      </c>
      <c r="U732" s="22" t="str">
        <f>IFERROR(VLOOKUP(B732,[1]Planilha1!$A$1:$B$34,2,FALSE),"Liberado")</f>
        <v>Pendente Revisão Trabalhista</v>
      </c>
    </row>
    <row r="733" spans="1:53" s="21" customFormat="1" ht="20.100000000000001" customHeight="1" x14ac:dyDescent="0.2">
      <c r="A733" s="12" t="s">
        <v>108</v>
      </c>
      <c r="B733" s="18" t="s">
        <v>296</v>
      </c>
      <c r="C733" s="12" t="s">
        <v>756</v>
      </c>
      <c r="D733" s="12" t="s">
        <v>758</v>
      </c>
      <c r="E733" s="19" t="s">
        <v>5</v>
      </c>
      <c r="F733" s="19" t="s">
        <v>2244</v>
      </c>
      <c r="G733" s="19" t="s">
        <v>3658</v>
      </c>
      <c r="H733" s="12" t="s">
        <v>8129</v>
      </c>
      <c r="I733" s="20">
        <v>50913.599999999999</v>
      </c>
      <c r="J733" s="12" t="s">
        <v>2325</v>
      </c>
      <c r="K733" s="12" t="s">
        <v>3659</v>
      </c>
      <c r="L733" s="12" t="s">
        <v>2326</v>
      </c>
      <c r="M733" s="12"/>
      <c r="N733" s="12" t="s">
        <v>7927</v>
      </c>
      <c r="O733" s="20">
        <v>0</v>
      </c>
      <c r="P733" s="20">
        <v>10000</v>
      </c>
      <c r="Q733" s="20">
        <v>0</v>
      </c>
      <c r="R733" s="20">
        <v>0</v>
      </c>
      <c r="S733" s="20">
        <v>840</v>
      </c>
      <c r="U733" s="22" t="str">
        <f>IFERROR(VLOOKUP(B733,[1]Planilha1!$A$1:$B$34,2,FALSE),"Liberado")</f>
        <v>Pendente Revisão Trabalhista</v>
      </c>
    </row>
    <row r="734" spans="1:53" s="21" customFormat="1" ht="20.100000000000001" customHeight="1" x14ac:dyDescent="0.2">
      <c r="A734" s="12" t="s">
        <v>108</v>
      </c>
      <c r="B734" s="18" t="s">
        <v>296</v>
      </c>
      <c r="C734" s="12" t="s">
        <v>767</v>
      </c>
      <c r="D734" s="12" t="s">
        <v>768</v>
      </c>
      <c r="E734" s="19" t="s">
        <v>5</v>
      </c>
      <c r="F734" s="19" t="s">
        <v>2273</v>
      </c>
      <c r="G734" s="19" t="s">
        <v>3679</v>
      </c>
      <c r="H734" s="12" t="s">
        <v>2601</v>
      </c>
      <c r="I734" s="20">
        <v>8225</v>
      </c>
      <c r="J734" s="12" t="s">
        <v>2325</v>
      </c>
      <c r="K734" s="12" t="s">
        <v>3680</v>
      </c>
      <c r="L734" s="12" t="s">
        <v>2260</v>
      </c>
      <c r="M734" s="12"/>
      <c r="N734" s="12" t="s">
        <v>7927</v>
      </c>
      <c r="O734" s="20">
        <v>0</v>
      </c>
      <c r="P734" s="20">
        <v>10000</v>
      </c>
      <c r="Q734" s="20">
        <v>0</v>
      </c>
      <c r="R734" s="20">
        <v>0</v>
      </c>
      <c r="S734" s="20">
        <v>760</v>
      </c>
      <c r="U734" s="22" t="str">
        <f>IFERROR(VLOOKUP(B734,[1]Planilha1!$A$1:$B$34,2,FALSE),"Liberado")</f>
        <v>Pendente Revisão Trabalhista</v>
      </c>
    </row>
    <row r="735" spans="1:53" s="21" customFormat="1" ht="20.100000000000001" customHeight="1" x14ac:dyDescent="0.2">
      <c r="A735" s="12" t="s">
        <v>108</v>
      </c>
      <c r="B735" s="18" t="s">
        <v>296</v>
      </c>
      <c r="C735" s="12" t="s">
        <v>767</v>
      </c>
      <c r="D735" s="12" t="s">
        <v>769</v>
      </c>
      <c r="E735" s="19" t="s">
        <v>5</v>
      </c>
      <c r="F735" s="19" t="s">
        <v>16</v>
      </c>
      <c r="G735" s="19" t="s">
        <v>3681</v>
      </c>
      <c r="H735" s="12" t="s">
        <v>8137</v>
      </c>
      <c r="I735" s="20">
        <v>10000</v>
      </c>
      <c r="J735" s="12" t="s">
        <v>2247</v>
      </c>
      <c r="K735" s="12" t="s">
        <v>3682</v>
      </c>
      <c r="L735" s="12" t="s">
        <v>2249</v>
      </c>
      <c r="M735" s="12"/>
      <c r="N735" s="12" t="s">
        <v>2323</v>
      </c>
      <c r="O735" s="20">
        <v>0</v>
      </c>
      <c r="P735" s="20">
        <v>9200</v>
      </c>
      <c r="Q735" s="20">
        <v>0</v>
      </c>
      <c r="R735" s="20">
        <v>0</v>
      </c>
      <c r="S735" s="20">
        <v>480</v>
      </c>
      <c r="U735" s="22" t="str">
        <f>IFERROR(VLOOKUP(B735,[1]Planilha1!$A$1:$B$34,2,FALSE),"Liberado")</f>
        <v>Pendente Revisão Trabalhista</v>
      </c>
    </row>
    <row r="736" spans="1:53" s="21" customFormat="1" ht="20.100000000000001" customHeight="1" x14ac:dyDescent="0.2">
      <c r="A736" s="12" t="s">
        <v>108</v>
      </c>
      <c r="B736" s="18" t="s">
        <v>296</v>
      </c>
      <c r="C736" s="12" t="s">
        <v>823</v>
      </c>
      <c r="D736" s="12" t="s">
        <v>824</v>
      </c>
      <c r="E736" s="19" t="s">
        <v>5</v>
      </c>
      <c r="F736" s="19" t="s">
        <v>14</v>
      </c>
      <c r="G736" s="19" t="s">
        <v>3814</v>
      </c>
      <c r="H736" s="12" t="s">
        <v>8129</v>
      </c>
      <c r="I736" s="20">
        <v>20000</v>
      </c>
      <c r="J736" s="12" t="s">
        <v>2247</v>
      </c>
      <c r="K736" s="12" t="s">
        <v>3815</v>
      </c>
      <c r="L736" s="12" t="s">
        <v>2249</v>
      </c>
      <c r="M736" s="12"/>
      <c r="N736" s="12" t="s">
        <v>2323</v>
      </c>
      <c r="O736" s="20">
        <v>0</v>
      </c>
      <c r="P736" s="20">
        <v>22000</v>
      </c>
      <c r="Q736" s="20">
        <v>0</v>
      </c>
      <c r="R736" s="20">
        <v>0</v>
      </c>
      <c r="S736" s="20">
        <v>720</v>
      </c>
      <c r="U736" s="22" t="str">
        <f>IFERROR(VLOOKUP(B736,[1]Planilha1!$A$1:$B$34,2,FALSE),"Liberado")</f>
        <v>Pendente Revisão Trabalhista</v>
      </c>
    </row>
    <row r="737" spans="1:21" s="21" customFormat="1" ht="20.100000000000001" customHeight="1" x14ac:dyDescent="0.2">
      <c r="A737" s="12" t="s">
        <v>108</v>
      </c>
      <c r="B737" s="18" t="s">
        <v>296</v>
      </c>
      <c r="C737" s="12" t="s">
        <v>823</v>
      </c>
      <c r="D737" s="12" t="s">
        <v>971</v>
      </c>
      <c r="E737" s="19" t="s">
        <v>5</v>
      </c>
      <c r="F737" s="19" t="s">
        <v>2273</v>
      </c>
      <c r="G737" s="19" t="s">
        <v>4227</v>
      </c>
      <c r="H737" s="12" t="s">
        <v>4228</v>
      </c>
      <c r="I737" s="20">
        <v>8681.8799999999992</v>
      </c>
      <c r="J737" s="12" t="s">
        <v>2247</v>
      </c>
      <c r="K737" s="12" t="s">
        <v>4229</v>
      </c>
      <c r="L737" s="12" t="s">
        <v>2359</v>
      </c>
      <c r="M737" s="12"/>
      <c r="N737" s="12" t="s">
        <v>4230</v>
      </c>
      <c r="O737" s="23">
        <v>8861</v>
      </c>
      <c r="P737" s="23">
        <v>0</v>
      </c>
      <c r="Q737" s="23">
        <v>0</v>
      </c>
      <c r="R737" s="24">
        <v>0</v>
      </c>
      <c r="S737" s="25">
        <v>416</v>
      </c>
      <c r="U737" s="22" t="str">
        <f>IFERROR(VLOOKUP(B737,[1]Planilha1!$A$1:$B$34,2,FALSE),"Liberado")</f>
        <v>Pendente Revisão Trabalhista</v>
      </c>
    </row>
    <row r="738" spans="1:21" s="21" customFormat="1" ht="20.100000000000001" customHeight="1" x14ac:dyDescent="0.2">
      <c r="A738" s="12" t="s">
        <v>108</v>
      </c>
      <c r="B738" s="18" t="s">
        <v>296</v>
      </c>
      <c r="C738" s="12" t="s">
        <v>381</v>
      </c>
      <c r="D738" s="12" t="s">
        <v>1039</v>
      </c>
      <c r="E738" s="19" t="s">
        <v>5</v>
      </c>
      <c r="F738" s="19" t="s">
        <v>10</v>
      </c>
      <c r="G738" s="19" t="s">
        <v>4412</v>
      </c>
      <c r="H738" s="12" t="s">
        <v>8074</v>
      </c>
      <c r="I738" s="20">
        <v>20000</v>
      </c>
      <c r="J738" s="12" t="s">
        <v>2247</v>
      </c>
      <c r="K738" s="12" t="s">
        <v>4413</v>
      </c>
      <c r="L738" s="12" t="s">
        <v>2326</v>
      </c>
      <c r="M738" s="12"/>
      <c r="N738" s="12" t="s">
        <v>2323</v>
      </c>
      <c r="O738" s="23">
        <v>0</v>
      </c>
      <c r="P738" s="23">
        <v>15000</v>
      </c>
      <c r="Q738" s="23">
        <v>0</v>
      </c>
      <c r="R738" s="24">
        <v>0</v>
      </c>
      <c r="S738" s="25">
        <v>640</v>
      </c>
      <c r="U738" s="22" t="str">
        <f>IFERROR(VLOOKUP(B738,[1]Planilha1!$A$1:$B$34,2,FALSE),"Liberado")</f>
        <v>Pendente Revisão Trabalhista</v>
      </c>
    </row>
    <row r="739" spans="1:21" s="21" customFormat="1" ht="20.100000000000001" customHeight="1" x14ac:dyDescent="0.2">
      <c r="A739" s="12" t="s">
        <v>108</v>
      </c>
      <c r="B739" s="18" t="s">
        <v>296</v>
      </c>
      <c r="C739" s="12" t="s">
        <v>519</v>
      </c>
      <c r="D739" s="12" t="s">
        <v>1040</v>
      </c>
      <c r="E739" s="19" t="s">
        <v>5</v>
      </c>
      <c r="F739" s="19" t="s">
        <v>2273</v>
      </c>
      <c r="G739" s="19" t="s">
        <v>4414</v>
      </c>
      <c r="H739" s="12" t="s">
        <v>4415</v>
      </c>
      <c r="I739" s="20">
        <v>12561.32</v>
      </c>
      <c r="J739" s="12" t="s">
        <v>2247</v>
      </c>
      <c r="K739" s="12" t="s">
        <v>4416</v>
      </c>
      <c r="L739" s="12" t="s">
        <v>9063</v>
      </c>
      <c r="M739" s="12"/>
      <c r="N739" s="12" t="s">
        <v>9064</v>
      </c>
      <c r="O739" s="23">
        <v>0</v>
      </c>
      <c r="P739" s="23">
        <v>0</v>
      </c>
      <c r="Q739" s="23">
        <v>0</v>
      </c>
      <c r="R739" s="24">
        <v>0</v>
      </c>
      <c r="S739" s="25">
        <v>384</v>
      </c>
      <c r="U739" s="22" t="str">
        <f>IFERROR(VLOOKUP(B739,[1]Planilha1!$A$1:$B$34,2,FALSE),"Liberado")</f>
        <v>Pendente Revisão Trabalhista</v>
      </c>
    </row>
    <row r="740" spans="1:21" s="21" customFormat="1" ht="20.100000000000001" customHeight="1" x14ac:dyDescent="0.2">
      <c r="A740" s="12" t="s">
        <v>108</v>
      </c>
      <c r="B740" s="18" t="s">
        <v>296</v>
      </c>
      <c r="C740" s="12" t="s">
        <v>674</v>
      </c>
      <c r="D740" s="12" t="s">
        <v>9065</v>
      </c>
      <c r="E740" s="19" t="s">
        <v>5</v>
      </c>
      <c r="F740" s="19" t="s">
        <v>4731</v>
      </c>
      <c r="G740" s="19" t="s">
        <v>9066</v>
      </c>
      <c r="H740" s="12" t="s">
        <v>9067</v>
      </c>
      <c r="I740" s="20">
        <v>20140</v>
      </c>
      <c r="J740" s="12" t="s">
        <v>2247</v>
      </c>
      <c r="K740" s="12" t="s">
        <v>9068</v>
      </c>
      <c r="L740" s="12" t="s">
        <v>2288</v>
      </c>
      <c r="M740" s="12" t="s">
        <v>9069</v>
      </c>
      <c r="N740" s="12" t="s">
        <v>2475</v>
      </c>
      <c r="O740" s="23">
        <v>0</v>
      </c>
      <c r="P740" s="23">
        <v>12000</v>
      </c>
      <c r="Q740" s="23">
        <v>0</v>
      </c>
      <c r="R740" s="24">
        <v>0</v>
      </c>
      <c r="S740" s="25">
        <v>0</v>
      </c>
      <c r="U740" s="22" t="str">
        <f>IFERROR(VLOOKUP(B740,[1]Planilha1!$A$1:$B$34,2,FALSE),"Liberado")</f>
        <v>Pendente Revisão Trabalhista</v>
      </c>
    </row>
    <row r="741" spans="1:21" s="21" customFormat="1" ht="20.100000000000001" customHeight="1" x14ac:dyDescent="0.2">
      <c r="A741" s="12" t="s">
        <v>108</v>
      </c>
      <c r="B741" s="18" t="s">
        <v>296</v>
      </c>
      <c r="C741" s="12" t="s">
        <v>334</v>
      </c>
      <c r="D741" s="12" t="s">
        <v>9070</v>
      </c>
      <c r="E741" s="19" t="s">
        <v>5</v>
      </c>
      <c r="F741" s="19" t="s">
        <v>2244</v>
      </c>
      <c r="G741" s="19" t="s">
        <v>9071</v>
      </c>
      <c r="H741" s="12" t="s">
        <v>2601</v>
      </c>
      <c r="I741" s="20">
        <v>18740</v>
      </c>
      <c r="J741" s="12" t="s">
        <v>2325</v>
      </c>
      <c r="K741" s="12" t="s">
        <v>9072</v>
      </c>
      <c r="L741" s="12" t="s">
        <v>9001</v>
      </c>
      <c r="M741" s="12"/>
      <c r="N741" s="12" t="s">
        <v>8154</v>
      </c>
      <c r="O741" s="23">
        <v>0</v>
      </c>
      <c r="P741" s="23">
        <v>10000</v>
      </c>
      <c r="Q741" s="23">
        <v>0</v>
      </c>
      <c r="R741" s="24">
        <v>0</v>
      </c>
      <c r="S741" s="25">
        <v>80</v>
      </c>
      <c r="U741" s="22" t="str">
        <f>IFERROR(VLOOKUP(B741,[1]Planilha1!$A$1:$B$34,2,FALSE),"Liberado")</f>
        <v>Pendente Revisão Trabalhista</v>
      </c>
    </row>
    <row r="742" spans="1:21" s="21" customFormat="1" ht="20.100000000000001" customHeight="1" x14ac:dyDescent="0.2">
      <c r="A742" s="12" t="s">
        <v>108</v>
      </c>
      <c r="B742" s="18" t="s">
        <v>296</v>
      </c>
      <c r="C742" s="12" t="s">
        <v>756</v>
      </c>
      <c r="D742" s="12" t="s">
        <v>1041</v>
      </c>
      <c r="E742" s="19" t="s">
        <v>5</v>
      </c>
      <c r="F742" s="19" t="s">
        <v>2244</v>
      </c>
      <c r="G742" s="19" t="s">
        <v>4417</v>
      </c>
      <c r="H742" s="12" t="s">
        <v>8129</v>
      </c>
      <c r="I742" s="20">
        <v>1058</v>
      </c>
      <c r="J742" s="12" t="s">
        <v>2247</v>
      </c>
      <c r="K742" s="12" t="s">
        <v>4418</v>
      </c>
      <c r="L742" s="12" t="s">
        <v>8253</v>
      </c>
      <c r="M742" s="12"/>
      <c r="N742" s="12" t="s">
        <v>2394</v>
      </c>
      <c r="O742" s="23">
        <v>0</v>
      </c>
      <c r="P742" s="23">
        <v>10000</v>
      </c>
      <c r="Q742" s="23">
        <v>0</v>
      </c>
      <c r="R742" s="24">
        <v>0</v>
      </c>
      <c r="S742" s="25">
        <v>1920</v>
      </c>
      <c r="U742" s="22" t="str">
        <f>IFERROR(VLOOKUP(B742,[1]Planilha1!$A$1:$B$34,2,FALSE),"Liberado")</f>
        <v>Pendente Revisão Trabalhista</v>
      </c>
    </row>
    <row r="743" spans="1:21" s="21" customFormat="1" ht="20.100000000000001" customHeight="1" x14ac:dyDescent="0.2">
      <c r="A743" s="12" t="s">
        <v>108</v>
      </c>
      <c r="B743" s="18" t="s">
        <v>296</v>
      </c>
      <c r="C743" s="12" t="s">
        <v>756</v>
      </c>
      <c r="D743" s="12" t="s">
        <v>1042</v>
      </c>
      <c r="E743" s="19" t="s">
        <v>5</v>
      </c>
      <c r="F743" s="19" t="s">
        <v>2244</v>
      </c>
      <c r="G743" s="19" t="s">
        <v>4419</v>
      </c>
      <c r="H743" s="12" t="s">
        <v>8137</v>
      </c>
      <c r="I743" s="20">
        <v>1256.5</v>
      </c>
      <c r="J743" s="12" t="s">
        <v>2247</v>
      </c>
      <c r="K743" s="12" t="s">
        <v>4420</v>
      </c>
      <c r="L743" s="12" t="s">
        <v>2608</v>
      </c>
      <c r="M743" s="12"/>
      <c r="N743" s="12" t="s">
        <v>4421</v>
      </c>
      <c r="O743" s="23">
        <v>18137.5</v>
      </c>
      <c r="P743" s="23">
        <v>0</v>
      </c>
      <c r="Q743" s="23">
        <v>0</v>
      </c>
      <c r="R743" s="24">
        <v>18137.5</v>
      </c>
      <c r="S743" s="25">
        <v>1920</v>
      </c>
      <c r="U743" s="22" t="str">
        <f>IFERROR(VLOOKUP(B743,[1]Planilha1!$A$1:$B$34,2,FALSE),"Liberado")</f>
        <v>Pendente Revisão Trabalhista</v>
      </c>
    </row>
    <row r="744" spans="1:21" s="21" customFormat="1" ht="20.100000000000001" customHeight="1" x14ac:dyDescent="0.2">
      <c r="A744" s="12" t="s">
        <v>108</v>
      </c>
      <c r="B744" s="18" t="s">
        <v>296</v>
      </c>
      <c r="C744" s="12" t="s">
        <v>756</v>
      </c>
      <c r="D744" s="12" t="s">
        <v>1043</v>
      </c>
      <c r="E744" s="19" t="s">
        <v>5</v>
      </c>
      <c r="F744" s="19" t="s">
        <v>2273</v>
      </c>
      <c r="G744" s="19" t="s">
        <v>4422</v>
      </c>
      <c r="H744" s="12" t="s">
        <v>4423</v>
      </c>
      <c r="I744" s="20">
        <v>10000</v>
      </c>
      <c r="J744" s="12" t="s">
        <v>2325</v>
      </c>
      <c r="K744" s="12" t="s">
        <v>4424</v>
      </c>
      <c r="L744" s="12" t="s">
        <v>2713</v>
      </c>
      <c r="M744" s="12"/>
      <c r="N744" s="12" t="s">
        <v>8337</v>
      </c>
      <c r="O744" s="23">
        <v>6000</v>
      </c>
      <c r="P744" s="23">
        <v>0</v>
      </c>
      <c r="Q744" s="23">
        <v>0</v>
      </c>
      <c r="R744" s="24">
        <v>0</v>
      </c>
      <c r="S744" s="25">
        <v>1920</v>
      </c>
      <c r="U744" s="22" t="str">
        <f>IFERROR(VLOOKUP(B744,[1]Planilha1!$A$1:$B$34,2,FALSE),"Liberado")</f>
        <v>Pendente Revisão Trabalhista</v>
      </c>
    </row>
    <row r="745" spans="1:21" s="21" customFormat="1" ht="20.100000000000001" customHeight="1" x14ac:dyDescent="0.2">
      <c r="A745" s="12" t="s">
        <v>108</v>
      </c>
      <c r="B745" s="18" t="s">
        <v>296</v>
      </c>
      <c r="C745" s="12" t="s">
        <v>756</v>
      </c>
      <c r="D745" s="12" t="s">
        <v>1044</v>
      </c>
      <c r="E745" s="19" t="s">
        <v>5</v>
      </c>
      <c r="F745" s="19" t="s">
        <v>2244</v>
      </c>
      <c r="G745" s="19" t="s">
        <v>4425</v>
      </c>
      <c r="H745" s="12" t="s">
        <v>8129</v>
      </c>
      <c r="I745" s="20">
        <v>1380</v>
      </c>
      <c r="J745" s="12" t="s">
        <v>2247</v>
      </c>
      <c r="K745" s="12" t="s">
        <v>4426</v>
      </c>
      <c r="L745" s="12" t="s">
        <v>2249</v>
      </c>
      <c r="M745" s="12"/>
      <c r="N745" s="12" t="s">
        <v>2323</v>
      </c>
      <c r="O745" s="23">
        <v>0</v>
      </c>
      <c r="P745" s="23">
        <v>10000</v>
      </c>
      <c r="Q745" s="23">
        <v>0</v>
      </c>
      <c r="R745" s="24">
        <v>0</v>
      </c>
      <c r="S745" s="25">
        <v>1520</v>
      </c>
      <c r="U745" s="22" t="str">
        <f>IFERROR(VLOOKUP(B745,[1]Planilha1!$A$1:$B$34,2,FALSE),"Liberado")</f>
        <v>Pendente Revisão Trabalhista</v>
      </c>
    </row>
    <row r="746" spans="1:21" s="21" customFormat="1" ht="20.100000000000001" customHeight="1" x14ac:dyDescent="0.2">
      <c r="A746" s="12" t="s">
        <v>108</v>
      </c>
      <c r="B746" s="18" t="s">
        <v>296</v>
      </c>
      <c r="C746" s="12" t="s">
        <v>756</v>
      </c>
      <c r="D746" s="12" t="s">
        <v>1045</v>
      </c>
      <c r="E746" s="19" t="s">
        <v>5</v>
      </c>
      <c r="F746" s="19" t="s">
        <v>14</v>
      </c>
      <c r="G746" s="19" t="s">
        <v>4427</v>
      </c>
      <c r="H746" s="12" t="s">
        <v>8129</v>
      </c>
      <c r="I746" s="20">
        <v>21600</v>
      </c>
      <c r="J746" s="12" t="s">
        <v>2247</v>
      </c>
      <c r="K746" s="12" t="s">
        <v>4428</v>
      </c>
      <c r="L746" s="12" t="s">
        <v>2249</v>
      </c>
      <c r="M746" s="12"/>
      <c r="N746" s="12" t="s">
        <v>4429</v>
      </c>
      <c r="O746" s="23">
        <v>0</v>
      </c>
      <c r="P746" s="23">
        <v>9000</v>
      </c>
      <c r="Q746" s="23">
        <v>0</v>
      </c>
      <c r="R746" s="24">
        <v>0</v>
      </c>
      <c r="S746" s="25">
        <v>1360</v>
      </c>
      <c r="U746" s="22" t="str">
        <f>IFERROR(VLOOKUP(B746,[1]Planilha1!$A$1:$B$34,2,FALSE),"Liberado")</f>
        <v>Pendente Revisão Trabalhista</v>
      </c>
    </row>
    <row r="747" spans="1:21" s="21" customFormat="1" ht="20.100000000000001" customHeight="1" x14ac:dyDescent="0.2">
      <c r="A747" s="12" t="s">
        <v>108</v>
      </c>
      <c r="B747" s="18" t="s">
        <v>296</v>
      </c>
      <c r="C747" s="12" t="s">
        <v>756</v>
      </c>
      <c r="D747" s="12" t="s">
        <v>1046</v>
      </c>
      <c r="E747" s="19" t="s">
        <v>5</v>
      </c>
      <c r="F747" s="19" t="s">
        <v>2244</v>
      </c>
      <c r="G747" s="19" t="s">
        <v>4430</v>
      </c>
      <c r="H747" s="12" t="s">
        <v>8129</v>
      </c>
      <c r="I747" s="20">
        <v>20000</v>
      </c>
      <c r="J747" s="12" t="s">
        <v>2247</v>
      </c>
      <c r="K747" s="12" t="s">
        <v>4431</v>
      </c>
      <c r="L747" s="12" t="s">
        <v>2249</v>
      </c>
      <c r="M747" s="12"/>
      <c r="N747" s="12" t="s">
        <v>3889</v>
      </c>
      <c r="O747" s="23">
        <v>0</v>
      </c>
      <c r="P747" s="23">
        <v>10000</v>
      </c>
      <c r="Q747" s="23">
        <v>0</v>
      </c>
      <c r="R747" s="24">
        <v>0</v>
      </c>
      <c r="S747" s="25">
        <v>1080</v>
      </c>
      <c r="U747" s="22" t="str">
        <f>IFERROR(VLOOKUP(B747,[1]Planilha1!$A$1:$B$34,2,FALSE),"Liberado")</f>
        <v>Pendente Revisão Trabalhista</v>
      </c>
    </row>
    <row r="748" spans="1:21" s="21" customFormat="1" ht="20.100000000000001" customHeight="1" x14ac:dyDescent="0.2">
      <c r="A748" s="12" t="s">
        <v>108</v>
      </c>
      <c r="B748" s="18" t="s">
        <v>296</v>
      </c>
      <c r="C748" s="12" t="s">
        <v>756</v>
      </c>
      <c r="D748" s="12" t="s">
        <v>1047</v>
      </c>
      <c r="E748" s="19" t="s">
        <v>5</v>
      </c>
      <c r="F748" s="19" t="s">
        <v>2434</v>
      </c>
      <c r="G748" s="19" t="s">
        <v>4432</v>
      </c>
      <c r="H748" s="12" t="s">
        <v>4433</v>
      </c>
      <c r="I748" s="20">
        <v>65000</v>
      </c>
      <c r="J748" s="12" t="s">
        <v>2325</v>
      </c>
      <c r="K748" s="12" t="s">
        <v>4434</v>
      </c>
      <c r="L748" s="12" t="s">
        <v>2334</v>
      </c>
      <c r="M748" s="12"/>
      <c r="N748" s="12" t="s">
        <v>8111</v>
      </c>
      <c r="O748" s="23">
        <v>0</v>
      </c>
      <c r="P748" s="23">
        <v>0</v>
      </c>
      <c r="Q748" s="23">
        <v>0</v>
      </c>
      <c r="R748" s="24">
        <v>0</v>
      </c>
      <c r="S748" s="25">
        <v>840</v>
      </c>
      <c r="U748" s="22" t="str">
        <f>IFERROR(VLOOKUP(B748,[1]Planilha1!$A$1:$B$34,2,FALSE),"Liberado")</f>
        <v>Pendente Revisão Trabalhista</v>
      </c>
    </row>
    <row r="749" spans="1:21" s="21" customFormat="1" ht="20.100000000000001" customHeight="1" x14ac:dyDescent="0.2">
      <c r="A749" s="12" t="s">
        <v>108</v>
      </c>
      <c r="B749" s="18" t="s">
        <v>296</v>
      </c>
      <c r="C749" s="12" t="s">
        <v>756</v>
      </c>
      <c r="D749" s="12" t="s">
        <v>1048</v>
      </c>
      <c r="E749" s="19" t="s">
        <v>5</v>
      </c>
      <c r="F749" s="19" t="s">
        <v>2273</v>
      </c>
      <c r="G749" s="19" t="s">
        <v>4435</v>
      </c>
      <c r="H749" s="12" t="s">
        <v>4415</v>
      </c>
      <c r="I749" s="20">
        <v>35200</v>
      </c>
      <c r="J749" s="12" t="s">
        <v>2325</v>
      </c>
      <c r="K749" s="12" t="s">
        <v>4436</v>
      </c>
      <c r="L749" s="12" t="s">
        <v>7926</v>
      </c>
      <c r="M749" s="12"/>
      <c r="N749" s="12" t="s">
        <v>7927</v>
      </c>
      <c r="O749" s="23">
        <v>0</v>
      </c>
      <c r="P749" s="23">
        <v>10000</v>
      </c>
      <c r="Q749" s="23">
        <v>0</v>
      </c>
      <c r="R749" s="24">
        <v>0</v>
      </c>
      <c r="S749" s="25">
        <v>544</v>
      </c>
      <c r="U749" s="22" t="str">
        <f>IFERROR(VLOOKUP(B749,[1]Planilha1!$A$1:$B$34,2,FALSE),"Liberado")</f>
        <v>Pendente Revisão Trabalhista</v>
      </c>
    </row>
    <row r="750" spans="1:21" s="21" customFormat="1" ht="20.100000000000001" customHeight="1" x14ac:dyDescent="0.2">
      <c r="A750" s="12" t="s">
        <v>108</v>
      </c>
      <c r="B750" s="18" t="s">
        <v>296</v>
      </c>
      <c r="C750" s="12" t="s">
        <v>756</v>
      </c>
      <c r="D750" s="12" t="s">
        <v>1049</v>
      </c>
      <c r="E750" s="19" t="s">
        <v>5</v>
      </c>
      <c r="F750" s="19" t="s">
        <v>2273</v>
      </c>
      <c r="G750" s="19" t="s">
        <v>4437</v>
      </c>
      <c r="H750" s="12" t="s">
        <v>8137</v>
      </c>
      <c r="I750" s="20">
        <v>10000</v>
      </c>
      <c r="J750" s="12" t="s">
        <v>2247</v>
      </c>
      <c r="K750" s="12" t="s">
        <v>4438</v>
      </c>
      <c r="L750" s="12" t="s">
        <v>2249</v>
      </c>
      <c r="M750" s="12"/>
      <c r="N750" s="12" t="s">
        <v>4009</v>
      </c>
      <c r="O750" s="23">
        <v>0</v>
      </c>
      <c r="P750" s="23">
        <v>8000</v>
      </c>
      <c r="Q750" s="23">
        <v>0</v>
      </c>
      <c r="R750" s="24">
        <v>0</v>
      </c>
      <c r="S750" s="25">
        <v>416</v>
      </c>
      <c r="U750" s="22" t="str">
        <f>IFERROR(VLOOKUP(B750,[1]Planilha1!$A$1:$B$34,2,FALSE),"Liberado")</f>
        <v>Pendente Revisão Trabalhista</v>
      </c>
    </row>
    <row r="751" spans="1:21" s="21" customFormat="1" ht="20.100000000000001" customHeight="1" x14ac:dyDescent="0.2">
      <c r="A751" s="12" t="s">
        <v>108</v>
      </c>
      <c r="B751" s="18" t="s">
        <v>296</v>
      </c>
      <c r="C751" s="12" t="s">
        <v>756</v>
      </c>
      <c r="D751" s="12" t="s">
        <v>1050</v>
      </c>
      <c r="E751" s="19" t="s">
        <v>5</v>
      </c>
      <c r="F751" s="19" t="s">
        <v>2244</v>
      </c>
      <c r="G751" s="19" t="s">
        <v>4439</v>
      </c>
      <c r="H751" s="12" t="s">
        <v>8074</v>
      </c>
      <c r="I751" s="20">
        <v>30000</v>
      </c>
      <c r="J751" s="12" t="s">
        <v>2325</v>
      </c>
      <c r="K751" s="12" t="s">
        <v>4440</v>
      </c>
      <c r="L751" s="12" t="s">
        <v>2334</v>
      </c>
      <c r="M751" s="12"/>
      <c r="N751" s="12" t="s">
        <v>7927</v>
      </c>
      <c r="O751" s="23">
        <v>0</v>
      </c>
      <c r="P751" s="23">
        <v>10000</v>
      </c>
      <c r="Q751" s="23">
        <v>0</v>
      </c>
      <c r="R751" s="24">
        <v>0</v>
      </c>
      <c r="S751" s="25">
        <v>560</v>
      </c>
      <c r="U751" s="22" t="str">
        <f>IFERROR(VLOOKUP(B751,[1]Planilha1!$A$1:$B$34,2,FALSE),"Liberado")</f>
        <v>Pendente Revisão Trabalhista</v>
      </c>
    </row>
    <row r="752" spans="1:21" s="21" customFormat="1" ht="20.100000000000001" customHeight="1" x14ac:dyDescent="0.2">
      <c r="A752" s="12" t="s">
        <v>108</v>
      </c>
      <c r="B752" s="18" t="s">
        <v>296</v>
      </c>
      <c r="C752" s="12" t="s">
        <v>756</v>
      </c>
      <c r="D752" s="12" t="s">
        <v>9073</v>
      </c>
      <c r="E752" s="19" t="s">
        <v>5</v>
      </c>
      <c r="F752" s="19" t="s">
        <v>2255</v>
      </c>
      <c r="G752" s="19" t="s">
        <v>9074</v>
      </c>
      <c r="H752" s="12" t="s">
        <v>8129</v>
      </c>
      <c r="I752" s="20">
        <v>5980</v>
      </c>
      <c r="J752" s="12" t="s">
        <v>2247</v>
      </c>
      <c r="K752" s="12" t="s">
        <v>9075</v>
      </c>
      <c r="L752" s="12" t="s">
        <v>7875</v>
      </c>
      <c r="M752" s="12"/>
      <c r="N752" s="12" t="s">
        <v>9076</v>
      </c>
      <c r="O752" s="23">
        <v>0</v>
      </c>
      <c r="P752" s="23">
        <v>12000</v>
      </c>
      <c r="Q752" s="23">
        <v>0</v>
      </c>
      <c r="R752" s="24">
        <v>0</v>
      </c>
      <c r="S752" s="25">
        <v>200</v>
      </c>
      <c r="U752" s="22" t="str">
        <f>IFERROR(VLOOKUP(B752,[1]Planilha1!$A$1:$B$34,2,FALSE),"Liberado")</f>
        <v>Pendente Revisão Trabalhista</v>
      </c>
    </row>
    <row r="753" spans="1:21" s="21" customFormat="1" ht="20.100000000000001" customHeight="1" x14ac:dyDescent="0.2">
      <c r="A753" s="12" t="s">
        <v>108</v>
      </c>
      <c r="B753" s="18" t="s">
        <v>296</v>
      </c>
      <c r="C753" s="12" t="s">
        <v>756</v>
      </c>
      <c r="D753" s="12" t="s">
        <v>9077</v>
      </c>
      <c r="E753" s="19" t="s">
        <v>5</v>
      </c>
      <c r="F753" s="19" t="s">
        <v>2255</v>
      </c>
      <c r="G753" s="19" t="s">
        <v>9078</v>
      </c>
      <c r="H753" s="12" t="s">
        <v>4415</v>
      </c>
      <c r="I753" s="20">
        <v>15494</v>
      </c>
      <c r="J753" s="12" t="s">
        <v>2247</v>
      </c>
      <c r="K753" s="12" t="s">
        <v>9079</v>
      </c>
      <c r="L753" s="12" t="s">
        <v>2677</v>
      </c>
      <c r="M753" s="12"/>
      <c r="N753" s="12" t="s">
        <v>9080</v>
      </c>
      <c r="O753" s="23">
        <v>0</v>
      </c>
      <c r="P753" s="23">
        <v>9000</v>
      </c>
      <c r="Q753" s="23">
        <v>0</v>
      </c>
      <c r="R753" s="24">
        <v>0</v>
      </c>
      <c r="S753" s="25">
        <v>160</v>
      </c>
      <c r="U753" s="22" t="str">
        <f>IFERROR(VLOOKUP(B753,[1]Planilha1!$A$1:$B$34,2,FALSE),"Liberado")</f>
        <v>Pendente Revisão Trabalhista</v>
      </c>
    </row>
    <row r="754" spans="1:21" s="21" customFormat="1" ht="20.100000000000001" customHeight="1" x14ac:dyDescent="0.2">
      <c r="A754" s="12" t="s">
        <v>108</v>
      </c>
      <c r="B754" s="18" t="s">
        <v>296</v>
      </c>
      <c r="C754" s="12" t="s">
        <v>767</v>
      </c>
      <c r="D754" s="12" t="s">
        <v>1051</v>
      </c>
      <c r="E754" s="19" t="s">
        <v>5</v>
      </c>
      <c r="F754" s="19" t="s">
        <v>2244</v>
      </c>
      <c r="G754" s="19" t="s">
        <v>4441</v>
      </c>
      <c r="H754" s="12" t="s">
        <v>8137</v>
      </c>
      <c r="I754" s="20">
        <v>1119.06</v>
      </c>
      <c r="J754" s="12" t="s">
        <v>2325</v>
      </c>
      <c r="K754" s="12" t="s">
        <v>4442</v>
      </c>
      <c r="L754" s="12" t="s">
        <v>2713</v>
      </c>
      <c r="M754" s="12"/>
      <c r="N754" s="12" t="s">
        <v>8337</v>
      </c>
      <c r="O754" s="23">
        <v>5000</v>
      </c>
      <c r="P754" s="23">
        <v>0</v>
      </c>
      <c r="Q754" s="23">
        <v>0</v>
      </c>
      <c r="R754" s="24">
        <v>0</v>
      </c>
      <c r="S754" s="25">
        <v>1920</v>
      </c>
      <c r="U754" s="22" t="str">
        <f>IFERROR(VLOOKUP(B754,[1]Planilha1!$A$1:$B$34,2,FALSE),"Liberado")</f>
        <v>Pendente Revisão Trabalhista</v>
      </c>
    </row>
    <row r="755" spans="1:21" s="21" customFormat="1" ht="20.100000000000001" customHeight="1" x14ac:dyDescent="0.2">
      <c r="A755" s="12" t="s">
        <v>108</v>
      </c>
      <c r="B755" s="18" t="s">
        <v>296</v>
      </c>
      <c r="C755" s="12" t="s">
        <v>767</v>
      </c>
      <c r="D755" s="12" t="s">
        <v>1052</v>
      </c>
      <c r="E755" s="19" t="s">
        <v>5</v>
      </c>
      <c r="F755" s="19" t="s">
        <v>2881</v>
      </c>
      <c r="G755" s="19" t="s">
        <v>4443</v>
      </c>
      <c r="H755" s="12" t="s">
        <v>8129</v>
      </c>
      <c r="I755" s="20">
        <v>1284</v>
      </c>
      <c r="J755" s="12" t="s">
        <v>2247</v>
      </c>
      <c r="K755" s="12" t="s">
        <v>4444</v>
      </c>
      <c r="L755" s="12" t="s">
        <v>2505</v>
      </c>
      <c r="M755" s="12"/>
      <c r="N755" s="12" t="s">
        <v>3277</v>
      </c>
      <c r="O755" s="23">
        <v>0</v>
      </c>
      <c r="P755" s="23">
        <v>10000</v>
      </c>
      <c r="Q755" s="23">
        <v>0</v>
      </c>
      <c r="R755" s="24">
        <v>0</v>
      </c>
      <c r="S755" s="25">
        <v>912</v>
      </c>
      <c r="U755" s="22" t="str">
        <f>IFERROR(VLOOKUP(B755,[1]Planilha1!$A$1:$B$34,2,FALSE),"Liberado")</f>
        <v>Pendente Revisão Trabalhista</v>
      </c>
    </row>
    <row r="756" spans="1:21" s="21" customFormat="1" ht="20.100000000000001" customHeight="1" x14ac:dyDescent="0.2">
      <c r="A756" s="12" t="s">
        <v>108</v>
      </c>
      <c r="B756" s="18" t="s">
        <v>296</v>
      </c>
      <c r="C756" s="12" t="s">
        <v>767</v>
      </c>
      <c r="D756" s="12" t="s">
        <v>1053</v>
      </c>
      <c r="E756" s="19" t="s">
        <v>5</v>
      </c>
      <c r="F756" s="19" t="s">
        <v>2244</v>
      </c>
      <c r="G756" s="19" t="s">
        <v>4445</v>
      </c>
      <c r="H756" s="12" t="s">
        <v>2601</v>
      </c>
      <c r="I756" s="20">
        <v>28960</v>
      </c>
      <c r="J756" s="12" t="s">
        <v>2247</v>
      </c>
      <c r="K756" s="12" t="s">
        <v>4446</v>
      </c>
      <c r="L756" s="12" t="s">
        <v>2299</v>
      </c>
      <c r="M756" s="12"/>
      <c r="N756" s="12" t="s">
        <v>2323</v>
      </c>
      <c r="O756" s="23">
        <v>0</v>
      </c>
      <c r="P756" s="23">
        <v>15000</v>
      </c>
      <c r="Q756" s="23">
        <v>0</v>
      </c>
      <c r="R756" s="24">
        <v>0</v>
      </c>
      <c r="S756" s="25">
        <v>1200</v>
      </c>
      <c r="U756" s="22" t="str">
        <f>IFERROR(VLOOKUP(B756,[1]Planilha1!$A$1:$B$34,2,FALSE),"Liberado")</f>
        <v>Pendente Revisão Trabalhista</v>
      </c>
    </row>
    <row r="757" spans="1:21" s="21" customFormat="1" ht="20.100000000000001" customHeight="1" x14ac:dyDescent="0.2">
      <c r="A757" s="12" t="s">
        <v>108</v>
      </c>
      <c r="B757" s="18" t="s">
        <v>296</v>
      </c>
      <c r="C757" s="12" t="s">
        <v>767</v>
      </c>
      <c r="D757" s="12" t="s">
        <v>1054</v>
      </c>
      <c r="E757" s="19" t="s">
        <v>5</v>
      </c>
      <c r="F757" s="19" t="s">
        <v>2273</v>
      </c>
      <c r="G757" s="19" t="s">
        <v>4447</v>
      </c>
      <c r="H757" s="12" t="s">
        <v>4415</v>
      </c>
      <c r="I757" s="20">
        <v>8880</v>
      </c>
      <c r="J757" s="12" t="s">
        <v>2325</v>
      </c>
      <c r="K757" s="12" t="s">
        <v>4448</v>
      </c>
      <c r="L757" s="12" t="s">
        <v>2827</v>
      </c>
      <c r="M757" s="12"/>
      <c r="N757" s="12" t="s">
        <v>9081</v>
      </c>
      <c r="O757" s="23">
        <v>10000</v>
      </c>
      <c r="P757" s="23">
        <v>0</v>
      </c>
      <c r="Q757" s="23">
        <v>0</v>
      </c>
      <c r="R757" s="24">
        <v>0</v>
      </c>
      <c r="S757" s="25">
        <v>416</v>
      </c>
      <c r="U757" s="22" t="str">
        <f>IFERROR(VLOOKUP(B757,[1]Planilha1!$A$1:$B$34,2,FALSE),"Liberado")</f>
        <v>Pendente Revisão Trabalhista</v>
      </c>
    </row>
    <row r="758" spans="1:21" s="21" customFormat="1" ht="20.100000000000001" customHeight="1" x14ac:dyDescent="0.2">
      <c r="A758" s="12" t="s">
        <v>108</v>
      </c>
      <c r="B758" s="18" t="s">
        <v>296</v>
      </c>
      <c r="C758" s="12" t="s">
        <v>767</v>
      </c>
      <c r="D758" s="12" t="s">
        <v>9082</v>
      </c>
      <c r="E758" s="19" t="s">
        <v>5</v>
      </c>
      <c r="F758" s="19" t="s">
        <v>7910</v>
      </c>
      <c r="G758" s="19" t="s">
        <v>9083</v>
      </c>
      <c r="H758" s="12" t="s">
        <v>8074</v>
      </c>
      <c r="I758" s="20">
        <v>21922.959999999999</v>
      </c>
      <c r="J758" s="12" t="s">
        <v>2247</v>
      </c>
      <c r="K758" s="12" t="s">
        <v>9084</v>
      </c>
      <c r="L758" s="12" t="s">
        <v>4062</v>
      </c>
      <c r="M758" s="12"/>
      <c r="N758" s="12" t="s">
        <v>9085</v>
      </c>
      <c r="O758" s="23">
        <v>0</v>
      </c>
      <c r="P758" s="23">
        <v>0</v>
      </c>
      <c r="Q758" s="23">
        <v>0</v>
      </c>
      <c r="R758" s="24">
        <v>0</v>
      </c>
      <c r="S758" s="25">
        <v>120</v>
      </c>
      <c r="U758" s="22" t="str">
        <f>IFERROR(VLOOKUP(B758,[1]Planilha1!$A$1:$B$34,2,FALSE),"Liberado")</f>
        <v>Pendente Revisão Trabalhista</v>
      </c>
    </row>
    <row r="759" spans="1:21" s="21" customFormat="1" ht="20.100000000000001" customHeight="1" x14ac:dyDescent="0.2">
      <c r="A759" s="12" t="s">
        <v>108</v>
      </c>
      <c r="B759" s="18" t="s">
        <v>296</v>
      </c>
      <c r="C759" s="12" t="s">
        <v>767</v>
      </c>
      <c r="D759" s="12" t="s">
        <v>9086</v>
      </c>
      <c r="E759" s="19" t="s">
        <v>5</v>
      </c>
      <c r="F759" s="19" t="s">
        <v>2273</v>
      </c>
      <c r="G759" s="19" t="s">
        <v>9087</v>
      </c>
      <c r="H759" s="12" t="s">
        <v>9067</v>
      </c>
      <c r="I759" s="20">
        <v>10000</v>
      </c>
      <c r="J759" s="12" t="s">
        <v>2325</v>
      </c>
      <c r="K759" s="12" t="s">
        <v>9088</v>
      </c>
      <c r="L759" s="12" t="s">
        <v>8726</v>
      </c>
      <c r="M759" s="12"/>
      <c r="N759" s="12" t="s">
        <v>7927</v>
      </c>
      <c r="O759" s="23">
        <v>0</v>
      </c>
      <c r="P759" s="23">
        <v>10000</v>
      </c>
      <c r="Q759" s="23">
        <v>0</v>
      </c>
      <c r="R759" s="24">
        <v>0</v>
      </c>
      <c r="S759" s="25">
        <v>128</v>
      </c>
      <c r="U759" s="22" t="str">
        <f>IFERROR(VLOOKUP(B759,[1]Planilha1!$A$1:$B$34,2,FALSE),"Liberado")</f>
        <v>Pendente Revisão Trabalhista</v>
      </c>
    </row>
    <row r="760" spans="1:21" s="21" customFormat="1" ht="20.100000000000001" customHeight="1" x14ac:dyDescent="0.2">
      <c r="A760" s="12" t="s">
        <v>108</v>
      </c>
      <c r="B760" s="18" t="s">
        <v>296</v>
      </c>
      <c r="C760" s="12" t="s">
        <v>1055</v>
      </c>
      <c r="D760" s="12" t="s">
        <v>1056</v>
      </c>
      <c r="E760" s="19" t="s">
        <v>5</v>
      </c>
      <c r="F760" s="19" t="s">
        <v>2644</v>
      </c>
      <c r="G760" s="19" t="s">
        <v>4449</v>
      </c>
      <c r="H760" s="12" t="s">
        <v>8129</v>
      </c>
      <c r="I760" s="20">
        <v>20000</v>
      </c>
      <c r="J760" s="12" t="s">
        <v>2325</v>
      </c>
      <c r="K760" s="12" t="s">
        <v>4450</v>
      </c>
      <c r="L760" s="12" t="s">
        <v>2326</v>
      </c>
      <c r="M760" s="12"/>
      <c r="N760" s="12" t="s">
        <v>7927</v>
      </c>
      <c r="O760" s="23">
        <v>0</v>
      </c>
      <c r="P760" s="23">
        <v>10000</v>
      </c>
      <c r="Q760" s="23">
        <v>0</v>
      </c>
      <c r="R760" s="24">
        <v>0</v>
      </c>
      <c r="S760" s="25">
        <v>720</v>
      </c>
      <c r="U760" s="22" t="str">
        <f>IFERROR(VLOOKUP(B760,[1]Planilha1!$A$1:$B$34,2,FALSE),"Liberado")</f>
        <v>Pendente Revisão Trabalhista</v>
      </c>
    </row>
    <row r="761" spans="1:21" s="21" customFormat="1" ht="20.100000000000001" customHeight="1" x14ac:dyDescent="0.2">
      <c r="A761" s="12" t="s">
        <v>108</v>
      </c>
      <c r="B761" s="18" t="s">
        <v>296</v>
      </c>
      <c r="C761" s="12" t="s">
        <v>1055</v>
      </c>
      <c r="D761" s="12" t="s">
        <v>1057</v>
      </c>
      <c r="E761" s="19" t="s">
        <v>5</v>
      </c>
      <c r="F761" s="19" t="s">
        <v>2244</v>
      </c>
      <c r="G761" s="19" t="s">
        <v>4451</v>
      </c>
      <c r="H761" s="12" t="s">
        <v>4452</v>
      </c>
      <c r="I761" s="20">
        <v>78000</v>
      </c>
      <c r="J761" s="12" t="s">
        <v>2325</v>
      </c>
      <c r="K761" s="12" t="s">
        <v>4453</v>
      </c>
      <c r="L761" s="12" t="s">
        <v>7926</v>
      </c>
      <c r="M761" s="12"/>
      <c r="N761" s="12" t="s">
        <v>7927</v>
      </c>
      <c r="O761" s="23">
        <v>0</v>
      </c>
      <c r="P761" s="23">
        <v>10000</v>
      </c>
      <c r="Q761" s="23">
        <v>0</v>
      </c>
      <c r="R761" s="24">
        <v>0</v>
      </c>
      <c r="S761" s="25">
        <v>1160</v>
      </c>
      <c r="U761" s="22" t="str">
        <f>IFERROR(VLOOKUP(B761,[1]Planilha1!$A$1:$B$34,2,FALSE),"Liberado")</f>
        <v>Pendente Revisão Trabalhista</v>
      </c>
    </row>
    <row r="762" spans="1:21" s="21" customFormat="1" ht="20.100000000000001" customHeight="1" x14ac:dyDescent="0.2">
      <c r="A762" s="12" t="s">
        <v>108</v>
      </c>
      <c r="B762" s="18" t="s">
        <v>296</v>
      </c>
      <c r="C762" s="12" t="s">
        <v>1055</v>
      </c>
      <c r="D762" s="12" t="s">
        <v>1058</v>
      </c>
      <c r="E762" s="19" t="s">
        <v>5</v>
      </c>
      <c r="F762" s="19" t="s">
        <v>2244</v>
      </c>
      <c r="G762" s="19" t="s">
        <v>4454</v>
      </c>
      <c r="H762" s="12" t="s">
        <v>8137</v>
      </c>
      <c r="I762" s="20">
        <v>3976</v>
      </c>
      <c r="J762" s="12" t="s">
        <v>2325</v>
      </c>
      <c r="K762" s="12" t="s">
        <v>4455</v>
      </c>
      <c r="L762" s="12" t="s">
        <v>3960</v>
      </c>
      <c r="M762" s="12"/>
      <c r="N762" s="12" t="s">
        <v>7927</v>
      </c>
      <c r="O762" s="23">
        <v>0</v>
      </c>
      <c r="P762" s="23">
        <v>10000</v>
      </c>
      <c r="Q762" s="23">
        <v>0</v>
      </c>
      <c r="R762" s="24">
        <v>0</v>
      </c>
      <c r="S762" s="25">
        <v>360</v>
      </c>
      <c r="U762" s="22" t="str">
        <f>IFERROR(VLOOKUP(B762,[1]Planilha1!$A$1:$B$34,2,FALSE),"Liberado")</f>
        <v>Pendente Revisão Trabalhista</v>
      </c>
    </row>
    <row r="763" spans="1:21" s="21" customFormat="1" ht="20.100000000000001" customHeight="1" x14ac:dyDescent="0.2">
      <c r="A763" s="12" t="s">
        <v>108</v>
      </c>
      <c r="B763" s="18" t="s">
        <v>296</v>
      </c>
      <c r="C763" s="12" t="s">
        <v>1055</v>
      </c>
      <c r="D763" s="12" t="s">
        <v>1059</v>
      </c>
      <c r="E763" s="19" t="s">
        <v>5</v>
      </c>
      <c r="F763" s="19" t="s">
        <v>2244</v>
      </c>
      <c r="G763" s="19" t="s">
        <v>4456</v>
      </c>
      <c r="H763" s="12" t="s">
        <v>2601</v>
      </c>
      <c r="I763" s="20">
        <v>8225</v>
      </c>
      <c r="J763" s="12" t="s">
        <v>2247</v>
      </c>
      <c r="K763" s="12" t="s">
        <v>4457</v>
      </c>
      <c r="L763" s="12" t="s">
        <v>2249</v>
      </c>
      <c r="M763" s="12"/>
      <c r="N763" s="12" t="s">
        <v>2323</v>
      </c>
      <c r="O763" s="23">
        <v>0</v>
      </c>
      <c r="P763" s="23">
        <v>12000</v>
      </c>
      <c r="Q763" s="23">
        <v>0</v>
      </c>
      <c r="R763" s="24">
        <v>0</v>
      </c>
      <c r="S763" s="25">
        <v>720</v>
      </c>
      <c r="U763" s="22" t="str">
        <f>IFERROR(VLOOKUP(B763,[1]Planilha1!$A$1:$B$34,2,FALSE),"Liberado")</f>
        <v>Pendente Revisão Trabalhista</v>
      </c>
    </row>
    <row r="764" spans="1:21" s="21" customFormat="1" ht="20.100000000000001" customHeight="1" x14ac:dyDescent="0.2">
      <c r="A764" s="12" t="s">
        <v>108</v>
      </c>
      <c r="B764" s="18" t="s">
        <v>296</v>
      </c>
      <c r="C764" s="12" t="s">
        <v>1055</v>
      </c>
      <c r="D764" s="12" t="s">
        <v>1060</v>
      </c>
      <c r="E764" s="19" t="s">
        <v>5</v>
      </c>
      <c r="F764" s="19" t="s">
        <v>2244</v>
      </c>
      <c r="G764" s="19" t="s">
        <v>4458</v>
      </c>
      <c r="H764" s="12" t="s">
        <v>8129</v>
      </c>
      <c r="I764" s="20">
        <v>17600</v>
      </c>
      <c r="J764" s="12" t="s">
        <v>2325</v>
      </c>
      <c r="K764" s="12" t="s">
        <v>4459</v>
      </c>
      <c r="L764" s="12" t="s">
        <v>7869</v>
      </c>
      <c r="M764" s="12"/>
      <c r="N764" s="12" t="s">
        <v>9089</v>
      </c>
      <c r="O764" s="23">
        <v>10000</v>
      </c>
      <c r="P764" s="23">
        <v>0</v>
      </c>
      <c r="Q764" s="23">
        <v>0</v>
      </c>
      <c r="R764" s="24">
        <v>0</v>
      </c>
      <c r="S764" s="25">
        <v>640</v>
      </c>
      <c r="U764" s="22" t="str">
        <f>IFERROR(VLOOKUP(B764,[1]Planilha1!$A$1:$B$34,2,FALSE),"Liberado")</f>
        <v>Pendente Revisão Trabalhista</v>
      </c>
    </row>
    <row r="765" spans="1:21" s="21" customFormat="1" ht="20.100000000000001" customHeight="1" x14ac:dyDescent="0.2">
      <c r="A765" s="12" t="s">
        <v>108</v>
      </c>
      <c r="B765" s="18" t="s">
        <v>296</v>
      </c>
      <c r="C765" s="12" t="s">
        <v>808</v>
      </c>
      <c r="D765" s="12" t="s">
        <v>1061</v>
      </c>
      <c r="E765" s="19" t="s">
        <v>5</v>
      </c>
      <c r="F765" s="19" t="s">
        <v>2244</v>
      </c>
      <c r="G765" s="19" t="s">
        <v>4460</v>
      </c>
      <c r="H765" s="12" t="s">
        <v>8137</v>
      </c>
      <c r="I765" s="20">
        <v>10000</v>
      </c>
      <c r="J765" s="12" t="s">
        <v>2247</v>
      </c>
      <c r="K765" s="12" t="s">
        <v>4461</v>
      </c>
      <c r="L765" s="12" t="s">
        <v>8489</v>
      </c>
      <c r="M765" s="12"/>
      <c r="N765" s="12" t="s">
        <v>4462</v>
      </c>
      <c r="O765" s="23">
        <v>12195</v>
      </c>
      <c r="P765" s="23">
        <v>0</v>
      </c>
      <c r="Q765" s="23">
        <v>0</v>
      </c>
      <c r="R765" s="24">
        <v>0</v>
      </c>
      <c r="S765" s="25">
        <v>1920</v>
      </c>
      <c r="U765" s="22" t="str">
        <f>IFERROR(VLOOKUP(B765,[1]Planilha1!$A$1:$B$34,2,FALSE),"Liberado")</f>
        <v>Pendente Revisão Trabalhista</v>
      </c>
    </row>
    <row r="766" spans="1:21" s="21" customFormat="1" ht="20.100000000000001" customHeight="1" x14ac:dyDescent="0.2">
      <c r="A766" s="12" t="s">
        <v>108</v>
      </c>
      <c r="B766" s="18" t="s">
        <v>296</v>
      </c>
      <c r="C766" s="12" t="s">
        <v>808</v>
      </c>
      <c r="D766" s="12" t="s">
        <v>1062</v>
      </c>
      <c r="E766" s="19" t="s">
        <v>5</v>
      </c>
      <c r="F766" s="19" t="s">
        <v>2244</v>
      </c>
      <c r="G766" s="19" t="s">
        <v>4463</v>
      </c>
      <c r="H766" s="12" t="s">
        <v>3868</v>
      </c>
      <c r="I766" s="20">
        <v>1278</v>
      </c>
      <c r="J766" s="12" t="s">
        <v>2247</v>
      </c>
      <c r="K766" s="12" t="s">
        <v>4464</v>
      </c>
      <c r="L766" s="12" t="s">
        <v>8073</v>
      </c>
      <c r="M766" s="12"/>
      <c r="N766" s="12" t="s">
        <v>4465</v>
      </c>
      <c r="O766" s="23">
        <v>1000</v>
      </c>
      <c r="P766" s="23">
        <v>0</v>
      </c>
      <c r="Q766" s="23">
        <v>0</v>
      </c>
      <c r="R766" s="24">
        <v>0</v>
      </c>
      <c r="S766" s="25">
        <v>1920</v>
      </c>
      <c r="U766" s="22" t="str">
        <f>IFERROR(VLOOKUP(B766,[1]Planilha1!$A$1:$B$34,2,FALSE),"Liberado")</f>
        <v>Pendente Revisão Trabalhista</v>
      </c>
    </row>
    <row r="767" spans="1:21" s="21" customFormat="1" ht="20.100000000000001" customHeight="1" x14ac:dyDescent="0.2">
      <c r="A767" s="12" t="s">
        <v>108</v>
      </c>
      <c r="B767" s="18" t="s">
        <v>296</v>
      </c>
      <c r="C767" s="12" t="s">
        <v>808</v>
      </c>
      <c r="D767" s="12" t="s">
        <v>1063</v>
      </c>
      <c r="E767" s="19" t="s">
        <v>5</v>
      </c>
      <c r="F767" s="19" t="s">
        <v>2255</v>
      </c>
      <c r="G767" s="19" t="s">
        <v>4466</v>
      </c>
      <c r="H767" s="12" t="s">
        <v>8074</v>
      </c>
      <c r="I767" s="20">
        <v>2740</v>
      </c>
      <c r="J767" s="12" t="s">
        <v>2247</v>
      </c>
      <c r="K767" s="12" t="s">
        <v>4467</v>
      </c>
      <c r="L767" s="12" t="s">
        <v>2249</v>
      </c>
      <c r="M767" s="12"/>
      <c r="N767" s="12" t="s">
        <v>2323</v>
      </c>
      <c r="O767" s="23">
        <v>0</v>
      </c>
      <c r="P767" s="23">
        <v>8000</v>
      </c>
      <c r="Q767" s="23">
        <v>0</v>
      </c>
      <c r="R767" s="24">
        <v>0</v>
      </c>
      <c r="S767" s="25">
        <v>1680</v>
      </c>
      <c r="U767" s="22" t="str">
        <f>IFERROR(VLOOKUP(B767,[1]Planilha1!$A$1:$B$34,2,FALSE),"Liberado")</f>
        <v>Pendente Revisão Trabalhista</v>
      </c>
    </row>
    <row r="768" spans="1:21" s="21" customFormat="1" ht="20.100000000000001" customHeight="1" x14ac:dyDescent="0.2">
      <c r="A768" s="12" t="s">
        <v>108</v>
      </c>
      <c r="B768" s="18" t="s">
        <v>296</v>
      </c>
      <c r="C768" s="12" t="s">
        <v>808</v>
      </c>
      <c r="D768" s="12" t="s">
        <v>1064</v>
      </c>
      <c r="E768" s="19" t="s">
        <v>5</v>
      </c>
      <c r="F768" s="19" t="s">
        <v>2244</v>
      </c>
      <c r="G768" s="19" t="s">
        <v>4468</v>
      </c>
      <c r="H768" s="12" t="s">
        <v>8137</v>
      </c>
      <c r="I768" s="20">
        <v>1130.82</v>
      </c>
      <c r="J768" s="12" t="s">
        <v>2247</v>
      </c>
      <c r="K768" s="12" t="s">
        <v>4469</v>
      </c>
      <c r="L768" s="12" t="s">
        <v>2359</v>
      </c>
      <c r="M768" s="12"/>
      <c r="N768" s="12" t="s">
        <v>4470</v>
      </c>
      <c r="O768" s="23">
        <v>0</v>
      </c>
      <c r="P768" s="23">
        <v>8000</v>
      </c>
      <c r="Q768" s="23">
        <v>0</v>
      </c>
      <c r="R768" s="24">
        <v>0</v>
      </c>
      <c r="S768" s="25">
        <v>1600</v>
      </c>
      <c r="U768" s="22" t="str">
        <f>IFERROR(VLOOKUP(B768,[1]Planilha1!$A$1:$B$34,2,FALSE),"Liberado")</f>
        <v>Pendente Revisão Trabalhista</v>
      </c>
    </row>
    <row r="769" spans="1:53" s="21" customFormat="1" ht="20.100000000000001" customHeight="1" x14ac:dyDescent="0.2">
      <c r="A769" s="12" t="s">
        <v>108</v>
      </c>
      <c r="B769" s="18" t="s">
        <v>296</v>
      </c>
      <c r="C769" s="12" t="s">
        <v>808</v>
      </c>
      <c r="D769" s="12" t="s">
        <v>1065</v>
      </c>
      <c r="E769" s="19" t="s">
        <v>5</v>
      </c>
      <c r="F769" s="19" t="s">
        <v>2255</v>
      </c>
      <c r="G769" s="19" t="s">
        <v>4471</v>
      </c>
      <c r="H769" s="12" t="s">
        <v>8137</v>
      </c>
      <c r="I769" s="20">
        <v>1384</v>
      </c>
      <c r="J769" s="12" t="s">
        <v>2247</v>
      </c>
      <c r="K769" s="12" t="s">
        <v>4472</v>
      </c>
      <c r="L769" s="12" t="s">
        <v>8621</v>
      </c>
      <c r="M769" s="12"/>
      <c r="N769" s="12" t="s">
        <v>4473</v>
      </c>
      <c r="O769" s="23">
        <v>0</v>
      </c>
      <c r="P769" s="23">
        <v>8500</v>
      </c>
      <c r="Q769" s="23">
        <v>0</v>
      </c>
      <c r="R769" s="24">
        <v>0</v>
      </c>
      <c r="S769" s="25">
        <v>1520</v>
      </c>
      <c r="U769" s="22" t="str">
        <f>IFERROR(VLOOKUP(B769,[1]Planilha1!$A$1:$B$34,2,FALSE),"Liberado")</f>
        <v>Pendente Revisão Trabalhista</v>
      </c>
    </row>
    <row r="770" spans="1:53" s="21" customFormat="1" ht="20.100000000000001" customHeight="1" x14ac:dyDescent="0.2">
      <c r="A770" s="12" t="s">
        <v>108</v>
      </c>
      <c r="B770" s="18" t="s">
        <v>296</v>
      </c>
      <c r="C770" s="12" t="s">
        <v>808</v>
      </c>
      <c r="D770" s="12" t="s">
        <v>1066</v>
      </c>
      <c r="E770" s="19" t="s">
        <v>5</v>
      </c>
      <c r="F770" s="19" t="s">
        <v>2244</v>
      </c>
      <c r="G770" s="19" t="s">
        <v>4474</v>
      </c>
      <c r="H770" s="12" t="s">
        <v>4475</v>
      </c>
      <c r="I770" s="20">
        <v>20000</v>
      </c>
      <c r="J770" s="12" t="s">
        <v>2264</v>
      </c>
      <c r="K770" s="12" t="s">
        <v>4476</v>
      </c>
      <c r="L770" s="12" t="s">
        <v>2266</v>
      </c>
      <c r="M770" s="12"/>
      <c r="N770" s="12" t="s">
        <v>2342</v>
      </c>
      <c r="O770" s="23">
        <v>296.94</v>
      </c>
      <c r="P770" s="23">
        <v>0</v>
      </c>
      <c r="Q770" s="23">
        <v>0</v>
      </c>
      <c r="R770" s="24">
        <v>0</v>
      </c>
      <c r="S770" s="25">
        <v>1120</v>
      </c>
      <c r="U770" s="22" t="str">
        <f>IFERROR(VLOOKUP(B770,[1]Planilha1!$A$1:$B$34,2,FALSE),"Liberado")</f>
        <v>Pendente Revisão Trabalhista</v>
      </c>
    </row>
    <row r="771" spans="1:53" s="21" customFormat="1" ht="20.100000000000001" customHeight="1" x14ac:dyDescent="0.2">
      <c r="A771" s="12" t="s">
        <v>108</v>
      </c>
      <c r="B771" s="18" t="s">
        <v>296</v>
      </c>
      <c r="C771" s="12" t="s">
        <v>808</v>
      </c>
      <c r="D771" s="12" t="s">
        <v>1067</v>
      </c>
      <c r="E771" s="19" t="s">
        <v>5</v>
      </c>
      <c r="F771" s="19" t="s">
        <v>2244</v>
      </c>
      <c r="G771" s="19" t="s">
        <v>4477</v>
      </c>
      <c r="H771" s="12" t="s">
        <v>4415</v>
      </c>
      <c r="I771" s="20">
        <v>10000</v>
      </c>
      <c r="J771" s="12" t="s">
        <v>2325</v>
      </c>
      <c r="K771" s="12" t="s">
        <v>4478</v>
      </c>
      <c r="L771" s="12" t="s">
        <v>2359</v>
      </c>
      <c r="M771" s="12"/>
      <c r="N771" s="12" t="s">
        <v>9090</v>
      </c>
      <c r="O771" s="23">
        <v>9000</v>
      </c>
      <c r="P771" s="23">
        <v>0</v>
      </c>
      <c r="Q771" s="23">
        <v>0</v>
      </c>
      <c r="R771" s="24">
        <v>0</v>
      </c>
      <c r="S771" s="25">
        <v>544</v>
      </c>
      <c r="U771" s="22" t="str">
        <f>IFERROR(VLOOKUP(B771,[1]Planilha1!$A$1:$B$34,2,FALSE),"Liberado")</f>
        <v>Pendente Revisão Trabalhista</v>
      </c>
    </row>
    <row r="772" spans="1:53" s="21" customFormat="1" ht="20.100000000000001" customHeight="1" x14ac:dyDescent="0.2">
      <c r="A772" s="12" t="s">
        <v>108</v>
      </c>
      <c r="B772" s="18" t="s">
        <v>296</v>
      </c>
      <c r="C772" s="12" t="s">
        <v>808</v>
      </c>
      <c r="D772" s="12" t="s">
        <v>9091</v>
      </c>
      <c r="E772" s="19" t="s">
        <v>5</v>
      </c>
      <c r="F772" s="19" t="s">
        <v>2308</v>
      </c>
      <c r="G772" s="19" t="s">
        <v>9092</v>
      </c>
      <c r="H772" s="12" t="s">
        <v>4415</v>
      </c>
      <c r="I772" s="20">
        <v>7492.88</v>
      </c>
      <c r="J772" s="12" t="s">
        <v>2247</v>
      </c>
      <c r="K772" s="12" t="s">
        <v>9093</v>
      </c>
      <c r="L772" s="12" t="s">
        <v>2249</v>
      </c>
      <c r="M772" s="12"/>
      <c r="N772" s="12" t="s">
        <v>9094</v>
      </c>
      <c r="O772" s="23">
        <v>0</v>
      </c>
      <c r="P772" s="23">
        <v>12000</v>
      </c>
      <c r="Q772" s="23">
        <v>0</v>
      </c>
      <c r="R772" s="24">
        <v>0</v>
      </c>
      <c r="S772" s="25">
        <v>192</v>
      </c>
      <c r="U772" s="22" t="str">
        <f>IFERROR(VLOOKUP(B772,[1]Planilha1!$A$1:$B$34,2,FALSE),"Liberado")</f>
        <v>Pendente Revisão Trabalhista</v>
      </c>
    </row>
    <row r="773" spans="1:53" s="21" customFormat="1" ht="20.100000000000001" customHeight="1" x14ac:dyDescent="0.2">
      <c r="A773" s="12" t="s">
        <v>108</v>
      </c>
      <c r="B773" s="18" t="s">
        <v>296</v>
      </c>
      <c r="C773" s="12" t="s">
        <v>808</v>
      </c>
      <c r="D773" s="12" t="s">
        <v>9095</v>
      </c>
      <c r="E773" s="19" t="s">
        <v>5</v>
      </c>
      <c r="F773" s="19" t="s">
        <v>2308</v>
      </c>
      <c r="G773" s="19" t="s">
        <v>9096</v>
      </c>
      <c r="H773" s="12" t="s">
        <v>9097</v>
      </c>
      <c r="I773" s="20">
        <v>178569.60000000001</v>
      </c>
      <c r="J773" s="12" t="s">
        <v>2325</v>
      </c>
      <c r="K773" s="12" t="s">
        <v>9098</v>
      </c>
      <c r="L773" s="12" t="s">
        <v>2330</v>
      </c>
      <c r="M773" s="12"/>
      <c r="N773" s="12" t="s">
        <v>8154</v>
      </c>
      <c r="O773" s="23">
        <v>0</v>
      </c>
      <c r="P773" s="23">
        <v>10000</v>
      </c>
      <c r="Q773" s="23">
        <v>0</v>
      </c>
      <c r="R773" s="24">
        <v>0</v>
      </c>
      <c r="S773" s="25">
        <v>160</v>
      </c>
      <c r="U773" s="22" t="str">
        <f>IFERROR(VLOOKUP(B773,[1]Planilha1!$A$1:$B$34,2,FALSE),"Liberado")</f>
        <v>Pendente Revisão Trabalhista</v>
      </c>
    </row>
    <row r="774" spans="1:53" s="21" customFormat="1" ht="20.100000000000001" customHeight="1" x14ac:dyDescent="0.2">
      <c r="A774" s="12" t="s">
        <v>108</v>
      </c>
      <c r="B774" s="18" t="s">
        <v>296</v>
      </c>
      <c r="C774" s="12" t="s">
        <v>823</v>
      </c>
      <c r="D774" s="12" t="s">
        <v>1068</v>
      </c>
      <c r="E774" s="19" t="s">
        <v>5</v>
      </c>
      <c r="F774" s="19" t="s">
        <v>2273</v>
      </c>
      <c r="G774" s="19" t="s">
        <v>4479</v>
      </c>
      <c r="H774" s="12" t="s">
        <v>8074</v>
      </c>
      <c r="I774" s="20">
        <v>13560</v>
      </c>
      <c r="J774" s="12" t="s">
        <v>2247</v>
      </c>
      <c r="K774" s="12" t="s">
        <v>4480</v>
      </c>
      <c r="L774" s="12" t="s">
        <v>8253</v>
      </c>
      <c r="M774" s="12"/>
      <c r="N774" s="12" t="s">
        <v>4481</v>
      </c>
      <c r="O774" s="23">
        <v>0</v>
      </c>
      <c r="P774" s="23">
        <v>7500</v>
      </c>
      <c r="Q774" s="23">
        <v>0</v>
      </c>
      <c r="R774" s="24">
        <v>0</v>
      </c>
      <c r="S774" s="25">
        <v>1840</v>
      </c>
      <c r="U774" s="22" t="str">
        <f>IFERROR(VLOOKUP(B774,[1]Planilha1!$A$1:$B$34,2,FALSE),"Liberado")</f>
        <v>Pendente Revisão Trabalhista</v>
      </c>
    </row>
    <row r="775" spans="1:53" s="21" customFormat="1" ht="20.100000000000001" customHeight="1" x14ac:dyDescent="0.2">
      <c r="A775" s="12" t="s">
        <v>108</v>
      </c>
      <c r="B775" s="18" t="s">
        <v>296</v>
      </c>
      <c r="C775" s="12" t="s">
        <v>823</v>
      </c>
      <c r="D775" s="12" t="s">
        <v>1069</v>
      </c>
      <c r="E775" s="19" t="s">
        <v>5</v>
      </c>
      <c r="F775" s="19" t="s">
        <v>2244</v>
      </c>
      <c r="G775" s="19" t="s">
        <v>4482</v>
      </c>
      <c r="H775" s="12" t="s">
        <v>4483</v>
      </c>
      <c r="I775" s="20">
        <v>1304</v>
      </c>
      <c r="J775" s="12" t="s">
        <v>2247</v>
      </c>
      <c r="K775" s="12" t="s">
        <v>4484</v>
      </c>
      <c r="L775" s="12" t="s">
        <v>2249</v>
      </c>
      <c r="M775" s="12"/>
      <c r="N775" s="12" t="s">
        <v>4485</v>
      </c>
      <c r="O775" s="23">
        <v>0</v>
      </c>
      <c r="P775" s="23">
        <v>10000</v>
      </c>
      <c r="Q775" s="23">
        <v>0</v>
      </c>
      <c r="R775" s="24">
        <v>0</v>
      </c>
      <c r="S775" s="25">
        <v>1920</v>
      </c>
      <c r="U775" s="22" t="str">
        <f>IFERROR(VLOOKUP(B775,[1]Planilha1!$A$1:$B$34,2,FALSE),"Liberado")</f>
        <v>Pendente Revisão Trabalhista</v>
      </c>
    </row>
    <row r="776" spans="1:53" s="21" customFormat="1" ht="20.100000000000001" customHeight="1" x14ac:dyDescent="0.2">
      <c r="A776" s="12" t="s">
        <v>108</v>
      </c>
      <c r="B776" s="18" t="s">
        <v>296</v>
      </c>
      <c r="C776" s="12" t="s">
        <v>823</v>
      </c>
      <c r="D776" s="12" t="s">
        <v>1070</v>
      </c>
      <c r="E776" s="19" t="s">
        <v>5</v>
      </c>
      <c r="F776" s="19" t="s">
        <v>14</v>
      </c>
      <c r="G776" s="19" t="s">
        <v>4486</v>
      </c>
      <c r="H776" s="12" t="s">
        <v>8074</v>
      </c>
      <c r="I776" s="20">
        <v>8225</v>
      </c>
      <c r="J776" s="12" t="s">
        <v>2247</v>
      </c>
      <c r="K776" s="12" t="s">
        <v>4487</v>
      </c>
      <c r="L776" s="12" t="s">
        <v>7919</v>
      </c>
      <c r="M776" s="12"/>
      <c r="N776" s="12" t="s">
        <v>4488</v>
      </c>
      <c r="O776" s="23">
        <v>0</v>
      </c>
      <c r="P776" s="23">
        <v>10500</v>
      </c>
      <c r="Q776" s="23">
        <v>0</v>
      </c>
      <c r="R776" s="24">
        <v>0</v>
      </c>
      <c r="S776" s="25">
        <v>720</v>
      </c>
      <c r="U776" s="22" t="str">
        <f>IFERROR(VLOOKUP(B776,[1]Planilha1!$A$1:$B$34,2,FALSE),"Liberado")</f>
        <v>Pendente Revisão Trabalhista</v>
      </c>
    </row>
    <row r="777" spans="1:53" s="21" customFormat="1" ht="20.100000000000001" customHeight="1" x14ac:dyDescent="0.2">
      <c r="A777" s="12" t="s">
        <v>108</v>
      </c>
      <c r="B777" s="18" t="s">
        <v>296</v>
      </c>
      <c r="C777" s="12" t="s">
        <v>756</v>
      </c>
      <c r="D777" s="12" t="s">
        <v>1076</v>
      </c>
      <c r="E777" s="19" t="s">
        <v>5</v>
      </c>
      <c r="F777" s="19" t="s">
        <v>2244</v>
      </c>
      <c r="G777" s="19" t="s">
        <v>4503</v>
      </c>
      <c r="H777" s="12" t="s">
        <v>8137</v>
      </c>
      <c r="I777" s="20">
        <v>59700</v>
      </c>
      <c r="J777" s="12" t="s">
        <v>2247</v>
      </c>
      <c r="K777" s="12" t="s">
        <v>4504</v>
      </c>
      <c r="L777" s="12" t="s">
        <v>8253</v>
      </c>
      <c r="M777" s="12"/>
      <c r="N777" s="12" t="s">
        <v>4505</v>
      </c>
      <c r="O777" s="23">
        <v>6200</v>
      </c>
      <c r="P777" s="23">
        <v>0</v>
      </c>
      <c r="Q777" s="23">
        <v>0</v>
      </c>
      <c r="R777" s="24">
        <v>0</v>
      </c>
      <c r="S777" s="25">
        <v>1920</v>
      </c>
      <c r="U777" s="22" t="str">
        <f>IFERROR(VLOOKUP(B777,[1]Planilha1!$A$1:$B$34,2,FALSE),"Liberado")</f>
        <v>Pendente Revisão Trabalhista</v>
      </c>
    </row>
    <row r="778" spans="1:53" s="21" customFormat="1" ht="20.100000000000001" customHeight="1" x14ac:dyDescent="0.2">
      <c r="A778" s="12" t="s">
        <v>108</v>
      </c>
      <c r="B778" s="18" t="s">
        <v>296</v>
      </c>
      <c r="C778" s="12" t="s">
        <v>756</v>
      </c>
      <c r="D778" s="12" t="s">
        <v>1077</v>
      </c>
      <c r="E778" s="19" t="s">
        <v>5</v>
      </c>
      <c r="F778" s="19" t="s">
        <v>2244</v>
      </c>
      <c r="G778" s="19" t="s">
        <v>4506</v>
      </c>
      <c r="H778" s="12" t="s">
        <v>8137</v>
      </c>
      <c r="I778" s="20">
        <v>59700</v>
      </c>
      <c r="J778" s="12" t="s">
        <v>2247</v>
      </c>
      <c r="K778" s="12" t="s">
        <v>4507</v>
      </c>
      <c r="L778" s="12" t="s">
        <v>2608</v>
      </c>
      <c r="M778" s="12"/>
      <c r="N778" s="12" t="s">
        <v>4508</v>
      </c>
      <c r="O778" s="23">
        <v>0</v>
      </c>
      <c r="P778" s="23">
        <v>0</v>
      </c>
      <c r="Q778" s="23">
        <v>0</v>
      </c>
      <c r="R778" s="24">
        <v>0</v>
      </c>
      <c r="S778" s="25">
        <v>1920</v>
      </c>
      <c r="U778" s="22" t="str">
        <f>IFERROR(VLOOKUP(B778,[1]Planilha1!$A$1:$B$34,2,FALSE),"Liberado")</f>
        <v>Pendente Revisão Trabalhista</v>
      </c>
    </row>
    <row r="779" spans="1:53" s="21" customFormat="1" ht="20.100000000000001" customHeight="1" x14ac:dyDescent="0.2">
      <c r="A779" s="12" t="s">
        <v>108</v>
      </c>
      <c r="B779" s="18" t="s">
        <v>296</v>
      </c>
      <c r="C779" s="12" t="s">
        <v>823</v>
      </c>
      <c r="D779" s="12" t="s">
        <v>9111</v>
      </c>
      <c r="E779" s="19" t="s">
        <v>5</v>
      </c>
      <c r="F779" s="19" t="s">
        <v>2244</v>
      </c>
      <c r="G779" s="19" t="s">
        <v>7791</v>
      </c>
      <c r="H779" s="12" t="s">
        <v>8129</v>
      </c>
      <c r="I779" s="20">
        <v>60000</v>
      </c>
      <c r="J779" s="12" t="s">
        <v>2325</v>
      </c>
      <c r="K779" s="12" t="s">
        <v>9112</v>
      </c>
      <c r="L779" s="12" t="s">
        <v>2334</v>
      </c>
      <c r="M779" s="12"/>
      <c r="N779" s="12" t="s">
        <v>8830</v>
      </c>
      <c r="O779" s="23">
        <v>10000</v>
      </c>
      <c r="P779" s="23">
        <v>0</v>
      </c>
      <c r="Q779" s="23">
        <v>0</v>
      </c>
      <c r="R779" s="24">
        <v>0</v>
      </c>
      <c r="S779" s="25">
        <v>320</v>
      </c>
      <c r="U779" s="22" t="str">
        <f>IFERROR(VLOOKUP(B779,[1]Planilha1!$A$1:$B$34,2,FALSE),"Liberado")</f>
        <v>Pendente Revisão Trabalhista</v>
      </c>
    </row>
    <row r="780" spans="1:53" s="21" customFormat="1" ht="20.100000000000001" customHeight="1" x14ac:dyDescent="0.2">
      <c r="A780" s="12" t="s">
        <v>108</v>
      </c>
      <c r="B780" s="18" t="s">
        <v>296</v>
      </c>
      <c r="C780" s="12" t="s">
        <v>1055</v>
      </c>
      <c r="D780" s="12" t="s">
        <v>1154</v>
      </c>
      <c r="E780" s="19" t="s">
        <v>5</v>
      </c>
      <c r="F780" s="19" t="s">
        <v>2244</v>
      </c>
      <c r="G780" s="19" t="s">
        <v>4727</v>
      </c>
      <c r="H780" s="12" t="s">
        <v>4728</v>
      </c>
      <c r="I780" s="20">
        <v>1568251.12</v>
      </c>
      <c r="J780" s="12" t="s">
        <v>2325</v>
      </c>
      <c r="K780" s="12" t="s">
        <v>4729</v>
      </c>
      <c r="L780" s="12" t="s">
        <v>2334</v>
      </c>
      <c r="M780" s="12"/>
      <c r="N780" s="12" t="s">
        <v>8111</v>
      </c>
      <c r="O780" s="23">
        <v>7000</v>
      </c>
      <c r="P780" s="23">
        <v>0</v>
      </c>
      <c r="Q780" s="23">
        <v>0</v>
      </c>
      <c r="R780" s="24">
        <v>0</v>
      </c>
      <c r="S780" s="25">
        <v>1200</v>
      </c>
      <c r="U780" s="22" t="str">
        <f>IFERROR(VLOOKUP(B780,[1]Planilha1!$A$1:$B$34,2,FALSE),"Liberado")</f>
        <v>Pendente Revisão Trabalhista</v>
      </c>
    </row>
    <row r="781" spans="1:53" s="21" customFormat="1" ht="20.100000000000001" customHeight="1" x14ac:dyDescent="0.2">
      <c r="A781" s="12" t="s">
        <v>108</v>
      </c>
      <c r="B781" s="18" t="s">
        <v>296</v>
      </c>
      <c r="C781" s="12" t="s">
        <v>756</v>
      </c>
      <c r="D781" s="12" t="s">
        <v>10279</v>
      </c>
      <c r="E781" s="19" t="s">
        <v>5</v>
      </c>
      <c r="F781" s="19" t="s">
        <v>2273</v>
      </c>
      <c r="G781" s="19" t="s">
        <v>10280</v>
      </c>
      <c r="H781" s="12" t="s">
        <v>10281</v>
      </c>
      <c r="I781" s="20">
        <v>35200</v>
      </c>
      <c r="J781" s="12" t="s">
        <v>2264</v>
      </c>
      <c r="K781" s="12" t="s">
        <v>10282</v>
      </c>
      <c r="L781" s="12" t="s">
        <v>2266</v>
      </c>
      <c r="M781" s="12"/>
      <c r="N781" s="12" t="s">
        <v>10283</v>
      </c>
      <c r="O781" s="23">
        <v>0</v>
      </c>
      <c r="P781" s="23">
        <v>0</v>
      </c>
      <c r="Q781" s="23">
        <v>0</v>
      </c>
      <c r="R781" s="24">
        <v>0</v>
      </c>
      <c r="S781" s="25">
        <v>280</v>
      </c>
      <c r="U781" s="22" t="str">
        <f>IFERROR(VLOOKUP(B781,[1]Planilha1!$A$1:$B$34,2,FALSE),"Liberado")</f>
        <v>Pendente Revisão Trabalhista</v>
      </c>
    </row>
    <row r="782" spans="1:53" s="21" customFormat="1" ht="20.100000000000001" customHeight="1" x14ac:dyDescent="0.2">
      <c r="A782" s="27" t="s">
        <v>130</v>
      </c>
      <c r="B782" s="28" t="s">
        <v>296</v>
      </c>
      <c r="C782" s="27" t="s">
        <v>823</v>
      </c>
      <c r="D782" s="27" t="s">
        <v>11285</v>
      </c>
      <c r="E782" s="27" t="s">
        <v>7</v>
      </c>
      <c r="F782" s="27" t="s">
        <v>6507</v>
      </c>
      <c r="G782" s="27" t="s">
        <v>11286</v>
      </c>
      <c r="H782" s="27" t="s">
        <v>6578</v>
      </c>
      <c r="I782" s="29">
        <v>80000</v>
      </c>
      <c r="J782" s="27" t="s">
        <v>6510</v>
      </c>
      <c r="K782" s="27" t="s">
        <v>11287</v>
      </c>
      <c r="L782" s="27" t="s">
        <v>6579</v>
      </c>
      <c r="M782" s="30">
        <v>42976</v>
      </c>
      <c r="N782" s="35" t="s">
        <v>12097</v>
      </c>
      <c r="O782" s="23">
        <v>0</v>
      </c>
      <c r="P782" s="23">
        <v>68000</v>
      </c>
      <c r="Q782" s="23">
        <v>0</v>
      </c>
      <c r="R782" s="24">
        <v>0</v>
      </c>
      <c r="S782" s="25">
        <v>0</v>
      </c>
      <c r="T782" s="32" t="s">
        <v>12066</v>
      </c>
      <c r="U782" s="22" t="str">
        <f>IFERROR(VLOOKUP(B782,[1]Planilha1!$A$1:$B$34,2,FALSE),"Liberado")</f>
        <v>Pendente Revisão Trabalhista</v>
      </c>
      <c r="V782" s="31"/>
      <c r="W782" s="31"/>
      <c r="X782" s="31"/>
      <c r="Y782" s="31"/>
      <c r="Z782" s="31"/>
      <c r="AA782" s="31"/>
      <c r="AB782" s="31"/>
      <c r="AC782" s="31"/>
      <c r="AD782" s="31"/>
      <c r="AE782" s="31"/>
      <c r="AF782" s="31"/>
      <c r="AG782" s="31"/>
      <c r="AH782" s="31"/>
      <c r="AI782" s="31"/>
      <c r="AJ782" s="31"/>
      <c r="AK782" s="31"/>
      <c r="AL782" s="31"/>
      <c r="AM782" s="31"/>
      <c r="AN782" s="31"/>
      <c r="AO782" s="31"/>
      <c r="AP782" s="31"/>
      <c r="AQ782" s="31"/>
      <c r="AR782" s="31"/>
      <c r="AS782" s="31"/>
      <c r="AT782" s="31"/>
      <c r="AU782" s="31"/>
      <c r="AV782" s="31"/>
      <c r="AW782" s="31"/>
      <c r="AX782" s="31"/>
      <c r="AY782" s="31"/>
      <c r="AZ782" s="31"/>
      <c r="BA782" s="31"/>
    </row>
    <row r="783" spans="1:53" s="21" customFormat="1" ht="20.100000000000001" customHeight="1" x14ac:dyDescent="0.2">
      <c r="A783" s="27" t="s">
        <v>130</v>
      </c>
      <c r="B783" s="28" t="s">
        <v>296</v>
      </c>
      <c r="C783" s="27" t="s">
        <v>756</v>
      </c>
      <c r="D783" s="27" t="s">
        <v>1922</v>
      </c>
      <c r="E783" s="27" t="s">
        <v>7</v>
      </c>
      <c r="F783" s="27" t="s">
        <v>11520</v>
      </c>
      <c r="G783" s="27" t="s">
        <v>11588</v>
      </c>
      <c r="H783" s="27" t="s">
        <v>6555</v>
      </c>
      <c r="I783" s="29">
        <v>29081.75</v>
      </c>
      <c r="J783" s="27" t="s">
        <v>6510</v>
      </c>
      <c r="K783" s="27" t="s">
        <v>11589</v>
      </c>
      <c r="L783" s="27" t="s">
        <v>11590</v>
      </c>
      <c r="M783" s="30" t="s">
        <v>6531</v>
      </c>
      <c r="N783" s="27" t="s">
        <v>11100</v>
      </c>
      <c r="O783" s="23">
        <v>0</v>
      </c>
      <c r="P783" s="23">
        <v>0.01</v>
      </c>
      <c r="Q783" s="23">
        <v>0</v>
      </c>
      <c r="R783" s="24">
        <v>0</v>
      </c>
      <c r="S783" s="25">
        <v>0</v>
      </c>
      <c r="T783" s="32"/>
      <c r="U783" s="22" t="str">
        <f>IFERROR(VLOOKUP(B783,[1]Planilha1!$A$1:$B$34,2,FALSE),"Liberado")</f>
        <v>Pendente Revisão Trabalhista</v>
      </c>
      <c r="V783" s="31"/>
      <c r="W783" s="31"/>
      <c r="X783" s="31"/>
      <c r="Y783" s="31"/>
      <c r="Z783" s="31"/>
      <c r="AA783" s="31"/>
      <c r="AB783" s="31"/>
      <c r="AC783" s="31"/>
      <c r="AD783" s="31"/>
      <c r="AE783" s="31"/>
      <c r="AF783" s="31"/>
      <c r="AG783" s="31"/>
      <c r="AH783" s="31"/>
      <c r="AI783" s="31"/>
      <c r="AJ783" s="31"/>
      <c r="AK783" s="31"/>
      <c r="AL783" s="31"/>
      <c r="AM783" s="31"/>
      <c r="AN783" s="31"/>
      <c r="AO783" s="31"/>
      <c r="AP783" s="31"/>
      <c r="AQ783" s="31"/>
      <c r="AR783" s="31"/>
      <c r="AS783" s="31"/>
      <c r="AT783" s="31"/>
      <c r="AU783" s="31"/>
      <c r="AV783" s="31"/>
      <c r="AW783" s="31"/>
      <c r="AX783" s="31"/>
      <c r="AY783" s="31"/>
      <c r="AZ783" s="31"/>
      <c r="BA783" s="31"/>
    </row>
    <row r="784" spans="1:53" s="21" customFormat="1" ht="20.100000000000001" customHeight="1" x14ac:dyDescent="0.2">
      <c r="A784" s="27" t="s">
        <v>130</v>
      </c>
      <c r="B784" s="28" t="s">
        <v>296</v>
      </c>
      <c r="C784" s="27" t="s">
        <v>674</v>
      </c>
      <c r="D784" s="27" t="s">
        <v>2191</v>
      </c>
      <c r="E784" s="27" t="s">
        <v>7</v>
      </c>
      <c r="F784" s="27" t="s">
        <v>6507</v>
      </c>
      <c r="G784" s="27" t="s">
        <v>12000</v>
      </c>
      <c r="H784" s="27" t="s">
        <v>7335</v>
      </c>
      <c r="I784" s="29">
        <v>25000</v>
      </c>
      <c r="J784" s="27" t="s">
        <v>6630</v>
      </c>
      <c r="K784" s="27" t="s">
        <v>12001</v>
      </c>
      <c r="L784" s="27" t="s">
        <v>7265</v>
      </c>
      <c r="M784" s="30" t="s">
        <v>6531</v>
      </c>
      <c r="N784" s="27" t="s">
        <v>12002</v>
      </c>
      <c r="O784" s="33">
        <v>29501.18</v>
      </c>
      <c r="P784" s="33">
        <v>6569.11</v>
      </c>
      <c r="Q784" s="33">
        <v>0</v>
      </c>
      <c r="R784" s="29">
        <v>28541.06</v>
      </c>
      <c r="S784" s="29">
        <v>0</v>
      </c>
      <c r="T784" s="32"/>
      <c r="U784" s="22" t="str">
        <f>IFERROR(VLOOKUP(B784,[1]Planilha1!$A$1:$B$34,2,FALSE),"Liberado")</f>
        <v>Pendente Revisão Trabalhista</v>
      </c>
      <c r="V784" s="31"/>
      <c r="W784" s="31"/>
      <c r="X784" s="31"/>
      <c r="Y784" s="31"/>
      <c r="Z784" s="31"/>
      <c r="AA784" s="31"/>
      <c r="AB784" s="31"/>
      <c r="AC784" s="31"/>
      <c r="AD784" s="31"/>
      <c r="AE784" s="31"/>
      <c r="AF784" s="31"/>
      <c r="AG784" s="31"/>
      <c r="AH784" s="31"/>
      <c r="AI784" s="31"/>
      <c r="AJ784" s="31"/>
      <c r="AK784" s="31"/>
      <c r="AL784" s="31"/>
      <c r="AM784" s="31"/>
      <c r="AN784" s="31"/>
      <c r="AO784" s="31"/>
      <c r="AP784" s="31"/>
      <c r="AQ784" s="31"/>
      <c r="AR784" s="31"/>
      <c r="AS784" s="31"/>
      <c r="AT784" s="31"/>
      <c r="AU784" s="31"/>
      <c r="AV784" s="31"/>
      <c r="AW784" s="31"/>
      <c r="AX784" s="31"/>
      <c r="AY784" s="31"/>
      <c r="AZ784" s="31"/>
      <c r="BA784" s="31"/>
    </row>
    <row r="785" spans="1:53" s="21" customFormat="1" ht="20.100000000000001" customHeight="1" x14ac:dyDescent="0.2">
      <c r="A785" s="27" t="s">
        <v>130</v>
      </c>
      <c r="B785" s="28" t="s">
        <v>296</v>
      </c>
      <c r="C785" s="27" t="s">
        <v>767</v>
      </c>
      <c r="D785" s="27" t="s">
        <v>2200</v>
      </c>
      <c r="E785" s="27" t="s">
        <v>7</v>
      </c>
      <c r="F785" s="27" t="s">
        <v>6507</v>
      </c>
      <c r="G785" s="27" t="s">
        <v>7350</v>
      </c>
      <c r="H785" s="27" t="s">
        <v>7351</v>
      </c>
      <c r="I785" s="29">
        <v>25000</v>
      </c>
      <c r="J785" s="27" t="s">
        <v>6510</v>
      </c>
      <c r="K785" s="27" t="s">
        <v>12013</v>
      </c>
      <c r="L785" s="27" t="s">
        <v>7280</v>
      </c>
      <c r="M785" s="30">
        <v>40932</v>
      </c>
      <c r="N785" s="27" t="s">
        <v>7352</v>
      </c>
      <c r="O785" s="33">
        <v>11437.06</v>
      </c>
      <c r="P785" s="33">
        <v>0</v>
      </c>
      <c r="Q785" s="33">
        <v>0</v>
      </c>
      <c r="R785" s="29">
        <v>50417.54</v>
      </c>
      <c r="S785" s="29">
        <v>0</v>
      </c>
      <c r="T785" s="32"/>
      <c r="U785" s="22" t="str">
        <f>IFERROR(VLOOKUP(B785,[1]Planilha1!$A$1:$B$34,2,FALSE),"Liberado")</f>
        <v>Pendente Revisão Trabalhista</v>
      </c>
      <c r="V785" s="31"/>
      <c r="W785" s="31"/>
      <c r="X785" s="31"/>
      <c r="Y785" s="31"/>
      <c r="Z785" s="31"/>
      <c r="AA785" s="31"/>
      <c r="AB785" s="31"/>
      <c r="AC785" s="31"/>
      <c r="AD785" s="31"/>
      <c r="AE785" s="31"/>
      <c r="AF785" s="31"/>
      <c r="AG785" s="31"/>
      <c r="AH785" s="31"/>
      <c r="AI785" s="31"/>
      <c r="AJ785" s="31"/>
      <c r="AK785" s="31"/>
      <c r="AL785" s="31"/>
      <c r="AM785" s="31"/>
      <c r="AN785" s="31"/>
      <c r="AO785" s="31"/>
      <c r="AP785" s="31"/>
      <c r="AQ785" s="31"/>
      <c r="AR785" s="31"/>
      <c r="AS785" s="31"/>
      <c r="AT785" s="31"/>
      <c r="AU785" s="31"/>
      <c r="AV785" s="31"/>
      <c r="AW785" s="31"/>
      <c r="AX785" s="31"/>
      <c r="AY785" s="31"/>
      <c r="AZ785" s="31"/>
      <c r="BA785" s="31"/>
    </row>
    <row r="786" spans="1:53" s="21" customFormat="1" ht="20.100000000000001" customHeight="1" x14ac:dyDescent="0.2">
      <c r="A786" s="27" t="s">
        <v>130</v>
      </c>
      <c r="B786" s="28" t="s">
        <v>296</v>
      </c>
      <c r="C786" s="27" t="s">
        <v>334</v>
      </c>
      <c r="D786" s="27" t="s">
        <v>2204</v>
      </c>
      <c r="E786" s="27" t="s">
        <v>7</v>
      </c>
      <c r="F786" s="27" t="s">
        <v>6507</v>
      </c>
      <c r="G786" s="27" t="s">
        <v>12019</v>
      </c>
      <c r="H786" s="27" t="s">
        <v>6578</v>
      </c>
      <c r="I786" s="29">
        <v>21588.9</v>
      </c>
      <c r="J786" s="27" t="s">
        <v>6510</v>
      </c>
      <c r="K786" s="27" t="s">
        <v>12020</v>
      </c>
      <c r="L786" s="27" t="s">
        <v>7144</v>
      </c>
      <c r="M786" s="30">
        <v>40882</v>
      </c>
      <c r="N786" s="27" t="s">
        <v>7357</v>
      </c>
      <c r="O786" s="33">
        <v>20989.94</v>
      </c>
      <c r="P786" s="33">
        <v>10134.540000000001</v>
      </c>
      <c r="Q786" s="33">
        <v>0</v>
      </c>
      <c r="R786" s="29">
        <v>38310.300000000003</v>
      </c>
      <c r="S786" s="29">
        <v>0</v>
      </c>
      <c r="T786" s="32"/>
      <c r="U786" s="22" t="str">
        <f>IFERROR(VLOOKUP(B786,[1]Planilha1!$A$1:$B$34,2,FALSE),"Liberado")</f>
        <v>Pendente Revisão Trabalhista</v>
      </c>
      <c r="V786" s="31"/>
      <c r="W786" s="31"/>
      <c r="X786" s="31"/>
      <c r="Y786" s="31"/>
      <c r="Z786" s="31"/>
      <c r="AA786" s="31"/>
      <c r="AB786" s="31"/>
      <c r="AC786" s="31"/>
      <c r="AD786" s="31"/>
      <c r="AE786" s="31"/>
      <c r="AF786" s="31"/>
      <c r="AG786" s="31"/>
      <c r="AH786" s="31"/>
      <c r="AI786" s="31"/>
      <c r="AJ786" s="31"/>
      <c r="AK786" s="31"/>
      <c r="AL786" s="31"/>
      <c r="AM786" s="31"/>
      <c r="AN786" s="31"/>
      <c r="AO786" s="31"/>
      <c r="AP786" s="31"/>
      <c r="AQ786" s="31"/>
      <c r="AR786" s="31"/>
      <c r="AS786" s="31"/>
      <c r="AT786" s="31"/>
      <c r="AU786" s="31"/>
      <c r="AV786" s="31"/>
      <c r="AW786" s="31"/>
      <c r="AX786" s="31"/>
      <c r="AY786" s="31"/>
      <c r="AZ786" s="31"/>
      <c r="BA786" s="31"/>
    </row>
    <row r="787" spans="1:53" s="21" customFormat="1" ht="20.100000000000001" customHeight="1" x14ac:dyDescent="0.2">
      <c r="A787" s="40" t="s">
        <v>191</v>
      </c>
      <c r="B787" s="41" t="s">
        <v>296</v>
      </c>
      <c r="C787" s="14">
        <v>1</v>
      </c>
      <c r="D787" s="40" t="s">
        <v>2222</v>
      </c>
      <c r="E787" s="42" t="s">
        <v>2220</v>
      </c>
      <c r="F787" s="43" t="s">
        <v>7389</v>
      </c>
      <c r="G787" s="36">
        <v>38810492</v>
      </c>
      <c r="H787" s="40" t="s">
        <v>2222</v>
      </c>
      <c r="I787" s="44">
        <v>99068.7</v>
      </c>
      <c r="J787" s="40" t="s">
        <v>7400</v>
      </c>
      <c r="K787" s="40" t="s">
        <v>7415</v>
      </c>
      <c r="L787" s="40" t="s">
        <v>7416</v>
      </c>
      <c r="M787" s="42" t="s">
        <v>40</v>
      </c>
      <c r="N787" s="40" t="s">
        <v>7852</v>
      </c>
      <c r="O787" s="23">
        <v>0</v>
      </c>
      <c r="P787" s="23">
        <v>99068.7</v>
      </c>
      <c r="Q787" s="23">
        <v>0</v>
      </c>
      <c r="R787" s="24">
        <v>0</v>
      </c>
      <c r="S787" s="25">
        <v>0</v>
      </c>
      <c r="T787" s="32"/>
      <c r="U787" s="22" t="str">
        <f>IFERROR(VLOOKUP(B787,[1]Planilha1!$A$1:$B$34,2,FALSE),"Liberado")</f>
        <v>Pendente Revisão Trabalhista</v>
      </c>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c r="AV787" s="45"/>
      <c r="AW787" s="45"/>
      <c r="AX787" s="45"/>
      <c r="AY787" s="45"/>
      <c r="AZ787" s="45"/>
      <c r="BA787" s="45"/>
    </row>
    <row r="788" spans="1:53" s="21" customFormat="1" ht="20.100000000000001" customHeight="1" x14ac:dyDescent="0.2">
      <c r="A788" s="12" t="s">
        <v>56</v>
      </c>
      <c r="B788" s="18" t="s">
        <v>240</v>
      </c>
      <c r="C788" s="12" t="s">
        <v>320</v>
      </c>
      <c r="D788" s="12" t="s">
        <v>321</v>
      </c>
      <c r="E788" s="19" t="s">
        <v>5</v>
      </c>
      <c r="F788" s="19" t="s">
        <v>12</v>
      </c>
      <c r="G788" s="19" t="s">
        <v>2251</v>
      </c>
      <c r="H788" s="12" t="s">
        <v>2252</v>
      </c>
      <c r="I788" s="20">
        <v>50000</v>
      </c>
      <c r="J788" s="12" t="s">
        <v>2247</v>
      </c>
      <c r="K788" s="12" t="s">
        <v>2253</v>
      </c>
      <c r="L788" s="12" t="s">
        <v>2249</v>
      </c>
      <c r="M788" s="12"/>
      <c r="N788" s="12" t="s">
        <v>2254</v>
      </c>
      <c r="O788" s="20">
        <v>0</v>
      </c>
      <c r="P788" s="20">
        <v>50000</v>
      </c>
      <c r="Q788" s="20">
        <v>0</v>
      </c>
      <c r="R788" s="20">
        <v>0</v>
      </c>
      <c r="S788" s="20">
        <v>960</v>
      </c>
      <c r="U788" s="22" t="str">
        <f>IFERROR(VLOOKUP(B788,[1]Planilha1!$A$1:$B$34,2,FALSE),"Liberado")</f>
        <v>Liberado</v>
      </c>
    </row>
    <row r="789" spans="1:53" s="21" customFormat="1" ht="20.100000000000001" customHeight="1" x14ac:dyDescent="0.2">
      <c r="A789" s="40" t="s">
        <v>192</v>
      </c>
      <c r="B789" s="41" t="s">
        <v>240</v>
      </c>
      <c r="C789" s="14">
        <v>1</v>
      </c>
      <c r="D789" s="40" t="s">
        <v>2222</v>
      </c>
      <c r="E789" s="42" t="s">
        <v>2220</v>
      </c>
      <c r="F789" s="43" t="s">
        <v>7389</v>
      </c>
      <c r="G789" s="36">
        <v>38810352</v>
      </c>
      <c r="H789" s="40" t="s">
        <v>2222</v>
      </c>
      <c r="I789" s="44">
        <v>31101.09</v>
      </c>
      <c r="J789" s="40" t="s">
        <v>7400</v>
      </c>
      <c r="K789" s="40" t="s">
        <v>7415</v>
      </c>
      <c r="L789" s="40" t="s">
        <v>7416</v>
      </c>
      <c r="M789" s="42" t="s">
        <v>40</v>
      </c>
      <c r="N789" s="40" t="s">
        <v>7852</v>
      </c>
      <c r="O789" s="23">
        <v>0</v>
      </c>
      <c r="P789" s="23">
        <v>31101.09</v>
      </c>
      <c r="Q789" s="23">
        <v>0</v>
      </c>
      <c r="R789" s="24">
        <v>0</v>
      </c>
      <c r="S789" s="25">
        <v>0</v>
      </c>
      <c r="T789" s="32"/>
      <c r="U789" s="22" t="str">
        <f>IFERROR(VLOOKUP(B789,[1]Planilha1!$A$1:$B$34,2,FALSE),"Liberado")</f>
        <v>Liberado</v>
      </c>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c r="AV789" s="45"/>
      <c r="AW789" s="45"/>
      <c r="AX789" s="45"/>
      <c r="AY789" s="45"/>
      <c r="AZ789" s="45"/>
      <c r="BA789" s="45"/>
    </row>
    <row r="790" spans="1:53" s="21" customFormat="1" ht="20.100000000000001" customHeight="1" x14ac:dyDescent="0.2">
      <c r="A790" s="12" t="s">
        <v>92</v>
      </c>
      <c r="B790" s="18" t="s">
        <v>281</v>
      </c>
      <c r="C790" s="12" t="s">
        <v>381</v>
      </c>
      <c r="D790" s="12" t="s">
        <v>8094</v>
      </c>
      <c r="E790" s="19" t="s">
        <v>5</v>
      </c>
      <c r="F790" s="19" t="s">
        <v>10</v>
      </c>
      <c r="G790" s="19" t="s">
        <v>8095</v>
      </c>
      <c r="H790" s="12" t="s">
        <v>8096</v>
      </c>
      <c r="I790" s="20">
        <v>8712.5</v>
      </c>
      <c r="J790" s="12" t="s">
        <v>2247</v>
      </c>
      <c r="K790" s="12" t="s">
        <v>8097</v>
      </c>
      <c r="L790" s="12" t="s">
        <v>3974</v>
      </c>
      <c r="M790" s="12"/>
      <c r="N790" s="12" t="s">
        <v>8098</v>
      </c>
      <c r="O790" s="20">
        <v>0</v>
      </c>
      <c r="P790" s="20">
        <v>10000</v>
      </c>
      <c r="Q790" s="20">
        <v>0</v>
      </c>
      <c r="R790" s="20">
        <v>0</v>
      </c>
      <c r="S790" s="20">
        <v>96</v>
      </c>
      <c r="U790" s="22" t="str">
        <f>IFERROR(VLOOKUP(B790,[1]Planilha1!$A$1:$B$34,2,FALSE),"Liberado")</f>
        <v>Liberado</v>
      </c>
    </row>
    <row r="791" spans="1:53" s="21" customFormat="1" ht="20.100000000000001" customHeight="1" x14ac:dyDescent="0.2">
      <c r="A791" s="12" t="s">
        <v>92</v>
      </c>
      <c r="B791" s="18" t="s">
        <v>281</v>
      </c>
      <c r="C791" s="12" t="s">
        <v>427</v>
      </c>
      <c r="D791" s="12" t="s">
        <v>439</v>
      </c>
      <c r="E791" s="19" t="s">
        <v>5</v>
      </c>
      <c r="F791" s="19" t="s">
        <v>2255</v>
      </c>
      <c r="G791" s="19" t="s">
        <v>2701</v>
      </c>
      <c r="H791" s="12" t="s">
        <v>2702</v>
      </c>
      <c r="I791" s="20">
        <v>88597.99</v>
      </c>
      <c r="J791" s="12" t="s">
        <v>2325</v>
      </c>
      <c r="K791" s="12" t="s">
        <v>2703</v>
      </c>
      <c r="L791" s="12" t="s">
        <v>2260</v>
      </c>
      <c r="M791" s="12"/>
      <c r="N791" s="12" t="s">
        <v>7927</v>
      </c>
      <c r="O791" s="20">
        <v>0</v>
      </c>
      <c r="P791" s="20">
        <v>10000</v>
      </c>
      <c r="Q791" s="20">
        <v>0</v>
      </c>
      <c r="R791" s="20">
        <v>0</v>
      </c>
      <c r="S791" s="20">
        <v>1120</v>
      </c>
      <c r="U791" s="22" t="str">
        <f>IFERROR(VLOOKUP(B791,[1]Planilha1!$A$1:$B$34,2,FALSE),"Liberado")</f>
        <v>Liberado</v>
      </c>
    </row>
    <row r="792" spans="1:53" s="21" customFormat="1" ht="20.100000000000001" customHeight="1" x14ac:dyDescent="0.2">
      <c r="A792" s="12" t="s">
        <v>92</v>
      </c>
      <c r="B792" s="18" t="s">
        <v>281</v>
      </c>
      <c r="C792" s="12" t="s">
        <v>674</v>
      </c>
      <c r="D792" s="12" t="s">
        <v>676</v>
      </c>
      <c r="E792" s="19" t="s">
        <v>5</v>
      </c>
      <c r="F792" s="19" t="s">
        <v>2355</v>
      </c>
      <c r="G792" s="19" t="s">
        <v>3457</v>
      </c>
      <c r="H792" s="12" t="s">
        <v>3458</v>
      </c>
      <c r="I792" s="20">
        <v>3178.57</v>
      </c>
      <c r="J792" s="12" t="s">
        <v>2325</v>
      </c>
      <c r="K792" s="12" t="s">
        <v>3459</v>
      </c>
      <c r="L792" s="12" t="s">
        <v>8489</v>
      </c>
      <c r="M792" s="12"/>
      <c r="N792" s="12" t="s">
        <v>7927</v>
      </c>
      <c r="O792" s="20">
        <v>0</v>
      </c>
      <c r="P792" s="20">
        <v>10000</v>
      </c>
      <c r="Q792" s="20">
        <v>0</v>
      </c>
      <c r="R792" s="20">
        <v>0</v>
      </c>
      <c r="S792" s="20">
        <v>1560</v>
      </c>
      <c r="U792" s="22" t="str">
        <f>IFERROR(VLOOKUP(B792,[1]Planilha1!$A$1:$B$34,2,FALSE),"Liberado")</f>
        <v>Liberado</v>
      </c>
    </row>
    <row r="793" spans="1:53" s="21" customFormat="1" ht="20.100000000000001" customHeight="1" x14ac:dyDescent="0.2">
      <c r="A793" s="12" t="s">
        <v>92</v>
      </c>
      <c r="B793" s="18" t="s">
        <v>281</v>
      </c>
      <c r="C793" s="12" t="s">
        <v>325</v>
      </c>
      <c r="D793" s="12" t="s">
        <v>684</v>
      </c>
      <c r="E793" s="19" t="s">
        <v>5</v>
      </c>
      <c r="F793" s="19" t="s">
        <v>2244</v>
      </c>
      <c r="G793" s="19" t="s">
        <v>3480</v>
      </c>
      <c r="H793" s="12" t="s">
        <v>3398</v>
      </c>
      <c r="I793" s="20">
        <v>30000</v>
      </c>
      <c r="J793" s="12" t="s">
        <v>2247</v>
      </c>
      <c r="K793" s="12" t="s">
        <v>3481</v>
      </c>
      <c r="L793" s="12" t="s">
        <v>8073</v>
      </c>
      <c r="M793" s="12"/>
      <c r="N793" s="12" t="s">
        <v>3482</v>
      </c>
      <c r="O793" s="20">
        <v>47000</v>
      </c>
      <c r="P793" s="20">
        <v>0</v>
      </c>
      <c r="Q793" s="20">
        <v>0</v>
      </c>
      <c r="R793" s="20">
        <v>0</v>
      </c>
      <c r="S793" s="20">
        <v>1920</v>
      </c>
      <c r="U793" s="22" t="str">
        <f>IFERROR(VLOOKUP(B793,[1]Planilha1!$A$1:$B$34,2,FALSE),"Liberado")</f>
        <v>Liberado</v>
      </c>
    </row>
    <row r="794" spans="1:53" s="21" customFormat="1" ht="20.100000000000001" customHeight="1" x14ac:dyDescent="0.2">
      <c r="A794" s="12" t="s">
        <v>92</v>
      </c>
      <c r="B794" s="18" t="s">
        <v>281</v>
      </c>
      <c r="C794" s="12" t="s">
        <v>706</v>
      </c>
      <c r="D794" s="12" t="s">
        <v>880</v>
      </c>
      <c r="E794" s="19" t="s">
        <v>5</v>
      </c>
      <c r="F794" s="19" t="s">
        <v>2244</v>
      </c>
      <c r="G794" s="19" t="s">
        <v>3978</v>
      </c>
      <c r="H794" s="12" t="s">
        <v>3927</v>
      </c>
      <c r="I794" s="20">
        <v>1490.5</v>
      </c>
      <c r="J794" s="12" t="s">
        <v>2247</v>
      </c>
      <c r="K794" s="12" t="s">
        <v>3979</v>
      </c>
      <c r="L794" s="12" t="s">
        <v>2249</v>
      </c>
      <c r="M794" s="12"/>
      <c r="N794" s="12" t="s">
        <v>2323</v>
      </c>
      <c r="O794" s="20">
        <v>0</v>
      </c>
      <c r="P794" s="20">
        <v>10000</v>
      </c>
      <c r="Q794" s="20">
        <v>0</v>
      </c>
      <c r="R794" s="20">
        <v>0</v>
      </c>
      <c r="S794" s="20">
        <v>1200</v>
      </c>
      <c r="U794" s="22" t="str">
        <f>IFERROR(VLOOKUP(B794,[1]Planilha1!$A$1:$B$34,2,FALSE),"Liberado")</f>
        <v>Liberado</v>
      </c>
    </row>
    <row r="795" spans="1:53" s="21" customFormat="1" ht="20.100000000000001" customHeight="1" x14ac:dyDescent="0.2">
      <c r="A795" s="12" t="s">
        <v>92</v>
      </c>
      <c r="B795" s="18" t="s">
        <v>281</v>
      </c>
      <c r="C795" s="12" t="s">
        <v>337</v>
      </c>
      <c r="D795" s="12" t="s">
        <v>1071</v>
      </c>
      <c r="E795" s="19" t="s">
        <v>5</v>
      </c>
      <c r="F795" s="19" t="s">
        <v>2273</v>
      </c>
      <c r="G795" s="19" t="s">
        <v>4489</v>
      </c>
      <c r="H795" s="12" t="s">
        <v>4490</v>
      </c>
      <c r="I795" s="20">
        <v>100000</v>
      </c>
      <c r="J795" s="12" t="s">
        <v>2325</v>
      </c>
      <c r="K795" s="12" t="s">
        <v>4491</v>
      </c>
      <c r="L795" s="12" t="s">
        <v>9099</v>
      </c>
      <c r="M795" s="12"/>
      <c r="N795" s="12" t="s">
        <v>8076</v>
      </c>
      <c r="O795" s="23">
        <v>100000</v>
      </c>
      <c r="P795" s="23">
        <v>0</v>
      </c>
      <c r="Q795" s="23">
        <v>0</v>
      </c>
      <c r="R795" s="24">
        <v>0</v>
      </c>
      <c r="S795" s="25">
        <v>1680</v>
      </c>
      <c r="U795" s="22" t="str">
        <f>IFERROR(VLOOKUP(B795,[1]Planilha1!$A$1:$B$34,2,FALSE),"Liberado")</f>
        <v>Liberado</v>
      </c>
    </row>
    <row r="796" spans="1:53" s="21" customFormat="1" ht="20.100000000000001" customHeight="1" x14ac:dyDescent="0.2">
      <c r="A796" s="12" t="s">
        <v>92</v>
      </c>
      <c r="B796" s="18" t="s">
        <v>281</v>
      </c>
      <c r="C796" s="12" t="s">
        <v>337</v>
      </c>
      <c r="D796" s="12" t="s">
        <v>1072</v>
      </c>
      <c r="E796" s="19" t="s">
        <v>5</v>
      </c>
      <c r="F796" s="19" t="s">
        <v>2279</v>
      </c>
      <c r="G796" s="19" t="s">
        <v>4492</v>
      </c>
      <c r="H796" s="12" t="s">
        <v>4415</v>
      </c>
      <c r="I796" s="20">
        <v>33937.35</v>
      </c>
      <c r="J796" s="12" t="s">
        <v>2325</v>
      </c>
      <c r="K796" s="12" t="s">
        <v>4493</v>
      </c>
      <c r="L796" s="12" t="s">
        <v>2326</v>
      </c>
      <c r="M796" s="12"/>
      <c r="N796" s="12" t="s">
        <v>7927</v>
      </c>
      <c r="O796" s="23">
        <v>0</v>
      </c>
      <c r="P796" s="23">
        <v>10000</v>
      </c>
      <c r="Q796" s="23">
        <v>0</v>
      </c>
      <c r="R796" s="24">
        <v>0</v>
      </c>
      <c r="S796" s="25">
        <v>320</v>
      </c>
      <c r="U796" s="22" t="str">
        <f>IFERROR(VLOOKUP(B796,[1]Planilha1!$A$1:$B$34,2,FALSE),"Liberado")</f>
        <v>Liberado</v>
      </c>
    </row>
    <row r="797" spans="1:53" s="21" customFormat="1" ht="20.100000000000001" customHeight="1" x14ac:dyDescent="0.2">
      <c r="A797" s="12" t="s">
        <v>92</v>
      </c>
      <c r="B797" s="18" t="s">
        <v>281</v>
      </c>
      <c r="C797" s="12" t="s">
        <v>337</v>
      </c>
      <c r="D797" s="12" t="s">
        <v>9101</v>
      </c>
      <c r="E797" s="19" t="s">
        <v>5</v>
      </c>
      <c r="F797" s="19" t="s">
        <v>2273</v>
      </c>
      <c r="G797" s="19" t="s">
        <v>9102</v>
      </c>
      <c r="H797" s="12" t="s">
        <v>9103</v>
      </c>
      <c r="I797" s="20">
        <v>48938.04</v>
      </c>
      <c r="J797" s="12" t="s">
        <v>2270</v>
      </c>
      <c r="K797" s="12" t="s">
        <v>9104</v>
      </c>
      <c r="L797" s="12" t="s">
        <v>8663</v>
      </c>
      <c r="M797" s="12"/>
      <c r="N797" s="12" t="s">
        <v>8303</v>
      </c>
      <c r="O797" s="23">
        <v>0</v>
      </c>
      <c r="P797" s="23">
        <v>10000</v>
      </c>
      <c r="Q797" s="23">
        <v>0</v>
      </c>
      <c r="R797" s="24">
        <v>0</v>
      </c>
      <c r="S797" s="25">
        <v>40</v>
      </c>
      <c r="U797" s="22" t="str">
        <f>IFERROR(VLOOKUP(B797,[1]Planilha1!$A$1:$B$34,2,FALSE),"Liberado")</f>
        <v>Liberado</v>
      </c>
    </row>
    <row r="798" spans="1:53" s="21" customFormat="1" ht="20.100000000000001" customHeight="1" x14ac:dyDescent="0.2">
      <c r="A798" s="12" t="s">
        <v>92</v>
      </c>
      <c r="B798" s="18" t="s">
        <v>281</v>
      </c>
      <c r="C798" s="12" t="s">
        <v>318</v>
      </c>
      <c r="D798" s="12" t="s">
        <v>9105</v>
      </c>
      <c r="E798" s="19" t="s">
        <v>5</v>
      </c>
      <c r="F798" s="19" t="s">
        <v>2244</v>
      </c>
      <c r="G798" s="19" t="s">
        <v>9106</v>
      </c>
      <c r="H798" s="12" t="s">
        <v>9107</v>
      </c>
      <c r="I798" s="20">
        <v>20000</v>
      </c>
      <c r="J798" s="12" t="s">
        <v>2325</v>
      </c>
      <c r="K798" s="12" t="s">
        <v>9108</v>
      </c>
      <c r="L798" s="12" t="s">
        <v>2288</v>
      </c>
      <c r="M798" s="12" t="s">
        <v>9100</v>
      </c>
      <c r="N798" s="12" t="s">
        <v>7927</v>
      </c>
      <c r="O798" s="23">
        <v>0</v>
      </c>
      <c r="P798" s="23">
        <v>10000</v>
      </c>
      <c r="Q798" s="23">
        <v>0</v>
      </c>
      <c r="R798" s="24">
        <v>0</v>
      </c>
      <c r="S798" s="25">
        <v>64</v>
      </c>
      <c r="U798" s="22" t="str">
        <f>IFERROR(VLOOKUP(B798,[1]Planilha1!$A$1:$B$34,2,FALSE),"Liberado")</f>
        <v>Liberado</v>
      </c>
    </row>
    <row r="799" spans="1:53" s="21" customFormat="1" ht="20.100000000000001" customHeight="1" x14ac:dyDescent="0.2">
      <c r="A799" s="12" t="s">
        <v>92</v>
      </c>
      <c r="B799" s="18" t="s">
        <v>281</v>
      </c>
      <c r="C799" s="12" t="s">
        <v>706</v>
      </c>
      <c r="D799" s="12" t="s">
        <v>1073</v>
      </c>
      <c r="E799" s="19" t="s">
        <v>5</v>
      </c>
      <c r="F799" s="19" t="s">
        <v>2273</v>
      </c>
      <c r="G799" s="19" t="s">
        <v>4494</v>
      </c>
      <c r="H799" s="12" t="s">
        <v>4495</v>
      </c>
      <c r="I799" s="20">
        <v>30888.84</v>
      </c>
      <c r="J799" s="12" t="s">
        <v>2325</v>
      </c>
      <c r="K799" s="12" t="s">
        <v>4496</v>
      </c>
      <c r="L799" s="12" t="s">
        <v>4225</v>
      </c>
      <c r="M799" s="12"/>
      <c r="N799" s="12" t="s">
        <v>9109</v>
      </c>
      <c r="O799" s="23">
        <v>10000</v>
      </c>
      <c r="P799" s="23">
        <v>0</v>
      </c>
      <c r="Q799" s="23">
        <v>0</v>
      </c>
      <c r="R799" s="24">
        <v>0</v>
      </c>
      <c r="S799" s="25">
        <v>1560</v>
      </c>
      <c r="U799" s="22" t="str">
        <f>IFERROR(VLOOKUP(B799,[1]Planilha1!$A$1:$B$34,2,FALSE),"Liberado")</f>
        <v>Liberado</v>
      </c>
    </row>
    <row r="800" spans="1:53" s="21" customFormat="1" ht="20.100000000000001" customHeight="1" x14ac:dyDescent="0.2">
      <c r="A800" s="27" t="s">
        <v>156</v>
      </c>
      <c r="B800" s="28" t="s">
        <v>281</v>
      </c>
      <c r="C800" s="27" t="s">
        <v>337</v>
      </c>
      <c r="D800" s="27" t="s">
        <v>2040</v>
      </c>
      <c r="E800" s="27" t="s">
        <v>11130</v>
      </c>
      <c r="F800" s="27" t="s">
        <v>7046</v>
      </c>
      <c r="G800" s="27" t="s">
        <v>11778</v>
      </c>
      <c r="H800" s="27" t="s">
        <v>6805</v>
      </c>
      <c r="I800" s="29">
        <v>0</v>
      </c>
      <c r="J800" s="27" t="s">
        <v>6722</v>
      </c>
      <c r="K800" s="27" t="s">
        <v>11454</v>
      </c>
      <c r="L800" s="27" t="s">
        <v>6531</v>
      </c>
      <c r="M800" s="30" t="s">
        <v>6531</v>
      </c>
      <c r="N800" s="27" t="s">
        <v>11620</v>
      </c>
      <c r="O800" s="23">
        <v>0</v>
      </c>
      <c r="P800" s="23">
        <v>0</v>
      </c>
      <c r="Q800" s="23">
        <v>0</v>
      </c>
      <c r="R800" s="24">
        <v>0</v>
      </c>
      <c r="S800" s="25">
        <v>0</v>
      </c>
      <c r="T800" s="32"/>
      <c r="U800" s="22" t="str">
        <f>IFERROR(VLOOKUP(B800,[1]Planilha1!$A$1:$B$34,2,FALSE),"Liberado")</f>
        <v>Liberado</v>
      </c>
      <c r="V800" s="31"/>
      <c r="W800" s="31"/>
      <c r="X800" s="31"/>
      <c r="Y800" s="31"/>
      <c r="Z800" s="31"/>
      <c r="AA800" s="31"/>
      <c r="AB800" s="31"/>
      <c r="AC800" s="31"/>
      <c r="AD800" s="31"/>
      <c r="AE800" s="31"/>
      <c r="AF800" s="31"/>
      <c r="AG800" s="31"/>
      <c r="AH800" s="31"/>
      <c r="AI800" s="31"/>
      <c r="AJ800" s="31"/>
      <c r="AK800" s="31"/>
      <c r="AL800" s="31"/>
      <c r="AM800" s="31"/>
      <c r="AN800" s="31"/>
      <c r="AO800" s="31"/>
      <c r="AP800" s="31"/>
      <c r="AQ800" s="31"/>
      <c r="AR800" s="31"/>
      <c r="AS800" s="31"/>
      <c r="AT800" s="31"/>
      <c r="AU800" s="31"/>
      <c r="AV800" s="31"/>
      <c r="AW800" s="31"/>
      <c r="AX800" s="31"/>
      <c r="AY800" s="31"/>
      <c r="AZ800" s="31"/>
      <c r="BA800" s="31"/>
    </row>
    <row r="801" spans="1:53" s="21" customFormat="1" ht="20.100000000000001" customHeight="1" x14ac:dyDescent="0.2">
      <c r="A801" s="27" t="s">
        <v>156</v>
      </c>
      <c r="B801" s="28" t="s">
        <v>281</v>
      </c>
      <c r="C801" s="27" t="s">
        <v>337</v>
      </c>
      <c r="D801" s="27" t="s">
        <v>2040</v>
      </c>
      <c r="E801" s="27" t="s">
        <v>11130</v>
      </c>
      <c r="F801" s="27" t="s">
        <v>7046</v>
      </c>
      <c r="G801" s="27" t="s">
        <v>7079</v>
      </c>
      <c r="H801" s="27" t="s">
        <v>7078</v>
      </c>
      <c r="I801" s="29">
        <v>0</v>
      </c>
      <c r="J801" s="27" t="s">
        <v>6722</v>
      </c>
      <c r="K801" s="27" t="s">
        <v>11454</v>
      </c>
      <c r="L801" s="27" t="s">
        <v>6531</v>
      </c>
      <c r="M801" s="30" t="s">
        <v>6531</v>
      </c>
      <c r="N801" s="27" t="s">
        <v>11620</v>
      </c>
      <c r="O801" s="23">
        <v>0</v>
      </c>
      <c r="P801" s="23">
        <v>0</v>
      </c>
      <c r="Q801" s="23">
        <v>0</v>
      </c>
      <c r="R801" s="24">
        <v>0</v>
      </c>
      <c r="S801" s="25">
        <v>0</v>
      </c>
      <c r="T801" s="32"/>
      <c r="U801" s="22" t="str">
        <f>IFERROR(VLOOKUP(B801,[1]Planilha1!$A$1:$B$34,2,FALSE),"Liberado")</f>
        <v>Liberado</v>
      </c>
      <c r="V801" s="31"/>
      <c r="W801" s="31"/>
      <c r="X801" s="31"/>
      <c r="Y801" s="31"/>
      <c r="Z801" s="31"/>
      <c r="AA801" s="31"/>
      <c r="AB801" s="31"/>
      <c r="AC801" s="31"/>
      <c r="AD801" s="31"/>
      <c r="AE801" s="31"/>
      <c r="AF801" s="31"/>
      <c r="AG801" s="31"/>
      <c r="AH801" s="31"/>
      <c r="AI801" s="31"/>
      <c r="AJ801" s="31"/>
      <c r="AK801" s="31"/>
      <c r="AL801" s="31"/>
      <c r="AM801" s="31"/>
      <c r="AN801" s="31"/>
      <c r="AO801" s="31"/>
      <c r="AP801" s="31"/>
      <c r="AQ801" s="31"/>
      <c r="AR801" s="31"/>
      <c r="AS801" s="31"/>
      <c r="AT801" s="31"/>
      <c r="AU801" s="31"/>
      <c r="AV801" s="31"/>
      <c r="AW801" s="31"/>
      <c r="AX801" s="31"/>
      <c r="AY801" s="31"/>
      <c r="AZ801" s="31"/>
      <c r="BA801" s="31"/>
    </row>
    <row r="802" spans="1:53" s="21" customFormat="1" ht="20.100000000000001" customHeight="1" x14ac:dyDescent="0.2">
      <c r="A802" s="27" t="s">
        <v>156</v>
      </c>
      <c r="B802" s="28" t="s">
        <v>281</v>
      </c>
      <c r="C802" s="27" t="s">
        <v>337</v>
      </c>
      <c r="D802" s="27" t="s">
        <v>2040</v>
      </c>
      <c r="E802" s="27" t="s">
        <v>11130</v>
      </c>
      <c r="F802" s="27" t="s">
        <v>7046</v>
      </c>
      <c r="G802" s="27" t="s">
        <v>7080</v>
      </c>
      <c r="H802" s="27" t="s">
        <v>7078</v>
      </c>
      <c r="I802" s="29">
        <v>4025.33</v>
      </c>
      <c r="J802" s="27" t="s">
        <v>6722</v>
      </c>
      <c r="K802" s="27" t="s">
        <v>11454</v>
      </c>
      <c r="L802" s="27" t="s">
        <v>6531</v>
      </c>
      <c r="M802" s="30" t="s">
        <v>6531</v>
      </c>
      <c r="N802" s="27" t="s">
        <v>11620</v>
      </c>
      <c r="O802" s="23">
        <v>0</v>
      </c>
      <c r="P802" s="23">
        <v>0</v>
      </c>
      <c r="Q802" s="23">
        <v>0</v>
      </c>
      <c r="R802" s="24">
        <v>0</v>
      </c>
      <c r="S802" s="25">
        <v>0</v>
      </c>
      <c r="T802" s="32"/>
      <c r="U802" s="22" t="str">
        <f>IFERROR(VLOOKUP(B802,[1]Planilha1!$A$1:$B$34,2,FALSE),"Liberado")</f>
        <v>Liberado</v>
      </c>
      <c r="V802" s="31"/>
      <c r="W802" s="31"/>
      <c r="X802" s="31"/>
      <c r="Y802" s="31"/>
      <c r="Z802" s="31"/>
      <c r="AA802" s="31"/>
      <c r="AB802" s="31"/>
      <c r="AC802" s="31"/>
      <c r="AD802" s="31"/>
      <c r="AE802" s="31"/>
      <c r="AF802" s="31"/>
      <c r="AG802" s="31"/>
      <c r="AH802" s="31"/>
      <c r="AI802" s="31"/>
      <c r="AJ802" s="31"/>
      <c r="AK802" s="31"/>
      <c r="AL802" s="31"/>
      <c r="AM802" s="31"/>
      <c r="AN802" s="31"/>
      <c r="AO802" s="31"/>
      <c r="AP802" s="31"/>
      <c r="AQ802" s="31"/>
      <c r="AR802" s="31"/>
      <c r="AS802" s="31"/>
      <c r="AT802" s="31"/>
      <c r="AU802" s="31"/>
      <c r="AV802" s="31"/>
      <c r="AW802" s="31"/>
      <c r="AX802" s="31"/>
      <c r="AY802" s="31"/>
      <c r="AZ802" s="31"/>
      <c r="BA802" s="31"/>
    </row>
    <row r="803" spans="1:53" s="21" customFormat="1" ht="20.100000000000001" customHeight="1" x14ac:dyDescent="0.2">
      <c r="A803" s="27" t="s">
        <v>156</v>
      </c>
      <c r="B803" s="28" t="s">
        <v>281</v>
      </c>
      <c r="C803" s="27" t="s">
        <v>337</v>
      </c>
      <c r="D803" s="27" t="s">
        <v>2040</v>
      </c>
      <c r="E803" s="27" t="s">
        <v>11130</v>
      </c>
      <c r="F803" s="27" t="s">
        <v>7046</v>
      </c>
      <c r="G803" s="27" t="s">
        <v>7081</v>
      </c>
      <c r="H803" s="27" t="s">
        <v>7078</v>
      </c>
      <c r="I803" s="29">
        <v>4025.33</v>
      </c>
      <c r="J803" s="27" t="s">
        <v>6722</v>
      </c>
      <c r="K803" s="27" t="s">
        <v>11454</v>
      </c>
      <c r="L803" s="27" t="s">
        <v>6531</v>
      </c>
      <c r="M803" s="30" t="s">
        <v>6531</v>
      </c>
      <c r="N803" s="27" t="s">
        <v>11620</v>
      </c>
      <c r="O803" s="23">
        <v>0</v>
      </c>
      <c r="P803" s="23">
        <v>0</v>
      </c>
      <c r="Q803" s="23">
        <v>0</v>
      </c>
      <c r="R803" s="24">
        <v>0</v>
      </c>
      <c r="S803" s="25">
        <v>0</v>
      </c>
      <c r="T803" s="32"/>
      <c r="U803" s="22" t="str">
        <f>IFERROR(VLOOKUP(B803,[1]Planilha1!$A$1:$B$34,2,FALSE),"Liberado")</f>
        <v>Liberado</v>
      </c>
      <c r="V803" s="31"/>
      <c r="W803" s="31"/>
      <c r="X803" s="31"/>
      <c r="Y803" s="31"/>
      <c r="Z803" s="31"/>
      <c r="AA803" s="31"/>
      <c r="AB803" s="31"/>
      <c r="AC803" s="31"/>
      <c r="AD803" s="31"/>
      <c r="AE803" s="31"/>
      <c r="AF803" s="31"/>
      <c r="AG803" s="31"/>
      <c r="AH803" s="31"/>
      <c r="AI803" s="31"/>
      <c r="AJ803" s="31"/>
      <c r="AK803" s="31"/>
      <c r="AL803" s="31"/>
      <c r="AM803" s="31"/>
      <c r="AN803" s="31"/>
      <c r="AO803" s="31"/>
      <c r="AP803" s="31"/>
      <c r="AQ803" s="31"/>
      <c r="AR803" s="31"/>
      <c r="AS803" s="31"/>
      <c r="AT803" s="31"/>
      <c r="AU803" s="31"/>
      <c r="AV803" s="31"/>
      <c r="AW803" s="31"/>
      <c r="AX803" s="31"/>
      <c r="AY803" s="31"/>
      <c r="AZ803" s="31"/>
      <c r="BA803" s="31"/>
    </row>
    <row r="804" spans="1:53" s="21" customFormat="1" ht="20.100000000000001" customHeight="1" x14ac:dyDescent="0.2">
      <c r="A804" s="27" t="s">
        <v>156</v>
      </c>
      <c r="B804" s="28" t="s">
        <v>281</v>
      </c>
      <c r="C804" s="27" t="s">
        <v>337</v>
      </c>
      <c r="D804" s="27" t="s">
        <v>2040</v>
      </c>
      <c r="E804" s="27" t="s">
        <v>11130</v>
      </c>
      <c r="F804" s="27" t="s">
        <v>7046</v>
      </c>
      <c r="G804" s="27" t="s">
        <v>7082</v>
      </c>
      <c r="H804" s="27" t="s">
        <v>7078</v>
      </c>
      <c r="I804" s="29">
        <v>4025.33</v>
      </c>
      <c r="J804" s="27" t="s">
        <v>6722</v>
      </c>
      <c r="K804" s="27" t="s">
        <v>11454</v>
      </c>
      <c r="L804" s="27" t="s">
        <v>6531</v>
      </c>
      <c r="M804" s="30" t="s">
        <v>6531</v>
      </c>
      <c r="N804" s="27" t="s">
        <v>11620</v>
      </c>
      <c r="O804" s="23">
        <v>0</v>
      </c>
      <c r="P804" s="23">
        <v>0</v>
      </c>
      <c r="Q804" s="23">
        <v>0</v>
      </c>
      <c r="R804" s="24">
        <v>0</v>
      </c>
      <c r="S804" s="25">
        <v>0</v>
      </c>
      <c r="T804" s="32"/>
      <c r="U804" s="22" t="str">
        <f>IFERROR(VLOOKUP(B804,[1]Planilha1!$A$1:$B$34,2,FALSE),"Liberado")</f>
        <v>Liberado</v>
      </c>
      <c r="V804" s="31"/>
      <c r="W804" s="31"/>
      <c r="X804" s="31"/>
      <c r="Y804" s="31"/>
      <c r="Z804" s="31"/>
      <c r="AA804" s="31"/>
      <c r="AB804" s="31"/>
      <c r="AC804" s="31"/>
      <c r="AD804" s="31"/>
      <c r="AE804" s="31"/>
      <c r="AF804" s="31"/>
      <c r="AG804" s="31"/>
      <c r="AH804" s="31"/>
      <c r="AI804" s="31"/>
      <c r="AJ804" s="31"/>
      <c r="AK804" s="31"/>
      <c r="AL804" s="31"/>
      <c r="AM804" s="31"/>
      <c r="AN804" s="31"/>
      <c r="AO804" s="31"/>
      <c r="AP804" s="31"/>
      <c r="AQ804" s="31"/>
      <c r="AR804" s="31"/>
      <c r="AS804" s="31"/>
      <c r="AT804" s="31"/>
      <c r="AU804" s="31"/>
      <c r="AV804" s="31"/>
      <c r="AW804" s="31"/>
      <c r="AX804" s="31"/>
      <c r="AY804" s="31"/>
      <c r="AZ804" s="31"/>
      <c r="BA804" s="31"/>
    </row>
    <row r="805" spans="1:53" s="21" customFormat="1" ht="20.100000000000001" customHeight="1" x14ac:dyDescent="0.2">
      <c r="A805" s="27" t="s">
        <v>156</v>
      </c>
      <c r="B805" s="28" t="s">
        <v>281</v>
      </c>
      <c r="C805" s="27" t="s">
        <v>337</v>
      </c>
      <c r="D805" s="27" t="s">
        <v>2040</v>
      </c>
      <c r="E805" s="27" t="s">
        <v>11130</v>
      </c>
      <c r="F805" s="27" t="s">
        <v>7046</v>
      </c>
      <c r="G805" s="27" t="s">
        <v>7083</v>
      </c>
      <c r="H805" s="27" t="s">
        <v>7078</v>
      </c>
      <c r="I805" s="29">
        <v>4025.33</v>
      </c>
      <c r="J805" s="27" t="s">
        <v>6722</v>
      </c>
      <c r="K805" s="27" t="s">
        <v>11454</v>
      </c>
      <c r="L805" s="27" t="s">
        <v>6531</v>
      </c>
      <c r="M805" s="30" t="s">
        <v>6531</v>
      </c>
      <c r="N805" s="27" t="s">
        <v>11620</v>
      </c>
      <c r="O805" s="23">
        <v>0</v>
      </c>
      <c r="P805" s="23">
        <v>0</v>
      </c>
      <c r="Q805" s="23">
        <v>0</v>
      </c>
      <c r="R805" s="24">
        <v>0</v>
      </c>
      <c r="S805" s="25">
        <v>0</v>
      </c>
      <c r="T805" s="32"/>
      <c r="U805" s="22" t="str">
        <f>IFERROR(VLOOKUP(B805,[1]Planilha1!$A$1:$B$34,2,FALSE),"Liberado")</f>
        <v>Liberado</v>
      </c>
      <c r="V805" s="31"/>
      <c r="W805" s="31"/>
      <c r="X805" s="31"/>
      <c r="Y805" s="31"/>
      <c r="Z805" s="31"/>
      <c r="AA805" s="31"/>
      <c r="AB805" s="31"/>
      <c r="AC805" s="31"/>
      <c r="AD805" s="31"/>
      <c r="AE805" s="31"/>
      <c r="AF805" s="31"/>
      <c r="AG805" s="31"/>
      <c r="AH805" s="31"/>
      <c r="AI805" s="31"/>
      <c r="AJ805" s="31"/>
      <c r="AK805" s="31"/>
      <c r="AL805" s="31"/>
      <c r="AM805" s="31"/>
      <c r="AN805" s="31"/>
      <c r="AO805" s="31"/>
      <c r="AP805" s="31"/>
      <c r="AQ805" s="31"/>
      <c r="AR805" s="31"/>
      <c r="AS805" s="31"/>
      <c r="AT805" s="31"/>
      <c r="AU805" s="31"/>
      <c r="AV805" s="31"/>
      <c r="AW805" s="31"/>
      <c r="AX805" s="31"/>
      <c r="AY805" s="31"/>
      <c r="AZ805" s="31"/>
      <c r="BA805" s="31"/>
    </row>
    <row r="806" spans="1:53" s="21" customFormat="1" ht="20.100000000000001" customHeight="1" x14ac:dyDescent="0.2">
      <c r="A806" s="27" t="s">
        <v>156</v>
      </c>
      <c r="B806" s="28" t="s">
        <v>281</v>
      </c>
      <c r="C806" s="27" t="s">
        <v>337</v>
      </c>
      <c r="D806" s="27" t="s">
        <v>2074</v>
      </c>
      <c r="E806" s="27" t="s">
        <v>7</v>
      </c>
      <c r="F806" s="27" t="s">
        <v>6507</v>
      </c>
      <c r="G806" s="27" t="s">
        <v>7138</v>
      </c>
      <c r="H806" s="27" t="s">
        <v>6800</v>
      </c>
      <c r="I806" s="29">
        <v>30000</v>
      </c>
      <c r="J806" s="27" t="s">
        <v>6510</v>
      </c>
      <c r="K806" s="27" t="s">
        <v>11829</v>
      </c>
      <c r="L806" s="27" t="s">
        <v>7051</v>
      </c>
      <c r="M806" s="30" t="s">
        <v>6531</v>
      </c>
      <c r="N806" s="27" t="s">
        <v>7139</v>
      </c>
      <c r="O806" s="23">
        <v>26011.62</v>
      </c>
      <c r="P806" s="23">
        <v>0</v>
      </c>
      <c r="Q806" s="23">
        <v>0</v>
      </c>
      <c r="R806" s="24">
        <v>13366.1</v>
      </c>
      <c r="S806" s="25">
        <v>0</v>
      </c>
      <c r="T806" s="32"/>
      <c r="U806" s="22" t="str">
        <f>IFERROR(VLOOKUP(B806,[1]Planilha1!$A$1:$B$34,2,FALSE),"Liberado")</f>
        <v>Liberado</v>
      </c>
      <c r="V806" s="31"/>
      <c r="W806" s="31"/>
      <c r="X806" s="31"/>
      <c r="Y806" s="31"/>
      <c r="Z806" s="31"/>
      <c r="AA806" s="31"/>
      <c r="AB806" s="31"/>
      <c r="AC806" s="31"/>
      <c r="AD806" s="31"/>
      <c r="AE806" s="31"/>
      <c r="AF806" s="31"/>
      <c r="AG806" s="31"/>
      <c r="AH806" s="31"/>
      <c r="AI806" s="31"/>
      <c r="AJ806" s="31"/>
      <c r="AK806" s="31"/>
      <c r="AL806" s="31"/>
      <c r="AM806" s="31"/>
      <c r="AN806" s="31"/>
      <c r="AO806" s="31"/>
      <c r="AP806" s="31"/>
      <c r="AQ806" s="31"/>
      <c r="AR806" s="31"/>
      <c r="AS806" s="31"/>
      <c r="AT806" s="31"/>
      <c r="AU806" s="31"/>
      <c r="AV806" s="31"/>
      <c r="AW806" s="31"/>
      <c r="AX806" s="31"/>
      <c r="AY806" s="31"/>
      <c r="AZ806" s="31"/>
      <c r="BA806" s="31"/>
    </row>
    <row r="807" spans="1:53" s="21" customFormat="1" ht="20.100000000000001" customHeight="1" x14ac:dyDescent="0.2">
      <c r="A807" s="27" t="s">
        <v>156</v>
      </c>
      <c r="B807" s="28" t="s">
        <v>281</v>
      </c>
      <c r="C807" s="27" t="s">
        <v>337</v>
      </c>
      <c r="D807" s="27" t="s">
        <v>2076</v>
      </c>
      <c r="E807" s="27" t="s">
        <v>7</v>
      </c>
      <c r="F807" s="27" t="s">
        <v>6507</v>
      </c>
      <c r="G807" s="27" t="s">
        <v>7142</v>
      </c>
      <c r="H807" s="27" t="s">
        <v>7143</v>
      </c>
      <c r="I807" s="29">
        <v>30000</v>
      </c>
      <c r="J807" s="27" t="s">
        <v>6510</v>
      </c>
      <c r="K807" s="27" t="s">
        <v>11831</v>
      </c>
      <c r="L807" s="27" t="s">
        <v>7144</v>
      </c>
      <c r="M807" s="30" t="s">
        <v>6531</v>
      </c>
      <c r="N807" s="27" t="s">
        <v>7145</v>
      </c>
      <c r="O807" s="23">
        <v>218492.4</v>
      </c>
      <c r="P807" s="23">
        <v>91812.05</v>
      </c>
      <c r="Q807" s="23">
        <v>0</v>
      </c>
      <c r="R807" s="24">
        <v>311522.53999999998</v>
      </c>
      <c r="S807" s="25">
        <v>0</v>
      </c>
      <c r="T807" s="32"/>
      <c r="U807" s="22" t="str">
        <f>IFERROR(VLOOKUP(B807,[1]Planilha1!$A$1:$B$34,2,FALSE),"Liberado")</f>
        <v>Liberado</v>
      </c>
      <c r="V807" s="31"/>
      <c r="W807" s="31"/>
      <c r="X807" s="31"/>
      <c r="Y807" s="31"/>
      <c r="Z807" s="31"/>
      <c r="AA807" s="31"/>
      <c r="AB807" s="31"/>
      <c r="AC807" s="31"/>
      <c r="AD807" s="31"/>
      <c r="AE807" s="31"/>
      <c r="AF807" s="31"/>
      <c r="AG807" s="31"/>
      <c r="AH807" s="31"/>
      <c r="AI807" s="31"/>
      <c r="AJ807" s="31"/>
      <c r="AK807" s="31"/>
      <c r="AL807" s="31"/>
      <c r="AM807" s="31"/>
      <c r="AN807" s="31"/>
      <c r="AO807" s="31"/>
      <c r="AP807" s="31"/>
      <c r="AQ807" s="31"/>
      <c r="AR807" s="31"/>
      <c r="AS807" s="31"/>
      <c r="AT807" s="31"/>
      <c r="AU807" s="31"/>
      <c r="AV807" s="31"/>
      <c r="AW807" s="31"/>
      <c r="AX807" s="31"/>
      <c r="AY807" s="31"/>
      <c r="AZ807" s="31"/>
      <c r="BA807" s="31"/>
    </row>
    <row r="808" spans="1:53" s="21" customFormat="1" ht="20.100000000000001" customHeight="1" x14ac:dyDescent="0.2">
      <c r="A808" s="27" t="s">
        <v>156</v>
      </c>
      <c r="B808" s="28" t="s">
        <v>281</v>
      </c>
      <c r="C808" s="27" t="s">
        <v>337</v>
      </c>
      <c r="D808" s="27" t="s">
        <v>2085</v>
      </c>
      <c r="E808" s="27" t="s">
        <v>7</v>
      </c>
      <c r="F808" s="27" t="s">
        <v>6507</v>
      </c>
      <c r="G808" s="27" t="s">
        <v>7159</v>
      </c>
      <c r="H808" s="27" t="s">
        <v>7143</v>
      </c>
      <c r="I808" s="29">
        <v>30000</v>
      </c>
      <c r="J808" s="27" t="s">
        <v>6510</v>
      </c>
      <c r="K808" s="27" t="s">
        <v>11845</v>
      </c>
      <c r="L808" s="27" t="s">
        <v>7128</v>
      </c>
      <c r="M808" s="30" t="s">
        <v>6531</v>
      </c>
      <c r="N808" s="27" t="s">
        <v>7160</v>
      </c>
      <c r="O808" s="23">
        <v>139798.76</v>
      </c>
      <c r="P808" s="23">
        <v>36671.800000000003</v>
      </c>
      <c r="Q808" s="23">
        <v>0</v>
      </c>
      <c r="R808" s="24">
        <v>32034.99</v>
      </c>
      <c r="S808" s="25">
        <v>0</v>
      </c>
      <c r="T808" s="32"/>
      <c r="U808" s="22" t="str">
        <f>IFERROR(VLOOKUP(B808,[1]Planilha1!$A$1:$B$34,2,FALSE),"Liberado")</f>
        <v>Liberado</v>
      </c>
      <c r="V808" s="31"/>
      <c r="W808" s="31"/>
      <c r="X808" s="31"/>
      <c r="Y808" s="31"/>
      <c r="Z808" s="31"/>
      <c r="AA808" s="31"/>
      <c r="AB808" s="31"/>
      <c r="AC808" s="31"/>
      <c r="AD808" s="31"/>
      <c r="AE808" s="31"/>
      <c r="AF808" s="31"/>
      <c r="AG808" s="31"/>
      <c r="AH808" s="31"/>
      <c r="AI808" s="31"/>
      <c r="AJ808" s="31"/>
      <c r="AK808" s="31"/>
      <c r="AL808" s="31"/>
      <c r="AM808" s="31"/>
      <c r="AN808" s="31"/>
      <c r="AO808" s="31"/>
      <c r="AP808" s="31"/>
      <c r="AQ808" s="31"/>
      <c r="AR808" s="31"/>
      <c r="AS808" s="31"/>
      <c r="AT808" s="31"/>
      <c r="AU808" s="31"/>
      <c r="AV808" s="31"/>
      <c r="AW808" s="31"/>
      <c r="AX808" s="31"/>
      <c r="AY808" s="31"/>
      <c r="AZ808" s="31"/>
      <c r="BA808" s="31"/>
    </row>
    <row r="809" spans="1:53" s="21" customFormat="1" ht="20.100000000000001" customHeight="1" x14ac:dyDescent="0.2">
      <c r="A809" s="27" t="s">
        <v>156</v>
      </c>
      <c r="B809" s="28" t="s">
        <v>281</v>
      </c>
      <c r="C809" s="27" t="s">
        <v>337</v>
      </c>
      <c r="D809" s="27" t="s">
        <v>2102</v>
      </c>
      <c r="E809" s="27" t="s">
        <v>7</v>
      </c>
      <c r="F809" s="27" t="s">
        <v>6507</v>
      </c>
      <c r="G809" s="27" t="s">
        <v>7193</v>
      </c>
      <c r="H809" s="27" t="s">
        <v>6800</v>
      </c>
      <c r="I809" s="29">
        <v>150000</v>
      </c>
      <c r="J809" s="27" t="s">
        <v>6510</v>
      </c>
      <c r="K809" s="27" t="s">
        <v>11869</v>
      </c>
      <c r="L809" s="27" t="s">
        <v>7163</v>
      </c>
      <c r="M809" s="30" t="s">
        <v>6531</v>
      </c>
      <c r="N809" s="27" t="s">
        <v>7194</v>
      </c>
      <c r="O809" s="23">
        <v>14790.41</v>
      </c>
      <c r="P809" s="23">
        <v>0</v>
      </c>
      <c r="Q809" s="23">
        <v>0</v>
      </c>
      <c r="R809" s="24">
        <v>20000.060000000001</v>
      </c>
      <c r="S809" s="25">
        <v>0</v>
      </c>
      <c r="T809" s="32"/>
      <c r="U809" s="22" t="str">
        <f>IFERROR(VLOOKUP(B809,[1]Planilha1!$A$1:$B$34,2,FALSE),"Liberado")</f>
        <v>Liberado</v>
      </c>
      <c r="V809" s="31"/>
      <c r="W809" s="31"/>
      <c r="X809" s="31"/>
      <c r="Y809" s="31"/>
      <c r="Z809" s="31"/>
      <c r="AA809" s="31"/>
      <c r="AB809" s="31"/>
      <c r="AC809" s="31"/>
      <c r="AD809" s="31"/>
      <c r="AE809" s="31"/>
      <c r="AF809" s="31"/>
      <c r="AG809" s="31"/>
      <c r="AH809" s="31"/>
      <c r="AI809" s="31"/>
      <c r="AJ809" s="31"/>
      <c r="AK809" s="31"/>
      <c r="AL809" s="31"/>
      <c r="AM809" s="31"/>
      <c r="AN809" s="31"/>
      <c r="AO809" s="31"/>
      <c r="AP809" s="31"/>
      <c r="AQ809" s="31"/>
      <c r="AR809" s="31"/>
      <c r="AS809" s="31"/>
      <c r="AT809" s="31"/>
      <c r="AU809" s="31"/>
      <c r="AV809" s="31"/>
      <c r="AW809" s="31"/>
      <c r="AX809" s="31"/>
      <c r="AY809" s="31"/>
      <c r="AZ809" s="31"/>
      <c r="BA809" s="31"/>
    </row>
    <row r="810" spans="1:53" s="21" customFormat="1" ht="20.100000000000001" customHeight="1" x14ac:dyDescent="0.2">
      <c r="A810" s="27" t="s">
        <v>156</v>
      </c>
      <c r="B810" s="28" t="s">
        <v>281</v>
      </c>
      <c r="C810" s="27" t="s">
        <v>337</v>
      </c>
      <c r="D810" s="27" t="s">
        <v>2104</v>
      </c>
      <c r="E810" s="27" t="s">
        <v>7</v>
      </c>
      <c r="F810" s="27" t="s">
        <v>6507</v>
      </c>
      <c r="G810" s="27" t="s">
        <v>7197</v>
      </c>
      <c r="H810" s="27" t="s">
        <v>6800</v>
      </c>
      <c r="I810" s="29">
        <v>150000</v>
      </c>
      <c r="J810" s="27" t="s">
        <v>6510</v>
      </c>
      <c r="K810" s="27" t="s">
        <v>11873</v>
      </c>
      <c r="L810" s="27" t="s">
        <v>6673</v>
      </c>
      <c r="M810" s="30" t="s">
        <v>6531</v>
      </c>
      <c r="N810" s="27" t="s">
        <v>7198</v>
      </c>
      <c r="O810" s="23">
        <v>45890.68</v>
      </c>
      <c r="P810" s="23">
        <v>0</v>
      </c>
      <c r="Q810" s="23">
        <v>0</v>
      </c>
      <c r="R810" s="24">
        <v>32034.99</v>
      </c>
      <c r="S810" s="25">
        <v>0</v>
      </c>
      <c r="T810" s="32"/>
      <c r="U810" s="22" t="str">
        <f>IFERROR(VLOOKUP(B810,[1]Planilha1!$A$1:$B$34,2,FALSE),"Liberado")</f>
        <v>Liberado</v>
      </c>
      <c r="V810" s="31"/>
      <c r="W810" s="31"/>
      <c r="X810" s="31"/>
      <c r="Y810" s="31"/>
      <c r="Z810" s="31"/>
      <c r="AA810" s="31"/>
      <c r="AB810" s="31"/>
      <c r="AC810" s="31"/>
      <c r="AD810" s="31"/>
      <c r="AE810" s="31"/>
      <c r="AF810" s="31"/>
      <c r="AG810" s="31"/>
      <c r="AH810" s="31"/>
      <c r="AI810" s="31"/>
      <c r="AJ810" s="31"/>
      <c r="AK810" s="31"/>
      <c r="AL810" s="31"/>
      <c r="AM810" s="31"/>
      <c r="AN810" s="31"/>
      <c r="AO810" s="31"/>
      <c r="AP810" s="31"/>
      <c r="AQ810" s="31"/>
      <c r="AR810" s="31"/>
      <c r="AS810" s="31"/>
      <c r="AT810" s="31"/>
      <c r="AU810" s="31"/>
      <c r="AV810" s="31"/>
      <c r="AW810" s="31"/>
      <c r="AX810" s="31"/>
      <c r="AY810" s="31"/>
      <c r="AZ810" s="31"/>
      <c r="BA810" s="31"/>
    </row>
    <row r="811" spans="1:53" s="21" customFormat="1" ht="20.100000000000001" customHeight="1" x14ac:dyDescent="0.2">
      <c r="A811" s="27" t="s">
        <v>156</v>
      </c>
      <c r="B811" s="28" t="s">
        <v>281</v>
      </c>
      <c r="C811" s="27" t="s">
        <v>337</v>
      </c>
      <c r="D811" s="27" t="s">
        <v>2107</v>
      </c>
      <c r="E811" s="27" t="s">
        <v>7</v>
      </c>
      <c r="F811" s="27" t="s">
        <v>6507</v>
      </c>
      <c r="G811" s="27" t="s">
        <v>11876</v>
      </c>
      <c r="H811" s="27" t="s">
        <v>6800</v>
      </c>
      <c r="I811" s="29">
        <v>30000</v>
      </c>
      <c r="J811" s="27" t="s">
        <v>6510</v>
      </c>
      <c r="K811" s="27" t="s">
        <v>11874</v>
      </c>
      <c r="L811" s="27" t="s">
        <v>7051</v>
      </c>
      <c r="M811" s="30" t="s">
        <v>6531</v>
      </c>
      <c r="N811" s="27" t="s">
        <v>7204</v>
      </c>
      <c r="O811" s="23">
        <v>446988.23</v>
      </c>
      <c r="P811" s="23">
        <v>443124.65</v>
      </c>
      <c r="Q811" s="23">
        <v>0</v>
      </c>
      <c r="R811" s="24">
        <v>15668.89</v>
      </c>
      <c r="S811" s="25">
        <v>0</v>
      </c>
      <c r="T811" s="32"/>
      <c r="U811" s="22" t="str">
        <f>IFERROR(VLOOKUP(B811,[1]Planilha1!$A$1:$B$34,2,FALSE),"Liberado")</f>
        <v>Liberado</v>
      </c>
      <c r="V811" s="31"/>
      <c r="W811" s="31"/>
      <c r="X811" s="31"/>
      <c r="Y811" s="31"/>
      <c r="Z811" s="31"/>
      <c r="AA811" s="31"/>
      <c r="AB811" s="31"/>
      <c r="AC811" s="31"/>
      <c r="AD811" s="31"/>
      <c r="AE811" s="31"/>
      <c r="AF811" s="31"/>
      <c r="AG811" s="31"/>
      <c r="AH811" s="31"/>
      <c r="AI811" s="31"/>
      <c r="AJ811" s="31"/>
      <c r="AK811" s="31"/>
      <c r="AL811" s="31"/>
      <c r="AM811" s="31"/>
      <c r="AN811" s="31"/>
      <c r="AO811" s="31"/>
      <c r="AP811" s="31"/>
      <c r="AQ811" s="31"/>
      <c r="AR811" s="31"/>
      <c r="AS811" s="31"/>
      <c r="AT811" s="31"/>
      <c r="AU811" s="31"/>
      <c r="AV811" s="31"/>
      <c r="AW811" s="31"/>
      <c r="AX811" s="31"/>
      <c r="AY811" s="31"/>
      <c r="AZ811" s="31"/>
      <c r="BA811" s="31"/>
    </row>
    <row r="812" spans="1:53" s="21" customFormat="1" ht="20.100000000000001" customHeight="1" x14ac:dyDescent="0.2">
      <c r="A812" s="27" t="s">
        <v>156</v>
      </c>
      <c r="B812" s="28" t="s">
        <v>281</v>
      </c>
      <c r="C812" s="27" t="s">
        <v>337</v>
      </c>
      <c r="D812" s="27" t="s">
        <v>2113</v>
      </c>
      <c r="E812" s="27" t="s">
        <v>7</v>
      </c>
      <c r="F812" s="27" t="s">
        <v>6507</v>
      </c>
      <c r="G812" s="27" t="s">
        <v>7214</v>
      </c>
      <c r="H812" s="27" t="s">
        <v>6800</v>
      </c>
      <c r="I812" s="29">
        <v>30000</v>
      </c>
      <c r="J812" s="27" t="s">
        <v>6510</v>
      </c>
      <c r="K812" s="27" t="s">
        <v>11881</v>
      </c>
      <c r="L812" s="27" t="s">
        <v>7104</v>
      </c>
      <c r="M812" s="30" t="s">
        <v>6531</v>
      </c>
      <c r="N812" s="27" t="s">
        <v>7215</v>
      </c>
      <c r="O812" s="23">
        <v>142339.81</v>
      </c>
      <c r="P812" s="23">
        <v>29740.02</v>
      </c>
      <c r="Q812" s="23">
        <v>0</v>
      </c>
      <c r="R812" s="24">
        <v>23851.93</v>
      </c>
      <c r="S812" s="25">
        <v>0</v>
      </c>
      <c r="T812" s="32"/>
      <c r="U812" s="22" t="str">
        <f>IFERROR(VLOOKUP(B812,[1]Planilha1!$A$1:$B$34,2,FALSE),"Liberado")</f>
        <v>Liberado</v>
      </c>
      <c r="V812" s="31"/>
      <c r="W812" s="31"/>
      <c r="X812" s="31"/>
      <c r="Y812" s="31"/>
      <c r="Z812" s="31"/>
      <c r="AA812" s="31"/>
      <c r="AB812" s="31"/>
      <c r="AC812" s="31"/>
      <c r="AD812" s="31"/>
      <c r="AE812" s="31"/>
      <c r="AF812" s="31"/>
      <c r="AG812" s="31"/>
      <c r="AH812" s="31"/>
      <c r="AI812" s="31"/>
      <c r="AJ812" s="31"/>
      <c r="AK812" s="31"/>
      <c r="AL812" s="31"/>
      <c r="AM812" s="31"/>
      <c r="AN812" s="31"/>
      <c r="AO812" s="31"/>
      <c r="AP812" s="31"/>
      <c r="AQ812" s="31"/>
      <c r="AR812" s="31"/>
      <c r="AS812" s="31"/>
      <c r="AT812" s="31"/>
      <c r="AU812" s="31"/>
      <c r="AV812" s="31"/>
      <c r="AW812" s="31"/>
      <c r="AX812" s="31"/>
      <c r="AY812" s="31"/>
      <c r="AZ812" s="31"/>
      <c r="BA812" s="31"/>
    </row>
    <row r="813" spans="1:53" s="21" customFormat="1" ht="20.100000000000001" customHeight="1" x14ac:dyDescent="0.2">
      <c r="A813" s="27" t="s">
        <v>156</v>
      </c>
      <c r="B813" s="28" t="s">
        <v>281</v>
      </c>
      <c r="C813" s="27" t="s">
        <v>337</v>
      </c>
      <c r="D813" s="27" t="s">
        <v>2124</v>
      </c>
      <c r="E813" s="27" t="s">
        <v>7</v>
      </c>
      <c r="F813" s="27" t="s">
        <v>6507</v>
      </c>
      <c r="G813" s="27" t="s">
        <v>7233</v>
      </c>
      <c r="H813" s="27" t="s">
        <v>6800</v>
      </c>
      <c r="I813" s="29">
        <v>100000</v>
      </c>
      <c r="J813" s="27" t="s">
        <v>6630</v>
      </c>
      <c r="K813" s="27" t="s">
        <v>11897</v>
      </c>
      <c r="L813" s="27" t="s">
        <v>11479</v>
      </c>
      <c r="M813" s="30" t="s">
        <v>6531</v>
      </c>
      <c r="N813" s="27" t="s">
        <v>11898</v>
      </c>
      <c r="O813" s="23">
        <v>41035.120000000003</v>
      </c>
      <c r="P813" s="23">
        <v>0</v>
      </c>
      <c r="Q813" s="23">
        <v>0</v>
      </c>
      <c r="R813" s="24">
        <v>46982.77</v>
      </c>
      <c r="S813" s="25">
        <v>0</v>
      </c>
      <c r="T813" s="32"/>
      <c r="U813" s="22" t="str">
        <f>IFERROR(VLOOKUP(B813,[1]Planilha1!$A$1:$B$34,2,FALSE),"Liberado")</f>
        <v>Liberado</v>
      </c>
      <c r="V813" s="31"/>
      <c r="W813" s="31"/>
      <c r="X813" s="31"/>
      <c r="Y813" s="31"/>
      <c r="Z813" s="31"/>
      <c r="AA813" s="31"/>
      <c r="AB813" s="31"/>
      <c r="AC813" s="31"/>
      <c r="AD813" s="31"/>
      <c r="AE813" s="31"/>
      <c r="AF813" s="31"/>
      <c r="AG813" s="31"/>
      <c r="AH813" s="31"/>
      <c r="AI813" s="31"/>
      <c r="AJ813" s="31"/>
      <c r="AK813" s="31"/>
      <c r="AL813" s="31"/>
      <c r="AM813" s="31"/>
      <c r="AN813" s="31"/>
      <c r="AO813" s="31"/>
      <c r="AP813" s="31"/>
      <c r="AQ813" s="31"/>
      <c r="AR813" s="31"/>
      <c r="AS813" s="31"/>
      <c r="AT813" s="31"/>
      <c r="AU813" s="31"/>
      <c r="AV813" s="31"/>
      <c r="AW813" s="31"/>
      <c r="AX813" s="31"/>
      <c r="AY813" s="31"/>
      <c r="AZ813" s="31"/>
      <c r="BA813" s="31"/>
    </row>
    <row r="814" spans="1:53" s="21" customFormat="1" ht="20.100000000000001" customHeight="1" x14ac:dyDescent="0.2">
      <c r="A814" s="40" t="s">
        <v>193</v>
      </c>
      <c r="B814" s="41" t="s">
        <v>281</v>
      </c>
      <c r="C814" s="14">
        <v>1</v>
      </c>
      <c r="D814" s="40" t="s">
        <v>2222</v>
      </c>
      <c r="E814" s="42" t="s">
        <v>2220</v>
      </c>
      <c r="F814" s="43" t="s">
        <v>7389</v>
      </c>
      <c r="G814" s="36">
        <v>38810433</v>
      </c>
      <c r="H814" s="40" t="s">
        <v>2222</v>
      </c>
      <c r="I814" s="44">
        <v>150934.49000000002</v>
      </c>
      <c r="J814" s="40" t="s">
        <v>7400</v>
      </c>
      <c r="K814" s="40" t="s">
        <v>7415</v>
      </c>
      <c r="L814" s="40" t="s">
        <v>7416</v>
      </c>
      <c r="M814" s="42" t="s">
        <v>40</v>
      </c>
      <c r="N814" s="40" t="s">
        <v>7852</v>
      </c>
      <c r="O814" s="23">
        <v>0</v>
      </c>
      <c r="P814" s="23">
        <v>150934.49000000002</v>
      </c>
      <c r="Q814" s="23">
        <v>0</v>
      </c>
      <c r="R814" s="24">
        <v>0</v>
      </c>
      <c r="S814" s="25">
        <v>0</v>
      </c>
      <c r="T814" s="32"/>
      <c r="U814" s="22" t="str">
        <f>IFERROR(VLOOKUP(B814,[1]Planilha1!$A$1:$B$34,2,FALSE),"Liberado")</f>
        <v>Liberado</v>
      </c>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c r="AV814" s="45"/>
      <c r="AW814" s="45"/>
      <c r="AX814" s="45"/>
      <c r="AY814" s="45"/>
      <c r="AZ814" s="45"/>
      <c r="BA814" s="45"/>
    </row>
    <row r="815" spans="1:53" s="21" customFormat="1" ht="20.100000000000001" customHeight="1" x14ac:dyDescent="0.2">
      <c r="A815" s="40" t="s">
        <v>156</v>
      </c>
      <c r="B815" s="41" t="s">
        <v>281</v>
      </c>
      <c r="C815" s="14">
        <v>1</v>
      </c>
      <c r="D815" s="40" t="s">
        <v>2221</v>
      </c>
      <c r="E815" s="42" t="s">
        <v>2220</v>
      </c>
      <c r="F815" s="43" t="s">
        <v>7389</v>
      </c>
      <c r="G815" s="36" t="s">
        <v>12041</v>
      </c>
      <c r="H815" s="40" t="s">
        <v>12042</v>
      </c>
      <c r="I815" s="44">
        <v>40499.919999999998</v>
      </c>
      <c r="J815" s="40" t="s">
        <v>7391</v>
      </c>
      <c r="K815" s="40" t="s">
        <v>12043</v>
      </c>
      <c r="L815" s="40" t="s">
        <v>7491</v>
      </c>
      <c r="M815" s="42" t="s">
        <v>7420</v>
      </c>
      <c r="N815" s="40" t="s">
        <v>7852</v>
      </c>
      <c r="O815" s="23">
        <v>0</v>
      </c>
      <c r="P815" s="23">
        <v>40499.919999999998</v>
      </c>
      <c r="Q815" s="23">
        <v>0</v>
      </c>
      <c r="R815" s="24">
        <v>0</v>
      </c>
      <c r="S815" s="25">
        <v>0</v>
      </c>
      <c r="T815" s="32"/>
      <c r="U815" s="22" t="str">
        <f>IFERROR(VLOOKUP(B815,[1]Planilha1!$A$1:$B$34,2,FALSE),"Liberado")</f>
        <v>Liberado</v>
      </c>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c r="AV815" s="45"/>
      <c r="AW815" s="45"/>
      <c r="AX815" s="45"/>
      <c r="AY815" s="45"/>
      <c r="AZ815" s="45"/>
      <c r="BA815" s="45"/>
    </row>
    <row r="816" spans="1:53" s="21" customFormat="1" ht="20.100000000000001" customHeight="1" x14ac:dyDescent="0.2">
      <c r="A816" s="40" t="s">
        <v>189</v>
      </c>
      <c r="B816" s="41" t="s">
        <v>312</v>
      </c>
      <c r="C816" s="14">
        <v>1</v>
      </c>
      <c r="D816" s="40" t="s">
        <v>2222</v>
      </c>
      <c r="E816" s="42" t="s">
        <v>2220</v>
      </c>
      <c r="F816" s="43" t="s">
        <v>7389</v>
      </c>
      <c r="G816" s="36">
        <v>38810611</v>
      </c>
      <c r="H816" s="40" t="s">
        <v>2222</v>
      </c>
      <c r="I816" s="44">
        <v>70248.33</v>
      </c>
      <c r="J816" s="40" t="s">
        <v>7400</v>
      </c>
      <c r="K816" s="40" t="s">
        <v>7415</v>
      </c>
      <c r="L816" s="40" t="s">
        <v>7416</v>
      </c>
      <c r="M816" s="42" t="s">
        <v>40</v>
      </c>
      <c r="N816" s="40" t="s">
        <v>7852</v>
      </c>
      <c r="O816" s="23">
        <v>0</v>
      </c>
      <c r="P816" s="23">
        <v>70248.33</v>
      </c>
      <c r="Q816" s="23">
        <v>0</v>
      </c>
      <c r="R816" s="24">
        <v>0</v>
      </c>
      <c r="S816" s="25">
        <v>0</v>
      </c>
      <c r="T816" s="32"/>
      <c r="U816" s="22" t="str">
        <f>IFERROR(VLOOKUP(B816,[1]Planilha1!$A$1:$B$34,2,FALSE),"Liberado")</f>
        <v>Liberado</v>
      </c>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c r="AV816" s="45"/>
      <c r="AW816" s="45"/>
      <c r="AX816" s="45"/>
      <c r="AY816" s="45"/>
      <c r="AZ816" s="45"/>
      <c r="BA816" s="45"/>
    </row>
    <row r="817" spans="1:53" s="21" customFormat="1" ht="20.100000000000001" customHeight="1" x14ac:dyDescent="0.2">
      <c r="A817" s="40" t="s">
        <v>194</v>
      </c>
      <c r="B817" s="41" t="s">
        <v>312</v>
      </c>
      <c r="C817" s="14">
        <v>1</v>
      </c>
      <c r="D817" s="40" t="s">
        <v>2221</v>
      </c>
      <c r="E817" s="42" t="s">
        <v>2220</v>
      </c>
      <c r="F817" s="43" t="s">
        <v>7389</v>
      </c>
      <c r="G817" s="36" t="s">
        <v>7455</v>
      </c>
      <c r="H817" s="40" t="s">
        <v>2221</v>
      </c>
      <c r="I817" s="44">
        <v>244.45</v>
      </c>
      <c r="J817" s="40" t="s">
        <v>7400</v>
      </c>
      <c r="K817" s="40" t="s">
        <v>7456</v>
      </c>
      <c r="L817" s="40" t="s">
        <v>7402</v>
      </c>
      <c r="M817" s="42" t="s">
        <v>40</v>
      </c>
      <c r="N817" s="40" t="s">
        <v>7403</v>
      </c>
      <c r="O817" s="23">
        <v>0</v>
      </c>
      <c r="P817" s="23">
        <v>0</v>
      </c>
      <c r="Q817" s="23">
        <v>244.45</v>
      </c>
      <c r="R817" s="24">
        <v>0</v>
      </c>
      <c r="S817" s="25">
        <v>0</v>
      </c>
      <c r="T817" s="32"/>
      <c r="U817" s="22" t="str">
        <f>IFERROR(VLOOKUP(B817,[1]Planilha1!$A$1:$B$34,2,FALSE),"Liberado")</f>
        <v>Liberado</v>
      </c>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c r="AV817" s="45"/>
      <c r="AW817" s="45"/>
      <c r="AX817" s="45"/>
      <c r="AY817" s="45"/>
      <c r="AZ817" s="45"/>
      <c r="BA817" s="45"/>
    </row>
    <row r="818" spans="1:53" s="21" customFormat="1" ht="20.100000000000001" customHeight="1" x14ac:dyDescent="0.2">
      <c r="A818" s="40" t="s">
        <v>195</v>
      </c>
      <c r="B818" s="41" t="s">
        <v>312</v>
      </c>
      <c r="C818" s="14">
        <v>1</v>
      </c>
      <c r="D818" s="40" t="s">
        <v>2222</v>
      </c>
      <c r="E818" s="42" t="s">
        <v>2220</v>
      </c>
      <c r="F818" s="43" t="s">
        <v>7389</v>
      </c>
      <c r="G818" s="36">
        <v>38810646</v>
      </c>
      <c r="H818" s="40" t="s">
        <v>2222</v>
      </c>
      <c r="I818" s="44">
        <v>81723.17</v>
      </c>
      <c r="J818" s="40" t="s">
        <v>7400</v>
      </c>
      <c r="K818" s="40" t="s">
        <v>7415</v>
      </c>
      <c r="L818" s="40" t="s">
        <v>7416</v>
      </c>
      <c r="M818" s="42" t="s">
        <v>40</v>
      </c>
      <c r="N818" s="40" t="s">
        <v>7852</v>
      </c>
      <c r="O818" s="23">
        <v>0</v>
      </c>
      <c r="P818" s="23">
        <v>81723.17</v>
      </c>
      <c r="Q818" s="23">
        <v>0</v>
      </c>
      <c r="R818" s="24">
        <v>0</v>
      </c>
      <c r="S818" s="25">
        <v>0</v>
      </c>
      <c r="T818" s="32"/>
      <c r="U818" s="22" t="str">
        <f>IFERROR(VLOOKUP(B818,[1]Planilha1!$A$1:$B$34,2,FALSE),"Liberado")</f>
        <v>Liberado</v>
      </c>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c r="AV818" s="45"/>
      <c r="AW818" s="45"/>
      <c r="AX818" s="45"/>
      <c r="AY818" s="45"/>
      <c r="AZ818" s="45"/>
      <c r="BA818" s="45"/>
    </row>
    <row r="819" spans="1:53" s="21" customFormat="1" ht="20.100000000000001" customHeight="1" x14ac:dyDescent="0.2">
      <c r="A819" s="12" t="s">
        <v>76</v>
      </c>
      <c r="B819" s="18" t="s">
        <v>258</v>
      </c>
      <c r="C819" s="12" t="s">
        <v>331</v>
      </c>
      <c r="D819" s="12" t="s">
        <v>366</v>
      </c>
      <c r="E819" s="19" t="s">
        <v>5</v>
      </c>
      <c r="F819" s="19" t="s">
        <v>2244</v>
      </c>
      <c r="G819" s="19" t="s">
        <v>2428</v>
      </c>
      <c r="H819" s="12" t="s">
        <v>2429</v>
      </c>
      <c r="I819" s="20">
        <v>25000</v>
      </c>
      <c r="J819" s="12" t="s">
        <v>2325</v>
      </c>
      <c r="K819" s="12" t="s">
        <v>2430</v>
      </c>
      <c r="L819" s="12" t="s">
        <v>7881</v>
      </c>
      <c r="M819" s="12"/>
      <c r="N819" s="12" t="s">
        <v>7993</v>
      </c>
      <c r="O819" s="20">
        <v>10000</v>
      </c>
      <c r="P819" s="20">
        <v>0</v>
      </c>
      <c r="Q819" s="20">
        <v>0</v>
      </c>
      <c r="R819" s="20">
        <v>0</v>
      </c>
      <c r="S819" s="20">
        <v>680</v>
      </c>
      <c r="U819" s="22" t="str">
        <f>IFERROR(VLOOKUP(B819,[1]Planilha1!$A$1:$B$34,2,FALSE),"Liberado")</f>
        <v>Liberado</v>
      </c>
    </row>
    <row r="820" spans="1:53" s="21" customFormat="1" ht="20.100000000000001" customHeight="1" x14ac:dyDescent="0.2">
      <c r="A820" s="12" t="s">
        <v>76</v>
      </c>
      <c r="B820" s="18" t="s">
        <v>258</v>
      </c>
      <c r="C820" s="12" t="s">
        <v>397</v>
      </c>
      <c r="D820" s="12" t="s">
        <v>8127</v>
      </c>
      <c r="E820" s="19" t="s">
        <v>5</v>
      </c>
      <c r="F820" s="19" t="s">
        <v>2273</v>
      </c>
      <c r="G820" s="19" t="s">
        <v>8128</v>
      </c>
      <c r="H820" s="12" t="s">
        <v>8129</v>
      </c>
      <c r="I820" s="20">
        <v>6000</v>
      </c>
      <c r="J820" s="12" t="s">
        <v>2247</v>
      </c>
      <c r="K820" s="12" t="s">
        <v>8130</v>
      </c>
      <c r="L820" s="12" t="s">
        <v>2288</v>
      </c>
      <c r="M820" s="12" t="s">
        <v>8131</v>
      </c>
      <c r="N820" s="12" t="s">
        <v>8132</v>
      </c>
      <c r="O820" s="20">
        <v>0</v>
      </c>
      <c r="P820" s="20">
        <v>8000</v>
      </c>
      <c r="Q820" s="20">
        <v>0</v>
      </c>
      <c r="R820" s="20">
        <v>0</v>
      </c>
      <c r="S820" s="20">
        <v>0</v>
      </c>
      <c r="U820" s="22" t="str">
        <f>IFERROR(VLOOKUP(B820,[1]Planilha1!$A$1:$B$34,2,FALSE),"Liberado")</f>
        <v>Liberado</v>
      </c>
    </row>
    <row r="821" spans="1:53" s="21" customFormat="1" ht="20.100000000000001" customHeight="1" x14ac:dyDescent="0.2">
      <c r="A821" s="12" t="s">
        <v>76</v>
      </c>
      <c r="B821" s="18" t="s">
        <v>258</v>
      </c>
      <c r="C821" s="12" t="s">
        <v>602</v>
      </c>
      <c r="D821" s="12" t="s">
        <v>612</v>
      </c>
      <c r="E821" s="19" t="s">
        <v>5</v>
      </c>
      <c r="F821" s="19" t="s">
        <v>2273</v>
      </c>
      <c r="G821" s="19" t="s">
        <v>3263</v>
      </c>
      <c r="H821" s="12" t="s">
        <v>3264</v>
      </c>
      <c r="I821" s="20">
        <v>28960</v>
      </c>
      <c r="J821" s="12" t="s">
        <v>2247</v>
      </c>
      <c r="K821" s="12" t="s">
        <v>3265</v>
      </c>
      <c r="L821" s="12" t="s">
        <v>8414</v>
      </c>
      <c r="M821" s="12"/>
      <c r="N821" s="12" t="s">
        <v>3266</v>
      </c>
      <c r="O821" s="20">
        <v>0</v>
      </c>
      <c r="P821" s="20">
        <v>12000</v>
      </c>
      <c r="Q821" s="20">
        <v>0</v>
      </c>
      <c r="R821" s="20">
        <v>0</v>
      </c>
      <c r="S821" s="20">
        <v>960</v>
      </c>
      <c r="U821" s="22" t="str">
        <f>IFERROR(VLOOKUP(B821,[1]Planilha1!$A$1:$B$34,2,FALSE),"Liberado")</f>
        <v>Liberado</v>
      </c>
    </row>
    <row r="822" spans="1:53" s="21" customFormat="1" ht="20.100000000000001" customHeight="1" x14ac:dyDescent="0.2">
      <c r="A822" s="12" t="s">
        <v>76</v>
      </c>
      <c r="B822" s="18" t="s">
        <v>258</v>
      </c>
      <c r="C822" s="12" t="s">
        <v>318</v>
      </c>
      <c r="D822" s="12" t="s">
        <v>1074</v>
      </c>
      <c r="E822" s="19" t="s">
        <v>5</v>
      </c>
      <c r="F822" s="19" t="s">
        <v>2279</v>
      </c>
      <c r="G822" s="19" t="s">
        <v>4497</v>
      </c>
      <c r="H822" s="12" t="s">
        <v>2387</v>
      </c>
      <c r="I822" s="20">
        <v>5100</v>
      </c>
      <c r="J822" s="12" t="s">
        <v>2325</v>
      </c>
      <c r="K822" s="12" t="s">
        <v>4498</v>
      </c>
      <c r="L822" s="12" t="s">
        <v>2334</v>
      </c>
      <c r="M822" s="12"/>
      <c r="N822" s="12" t="s">
        <v>9110</v>
      </c>
      <c r="O822" s="23">
        <v>5100</v>
      </c>
      <c r="P822" s="23">
        <v>0</v>
      </c>
      <c r="Q822" s="23">
        <v>0</v>
      </c>
      <c r="R822" s="24">
        <v>0</v>
      </c>
      <c r="S822" s="25">
        <v>960</v>
      </c>
      <c r="U822" s="22" t="str">
        <f>IFERROR(VLOOKUP(B822,[1]Planilha1!$A$1:$B$34,2,FALSE),"Liberado")</f>
        <v>Liberado</v>
      </c>
    </row>
    <row r="823" spans="1:53" s="21" customFormat="1" ht="20.100000000000001" customHeight="1" x14ac:dyDescent="0.2">
      <c r="A823" s="40" t="s">
        <v>196</v>
      </c>
      <c r="B823" s="41" t="s">
        <v>258</v>
      </c>
      <c r="C823" s="14">
        <v>1</v>
      </c>
      <c r="D823" s="40" t="s">
        <v>2221</v>
      </c>
      <c r="E823" s="42" t="s">
        <v>2220</v>
      </c>
      <c r="F823" s="43" t="s">
        <v>7389</v>
      </c>
      <c r="G823" s="36" t="s">
        <v>7457</v>
      </c>
      <c r="H823" s="40" t="s">
        <v>2221</v>
      </c>
      <c r="I823" s="44">
        <v>499110.61</v>
      </c>
      <c r="J823" s="40" t="s">
        <v>7391</v>
      </c>
      <c r="K823" s="40" t="s">
        <v>7458</v>
      </c>
      <c r="L823" s="40" t="s">
        <v>7459</v>
      </c>
      <c r="M823" s="42" t="s">
        <v>40</v>
      </c>
      <c r="N823" s="40" t="s">
        <v>7852</v>
      </c>
      <c r="O823" s="23">
        <v>0</v>
      </c>
      <c r="P823" s="23">
        <v>499110.61</v>
      </c>
      <c r="Q823" s="23">
        <v>0</v>
      </c>
      <c r="R823" s="24">
        <v>0</v>
      </c>
      <c r="S823" s="25">
        <v>0</v>
      </c>
      <c r="T823" s="32"/>
      <c r="U823" s="22" t="str">
        <f>IFERROR(VLOOKUP(B823,[1]Planilha1!$A$1:$B$34,2,FALSE),"Liberado")</f>
        <v>Liberado</v>
      </c>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c r="AV823" s="45"/>
      <c r="AW823" s="45"/>
      <c r="AX823" s="45"/>
      <c r="AY823" s="45"/>
      <c r="AZ823" s="45"/>
      <c r="BA823" s="45"/>
    </row>
    <row r="824" spans="1:53" s="21" customFormat="1" ht="20.100000000000001" customHeight="1" x14ac:dyDescent="0.2">
      <c r="A824" s="40" t="s">
        <v>197</v>
      </c>
      <c r="B824" s="41" t="s">
        <v>258</v>
      </c>
      <c r="C824" s="14">
        <v>1</v>
      </c>
      <c r="D824" s="40" t="s">
        <v>2222</v>
      </c>
      <c r="E824" s="42" t="s">
        <v>2220</v>
      </c>
      <c r="F824" s="43" t="s">
        <v>7389</v>
      </c>
      <c r="G824" s="36">
        <v>38810549</v>
      </c>
      <c r="H824" s="40" t="s">
        <v>2222</v>
      </c>
      <c r="I824" s="44">
        <v>250056.21999999997</v>
      </c>
      <c r="J824" s="40" t="s">
        <v>7400</v>
      </c>
      <c r="K824" s="40" t="s">
        <v>7415</v>
      </c>
      <c r="L824" s="40" t="s">
        <v>7416</v>
      </c>
      <c r="M824" s="42" t="s">
        <v>40</v>
      </c>
      <c r="N824" s="40" t="s">
        <v>7852</v>
      </c>
      <c r="O824" s="23">
        <v>0</v>
      </c>
      <c r="P824" s="23">
        <v>250056.21999999997</v>
      </c>
      <c r="Q824" s="23">
        <v>0</v>
      </c>
      <c r="R824" s="24">
        <v>0</v>
      </c>
      <c r="S824" s="25">
        <v>0</v>
      </c>
      <c r="T824" s="32"/>
      <c r="U824" s="22" t="str">
        <f>IFERROR(VLOOKUP(B824,[1]Planilha1!$A$1:$B$34,2,FALSE),"Liberado")</f>
        <v>Liberado</v>
      </c>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c r="AV824" s="45"/>
      <c r="AW824" s="45"/>
      <c r="AX824" s="45"/>
      <c r="AY824" s="45"/>
      <c r="AZ824" s="45"/>
      <c r="BA824" s="45"/>
    </row>
    <row r="825" spans="1:53" s="21" customFormat="1" ht="20.100000000000001" customHeight="1" x14ac:dyDescent="0.2">
      <c r="A825" s="12" t="s">
        <v>88</v>
      </c>
      <c r="B825" s="18" t="s">
        <v>276</v>
      </c>
      <c r="C825" s="12" t="s">
        <v>411</v>
      </c>
      <c r="D825" s="12" t="s">
        <v>417</v>
      </c>
      <c r="E825" s="19" t="s">
        <v>5</v>
      </c>
      <c r="F825" s="19" t="s">
        <v>2273</v>
      </c>
      <c r="G825" s="19" t="s">
        <v>2618</v>
      </c>
      <c r="H825" s="12" t="s">
        <v>2619</v>
      </c>
      <c r="I825" s="20">
        <v>10000</v>
      </c>
      <c r="J825" s="12" t="s">
        <v>2258</v>
      </c>
      <c r="K825" s="12" t="s">
        <v>2620</v>
      </c>
      <c r="L825" s="12" t="s">
        <v>2260</v>
      </c>
      <c r="M825" s="12"/>
      <c r="N825" s="12" t="s">
        <v>2621</v>
      </c>
      <c r="O825" s="20">
        <v>0</v>
      </c>
      <c r="P825" s="20">
        <v>10000</v>
      </c>
      <c r="Q825" s="20">
        <v>0</v>
      </c>
      <c r="R825" s="20">
        <v>0</v>
      </c>
      <c r="S825" s="20">
        <v>1000</v>
      </c>
      <c r="U825" s="22" t="str">
        <f>IFERROR(VLOOKUP(B825,[1]Planilha1!$A$1:$B$34,2,FALSE),"Liberado")</f>
        <v>Liberado</v>
      </c>
    </row>
    <row r="826" spans="1:53" s="21" customFormat="1" ht="20.100000000000001" customHeight="1" x14ac:dyDescent="0.2">
      <c r="A826" s="12" t="s">
        <v>88</v>
      </c>
      <c r="B826" s="18" t="s">
        <v>276</v>
      </c>
      <c r="C826" s="12" t="s">
        <v>519</v>
      </c>
      <c r="D826" s="12" t="s">
        <v>8315</v>
      </c>
      <c r="E826" s="19" t="s">
        <v>5</v>
      </c>
      <c r="F826" s="19" t="s">
        <v>7761</v>
      </c>
      <c r="G826" s="19" t="s">
        <v>8316</v>
      </c>
      <c r="H826" s="12" t="s">
        <v>8317</v>
      </c>
      <c r="I826" s="20">
        <v>8712.5</v>
      </c>
      <c r="J826" s="12" t="s">
        <v>2247</v>
      </c>
      <c r="K826" s="12" t="s">
        <v>8318</v>
      </c>
      <c r="L826" s="12" t="s">
        <v>2322</v>
      </c>
      <c r="M826" s="12"/>
      <c r="N826" s="12" t="s">
        <v>8319</v>
      </c>
      <c r="O826" s="20">
        <v>0</v>
      </c>
      <c r="P826" s="20">
        <v>10157</v>
      </c>
      <c r="Q826" s="20">
        <v>0</v>
      </c>
      <c r="R826" s="20">
        <v>0</v>
      </c>
      <c r="S826" s="20">
        <v>96</v>
      </c>
      <c r="U826" s="22" t="str">
        <f>IFERROR(VLOOKUP(B826,[1]Planilha1!$A$1:$B$34,2,FALSE),"Liberado")</f>
        <v>Liberado</v>
      </c>
    </row>
    <row r="827" spans="1:53" s="21" customFormat="1" ht="20.100000000000001" customHeight="1" x14ac:dyDescent="0.2">
      <c r="A827" s="12" t="s">
        <v>88</v>
      </c>
      <c r="B827" s="18" t="s">
        <v>276</v>
      </c>
      <c r="C827" s="12" t="s">
        <v>602</v>
      </c>
      <c r="D827" s="12" t="s">
        <v>609</v>
      </c>
      <c r="E827" s="19" t="s">
        <v>5</v>
      </c>
      <c r="F827" s="19" t="s">
        <v>2549</v>
      </c>
      <c r="G827" s="19" t="s">
        <v>3256</v>
      </c>
      <c r="H827" s="12" t="s">
        <v>3257</v>
      </c>
      <c r="I827" s="20">
        <v>3038.71</v>
      </c>
      <c r="J827" s="12" t="s">
        <v>2325</v>
      </c>
      <c r="K827" s="12" t="s">
        <v>3258</v>
      </c>
      <c r="L827" s="12" t="s">
        <v>2334</v>
      </c>
      <c r="M827" s="12"/>
      <c r="N827" s="12" t="s">
        <v>8337</v>
      </c>
      <c r="O827" s="20">
        <v>10000</v>
      </c>
      <c r="P827" s="20">
        <v>0</v>
      </c>
      <c r="Q827" s="20">
        <v>0</v>
      </c>
      <c r="R827" s="20">
        <v>0</v>
      </c>
      <c r="S827" s="20">
        <v>1920</v>
      </c>
      <c r="U827" s="22" t="str">
        <f>IFERROR(VLOOKUP(B827,[1]Planilha1!$A$1:$B$34,2,FALSE),"Liberado")</f>
        <v>Liberado</v>
      </c>
    </row>
    <row r="828" spans="1:53" s="21" customFormat="1" ht="20.100000000000001" customHeight="1" x14ac:dyDescent="0.2">
      <c r="A828" s="12" t="s">
        <v>88</v>
      </c>
      <c r="B828" s="18" t="s">
        <v>276</v>
      </c>
      <c r="C828" s="12" t="s">
        <v>602</v>
      </c>
      <c r="D828" s="12" t="s">
        <v>611</v>
      </c>
      <c r="E828" s="19" t="s">
        <v>5</v>
      </c>
      <c r="F828" s="19" t="s">
        <v>2355</v>
      </c>
      <c r="G828" s="19" t="s">
        <v>3261</v>
      </c>
      <c r="H828" s="12" t="s">
        <v>2499</v>
      </c>
      <c r="I828" s="20">
        <v>1384</v>
      </c>
      <c r="J828" s="12" t="s">
        <v>2325</v>
      </c>
      <c r="K828" s="12" t="s">
        <v>3262</v>
      </c>
      <c r="L828" s="12" t="s">
        <v>7926</v>
      </c>
      <c r="M828" s="12"/>
      <c r="N828" s="12" t="s">
        <v>7927</v>
      </c>
      <c r="O828" s="20">
        <v>0</v>
      </c>
      <c r="P828" s="20">
        <v>10000</v>
      </c>
      <c r="Q828" s="20">
        <v>0</v>
      </c>
      <c r="R828" s="20">
        <v>0</v>
      </c>
      <c r="S828" s="20">
        <v>1560</v>
      </c>
      <c r="U828" s="22" t="str">
        <f>IFERROR(VLOOKUP(B828,[1]Planilha1!$A$1:$B$34,2,FALSE),"Liberado")</f>
        <v>Liberado</v>
      </c>
    </row>
    <row r="829" spans="1:53" s="21" customFormat="1" ht="20.100000000000001" customHeight="1" x14ac:dyDescent="0.2">
      <c r="A829" s="12" t="s">
        <v>88</v>
      </c>
      <c r="B829" s="18" t="s">
        <v>276</v>
      </c>
      <c r="C829" s="12" t="s">
        <v>602</v>
      </c>
      <c r="D829" s="12" t="s">
        <v>8408</v>
      </c>
      <c r="E829" s="19" t="s">
        <v>5</v>
      </c>
      <c r="F829" s="19" t="s">
        <v>2244</v>
      </c>
      <c r="G829" s="19" t="s">
        <v>8409</v>
      </c>
      <c r="H829" s="12" t="s">
        <v>8410</v>
      </c>
      <c r="I829" s="20">
        <v>8737.5</v>
      </c>
      <c r="J829" s="12" t="s">
        <v>2247</v>
      </c>
      <c r="K829" s="12" t="s">
        <v>8411</v>
      </c>
      <c r="L829" s="12" t="s">
        <v>8412</v>
      </c>
      <c r="M829" s="12"/>
      <c r="N829" s="12" t="s">
        <v>8413</v>
      </c>
      <c r="O829" s="20">
        <v>0</v>
      </c>
      <c r="P829" s="20">
        <v>8000</v>
      </c>
      <c r="Q829" s="20">
        <v>0</v>
      </c>
      <c r="R829" s="20">
        <v>0</v>
      </c>
      <c r="S829" s="20">
        <v>0</v>
      </c>
      <c r="U829" s="22" t="str">
        <f>IFERROR(VLOOKUP(B829,[1]Planilha1!$A$1:$B$34,2,FALSE),"Liberado")</f>
        <v>Liberado</v>
      </c>
    </row>
    <row r="830" spans="1:53" s="21" customFormat="1" ht="20.100000000000001" customHeight="1" x14ac:dyDescent="0.2">
      <c r="A830" s="12" t="s">
        <v>88</v>
      </c>
      <c r="B830" s="18" t="s">
        <v>276</v>
      </c>
      <c r="C830" s="12" t="s">
        <v>602</v>
      </c>
      <c r="D830" s="12" t="s">
        <v>613</v>
      </c>
      <c r="E830" s="19" t="s">
        <v>5</v>
      </c>
      <c r="F830" s="19" t="s">
        <v>2244</v>
      </c>
      <c r="G830" s="19" t="s">
        <v>3268</v>
      </c>
      <c r="H830" s="12" t="s">
        <v>3269</v>
      </c>
      <c r="I830" s="20">
        <v>20000</v>
      </c>
      <c r="J830" s="12" t="s">
        <v>2247</v>
      </c>
      <c r="K830" s="12" t="s">
        <v>3270</v>
      </c>
      <c r="L830" s="12" t="s">
        <v>2249</v>
      </c>
      <c r="M830" s="12"/>
      <c r="N830" s="12" t="s">
        <v>2323</v>
      </c>
      <c r="O830" s="20">
        <v>0</v>
      </c>
      <c r="P830" s="20">
        <v>12000</v>
      </c>
      <c r="Q830" s="20">
        <v>0</v>
      </c>
      <c r="R830" s="20">
        <v>0</v>
      </c>
      <c r="S830" s="20">
        <v>1040</v>
      </c>
      <c r="U830" s="22" t="str">
        <f>IFERROR(VLOOKUP(B830,[1]Planilha1!$A$1:$B$34,2,FALSE),"Liberado")</f>
        <v>Liberado</v>
      </c>
    </row>
    <row r="831" spans="1:53" s="21" customFormat="1" ht="20.100000000000001" customHeight="1" x14ac:dyDescent="0.2">
      <c r="A831" s="12" t="s">
        <v>88</v>
      </c>
      <c r="B831" s="18" t="s">
        <v>276</v>
      </c>
      <c r="C831" s="12" t="s">
        <v>602</v>
      </c>
      <c r="D831" s="12" t="s">
        <v>616</v>
      </c>
      <c r="E831" s="19" t="s">
        <v>5</v>
      </c>
      <c r="F831" s="19" t="s">
        <v>2244</v>
      </c>
      <c r="G831" s="19" t="s">
        <v>3278</v>
      </c>
      <c r="H831" s="12" t="s">
        <v>3279</v>
      </c>
      <c r="I831" s="20">
        <v>100</v>
      </c>
      <c r="J831" s="12" t="s">
        <v>2258</v>
      </c>
      <c r="K831" s="12" t="s">
        <v>3280</v>
      </c>
      <c r="L831" s="12" t="s">
        <v>2368</v>
      </c>
      <c r="M831" s="12"/>
      <c r="N831" s="12" t="s">
        <v>3281</v>
      </c>
      <c r="O831" s="20">
        <v>0</v>
      </c>
      <c r="P831" s="20">
        <v>10000</v>
      </c>
      <c r="Q831" s="20">
        <v>0</v>
      </c>
      <c r="R831" s="20">
        <v>0</v>
      </c>
      <c r="S831" s="20">
        <v>1160</v>
      </c>
      <c r="U831" s="22" t="str">
        <f>IFERROR(VLOOKUP(B831,[1]Planilha1!$A$1:$B$34,2,FALSE),"Liberado")</f>
        <v>Liberado</v>
      </c>
    </row>
    <row r="832" spans="1:53" s="21" customFormat="1" ht="20.100000000000001" customHeight="1" x14ac:dyDescent="0.2">
      <c r="A832" s="12" t="s">
        <v>88</v>
      </c>
      <c r="B832" s="18" t="s">
        <v>276</v>
      </c>
      <c r="C832" s="12" t="s">
        <v>602</v>
      </c>
      <c r="D832" s="12" t="s">
        <v>621</v>
      </c>
      <c r="E832" s="19" t="s">
        <v>5</v>
      </c>
      <c r="F832" s="19" t="s">
        <v>2355</v>
      </c>
      <c r="G832" s="19" t="s">
        <v>3296</v>
      </c>
      <c r="H832" s="12" t="s">
        <v>2615</v>
      </c>
      <c r="I832" s="20">
        <v>7717.5</v>
      </c>
      <c r="J832" s="12" t="s">
        <v>2325</v>
      </c>
      <c r="K832" s="12" t="s">
        <v>3297</v>
      </c>
      <c r="L832" s="12" t="s">
        <v>2260</v>
      </c>
      <c r="M832" s="12"/>
      <c r="N832" s="12" t="s">
        <v>7927</v>
      </c>
      <c r="O832" s="20">
        <v>0</v>
      </c>
      <c r="P832" s="20">
        <v>10000</v>
      </c>
      <c r="Q832" s="20">
        <v>0</v>
      </c>
      <c r="R832" s="20">
        <v>0</v>
      </c>
      <c r="S832" s="20">
        <v>1000</v>
      </c>
      <c r="U832" s="22" t="str">
        <f>IFERROR(VLOOKUP(B832,[1]Planilha1!$A$1:$B$34,2,FALSE),"Liberado")</f>
        <v>Liberado</v>
      </c>
    </row>
    <row r="833" spans="1:21" s="21" customFormat="1" ht="20.100000000000001" customHeight="1" x14ac:dyDescent="0.2">
      <c r="A833" s="12" t="s">
        <v>88</v>
      </c>
      <c r="B833" s="18" t="s">
        <v>276</v>
      </c>
      <c r="C833" s="12" t="s">
        <v>602</v>
      </c>
      <c r="D833" s="12" t="s">
        <v>8421</v>
      </c>
      <c r="E833" s="19" t="s">
        <v>5</v>
      </c>
      <c r="F833" s="19" t="s">
        <v>2244</v>
      </c>
      <c r="G833" s="19" t="s">
        <v>8422</v>
      </c>
      <c r="H833" s="12" t="s">
        <v>4540</v>
      </c>
      <c r="I833" s="20">
        <v>18740</v>
      </c>
      <c r="J833" s="12" t="s">
        <v>2325</v>
      </c>
      <c r="K833" s="12" t="s">
        <v>8423</v>
      </c>
      <c r="L833" s="12" t="s">
        <v>8424</v>
      </c>
      <c r="M833" s="12"/>
      <c r="N833" s="12" t="s">
        <v>7927</v>
      </c>
      <c r="O833" s="20">
        <v>0</v>
      </c>
      <c r="P833" s="20">
        <v>10000</v>
      </c>
      <c r="Q833" s="20">
        <v>0</v>
      </c>
      <c r="R833" s="20">
        <v>0</v>
      </c>
      <c r="S833" s="20">
        <v>160</v>
      </c>
      <c r="U833" s="22" t="str">
        <f>IFERROR(VLOOKUP(B833,[1]Planilha1!$A$1:$B$34,2,FALSE),"Liberado")</f>
        <v>Liberado</v>
      </c>
    </row>
    <row r="834" spans="1:21" s="21" customFormat="1" ht="20.100000000000001" customHeight="1" x14ac:dyDescent="0.2">
      <c r="A834" s="12" t="s">
        <v>88</v>
      </c>
      <c r="B834" s="18" t="s">
        <v>276</v>
      </c>
      <c r="C834" s="12" t="s">
        <v>634</v>
      </c>
      <c r="D834" s="12" t="s">
        <v>638</v>
      </c>
      <c r="E834" s="19" t="s">
        <v>5</v>
      </c>
      <c r="F834" s="19" t="s">
        <v>2244</v>
      </c>
      <c r="G834" s="19" t="s">
        <v>3346</v>
      </c>
      <c r="H834" s="12" t="s">
        <v>3257</v>
      </c>
      <c r="I834" s="20">
        <v>1318.14</v>
      </c>
      <c r="J834" s="12" t="s">
        <v>2325</v>
      </c>
      <c r="K834" s="12" t="s">
        <v>3347</v>
      </c>
      <c r="L834" s="12" t="s">
        <v>2334</v>
      </c>
      <c r="M834" s="12"/>
      <c r="N834" s="12" t="s">
        <v>7927</v>
      </c>
      <c r="O834" s="20">
        <v>0</v>
      </c>
      <c r="P834" s="20">
        <v>27712.080000000002</v>
      </c>
      <c r="Q834" s="20">
        <v>0</v>
      </c>
      <c r="R834" s="20">
        <v>0</v>
      </c>
      <c r="S834" s="20">
        <v>960</v>
      </c>
      <c r="U834" s="22" t="str">
        <f>IFERROR(VLOOKUP(B834,[1]Planilha1!$A$1:$B$34,2,FALSE),"Liberado")</f>
        <v>Liberado</v>
      </c>
    </row>
    <row r="835" spans="1:21" s="21" customFormat="1" ht="20.100000000000001" customHeight="1" x14ac:dyDescent="0.2">
      <c r="A835" s="12" t="s">
        <v>88</v>
      </c>
      <c r="B835" s="18" t="s">
        <v>276</v>
      </c>
      <c r="C835" s="12" t="s">
        <v>634</v>
      </c>
      <c r="D835" s="12" t="s">
        <v>644</v>
      </c>
      <c r="E835" s="19" t="s">
        <v>5</v>
      </c>
      <c r="F835" s="19" t="s">
        <v>2273</v>
      </c>
      <c r="G835" s="19" t="s">
        <v>3363</v>
      </c>
      <c r="H835" s="12" t="s">
        <v>3257</v>
      </c>
      <c r="I835" s="20">
        <v>20000</v>
      </c>
      <c r="J835" s="12" t="s">
        <v>2247</v>
      </c>
      <c r="K835" s="12" t="s">
        <v>3364</v>
      </c>
      <c r="L835" s="12" t="s">
        <v>2249</v>
      </c>
      <c r="M835" s="12"/>
      <c r="N835" s="12" t="s">
        <v>2323</v>
      </c>
      <c r="O835" s="20">
        <v>0</v>
      </c>
      <c r="P835" s="20">
        <v>15000</v>
      </c>
      <c r="Q835" s="20">
        <v>0</v>
      </c>
      <c r="R835" s="20">
        <v>0</v>
      </c>
      <c r="S835" s="20">
        <v>1040</v>
      </c>
      <c r="U835" s="22" t="str">
        <f>IFERROR(VLOOKUP(B835,[1]Planilha1!$A$1:$B$34,2,FALSE),"Liberado")</f>
        <v>Liberado</v>
      </c>
    </row>
    <row r="836" spans="1:21" s="21" customFormat="1" ht="20.100000000000001" customHeight="1" x14ac:dyDescent="0.2">
      <c r="A836" s="12" t="s">
        <v>88</v>
      </c>
      <c r="B836" s="18" t="s">
        <v>276</v>
      </c>
      <c r="C836" s="12" t="s">
        <v>649</v>
      </c>
      <c r="D836" s="12" t="s">
        <v>651</v>
      </c>
      <c r="E836" s="19" t="s">
        <v>5</v>
      </c>
      <c r="F836" s="19" t="s">
        <v>2244</v>
      </c>
      <c r="G836" s="19" t="s">
        <v>3381</v>
      </c>
      <c r="H836" s="12" t="s">
        <v>3382</v>
      </c>
      <c r="I836" s="20">
        <v>15760</v>
      </c>
      <c r="J836" s="12" t="s">
        <v>2247</v>
      </c>
      <c r="K836" s="12" t="s">
        <v>3383</v>
      </c>
      <c r="L836" s="12" t="s">
        <v>2249</v>
      </c>
      <c r="M836" s="12"/>
      <c r="N836" s="12" t="s">
        <v>2323</v>
      </c>
      <c r="O836" s="20">
        <v>0</v>
      </c>
      <c r="P836" s="20">
        <v>10000</v>
      </c>
      <c r="Q836" s="20">
        <v>0</v>
      </c>
      <c r="R836" s="20">
        <v>0</v>
      </c>
      <c r="S836" s="20">
        <v>928</v>
      </c>
      <c r="U836" s="22" t="str">
        <f>IFERROR(VLOOKUP(B836,[1]Planilha1!$A$1:$B$34,2,FALSE),"Liberado")</f>
        <v>Liberado</v>
      </c>
    </row>
    <row r="837" spans="1:21" s="21" customFormat="1" ht="20.100000000000001" customHeight="1" x14ac:dyDescent="0.2">
      <c r="A837" s="12" t="s">
        <v>88</v>
      </c>
      <c r="B837" s="18" t="s">
        <v>276</v>
      </c>
      <c r="C837" s="12" t="s">
        <v>649</v>
      </c>
      <c r="D837" s="12" t="s">
        <v>655</v>
      </c>
      <c r="E837" s="19" t="s">
        <v>5</v>
      </c>
      <c r="F837" s="19" t="s">
        <v>2355</v>
      </c>
      <c r="G837" s="19" t="s">
        <v>3394</v>
      </c>
      <c r="H837" s="12" t="s">
        <v>3395</v>
      </c>
      <c r="I837" s="20">
        <v>20000</v>
      </c>
      <c r="J837" s="12" t="s">
        <v>2270</v>
      </c>
      <c r="K837" s="12" t="s">
        <v>3379</v>
      </c>
      <c r="L837" s="12" t="s">
        <v>3000</v>
      </c>
      <c r="M837" s="12"/>
      <c r="N837" s="12" t="s">
        <v>3396</v>
      </c>
      <c r="O837" s="20">
        <v>0</v>
      </c>
      <c r="P837" s="20">
        <v>10000</v>
      </c>
      <c r="Q837" s="20">
        <v>0</v>
      </c>
      <c r="R837" s="20">
        <v>0</v>
      </c>
      <c r="S837" s="20">
        <v>657.6</v>
      </c>
      <c r="U837" s="22" t="str">
        <f>IFERROR(VLOOKUP(B837,[1]Planilha1!$A$1:$B$34,2,FALSE),"Liberado")</f>
        <v>Liberado</v>
      </c>
    </row>
    <row r="838" spans="1:21" s="21" customFormat="1" ht="20.100000000000001" customHeight="1" x14ac:dyDescent="0.2">
      <c r="A838" s="12" t="s">
        <v>88</v>
      </c>
      <c r="B838" s="18" t="s">
        <v>276</v>
      </c>
      <c r="C838" s="12" t="s">
        <v>671</v>
      </c>
      <c r="D838" s="12" t="s">
        <v>673</v>
      </c>
      <c r="E838" s="19" t="s">
        <v>5</v>
      </c>
      <c r="F838" s="19" t="s">
        <v>2273</v>
      </c>
      <c r="G838" s="19" t="s">
        <v>3451</v>
      </c>
      <c r="H838" s="12" t="s">
        <v>2352</v>
      </c>
      <c r="I838" s="20">
        <v>25000</v>
      </c>
      <c r="J838" s="12" t="s">
        <v>2325</v>
      </c>
      <c r="K838" s="12" t="s">
        <v>3452</v>
      </c>
      <c r="L838" s="12" t="s">
        <v>2304</v>
      </c>
      <c r="M838" s="12"/>
      <c r="N838" s="12" t="s">
        <v>8154</v>
      </c>
      <c r="O838" s="20">
        <v>0</v>
      </c>
      <c r="P838" s="20">
        <v>10000</v>
      </c>
      <c r="Q838" s="20">
        <v>0</v>
      </c>
      <c r="R838" s="20">
        <v>0</v>
      </c>
      <c r="S838" s="20">
        <v>880</v>
      </c>
      <c r="U838" s="22" t="str">
        <f>IFERROR(VLOOKUP(B838,[1]Planilha1!$A$1:$B$34,2,FALSE),"Liberado")</f>
        <v>Liberado</v>
      </c>
    </row>
    <row r="839" spans="1:21" s="21" customFormat="1" ht="20.100000000000001" customHeight="1" x14ac:dyDescent="0.2">
      <c r="A839" s="12" t="s">
        <v>88</v>
      </c>
      <c r="B839" s="18" t="s">
        <v>276</v>
      </c>
      <c r="C839" s="12" t="s">
        <v>689</v>
      </c>
      <c r="D839" s="12" t="s">
        <v>691</v>
      </c>
      <c r="E839" s="19" t="s">
        <v>5</v>
      </c>
      <c r="F839" s="19" t="s">
        <v>2355</v>
      </c>
      <c r="G839" s="19" t="s">
        <v>3500</v>
      </c>
      <c r="H839" s="12" t="s">
        <v>3501</v>
      </c>
      <c r="I839" s="20">
        <v>1420.5</v>
      </c>
      <c r="J839" s="12" t="s">
        <v>2325</v>
      </c>
      <c r="K839" s="12" t="s">
        <v>3502</v>
      </c>
      <c r="L839" s="12" t="s">
        <v>8027</v>
      </c>
      <c r="M839" s="12" t="s">
        <v>8509</v>
      </c>
      <c r="N839" s="12" t="s">
        <v>7927</v>
      </c>
      <c r="O839" s="20">
        <v>0</v>
      </c>
      <c r="P839" s="20">
        <v>10000</v>
      </c>
      <c r="Q839" s="20">
        <v>0</v>
      </c>
      <c r="R839" s="20">
        <v>0</v>
      </c>
      <c r="S839" s="20">
        <v>1120</v>
      </c>
      <c r="U839" s="22" t="str">
        <f>IFERROR(VLOOKUP(B839,[1]Planilha1!$A$1:$B$34,2,FALSE),"Liberado")</f>
        <v>Liberado</v>
      </c>
    </row>
    <row r="840" spans="1:21" s="21" customFormat="1" ht="20.100000000000001" customHeight="1" x14ac:dyDescent="0.2">
      <c r="A840" s="12" t="s">
        <v>88</v>
      </c>
      <c r="B840" s="18" t="s">
        <v>276</v>
      </c>
      <c r="C840" s="12" t="s">
        <v>602</v>
      </c>
      <c r="D840" s="12" t="s">
        <v>985</v>
      </c>
      <c r="E840" s="19" t="s">
        <v>5</v>
      </c>
      <c r="F840" s="19" t="s">
        <v>2549</v>
      </c>
      <c r="G840" s="19" t="s">
        <v>4267</v>
      </c>
      <c r="H840" s="12" t="s">
        <v>2454</v>
      </c>
      <c r="I840" s="20">
        <v>15000</v>
      </c>
      <c r="J840" s="12" t="s">
        <v>2325</v>
      </c>
      <c r="K840" s="12" t="s">
        <v>4268</v>
      </c>
      <c r="L840" s="12" t="s">
        <v>8967</v>
      </c>
      <c r="M840" s="12"/>
      <c r="N840" s="12" t="s">
        <v>7927</v>
      </c>
      <c r="O840" s="23">
        <v>0</v>
      </c>
      <c r="P840" s="23">
        <v>12000</v>
      </c>
      <c r="Q840" s="23">
        <v>0</v>
      </c>
      <c r="R840" s="24">
        <v>0</v>
      </c>
      <c r="S840" s="25">
        <v>1920</v>
      </c>
      <c r="U840" s="22" t="str">
        <f>IFERROR(VLOOKUP(B840,[1]Planilha1!$A$1:$B$34,2,FALSE),"Liberado")</f>
        <v>Liberado</v>
      </c>
    </row>
    <row r="841" spans="1:21" s="21" customFormat="1" ht="20.100000000000001" customHeight="1" x14ac:dyDescent="0.2">
      <c r="A841" s="12" t="s">
        <v>88</v>
      </c>
      <c r="B841" s="18" t="s">
        <v>276</v>
      </c>
      <c r="C841" s="12" t="s">
        <v>519</v>
      </c>
      <c r="D841" s="12" t="s">
        <v>994</v>
      </c>
      <c r="E841" s="19" t="s">
        <v>5</v>
      </c>
      <c r="F841" s="19" t="s">
        <v>2244</v>
      </c>
      <c r="G841" s="19" t="s">
        <v>4293</v>
      </c>
      <c r="H841" s="12" t="s">
        <v>4294</v>
      </c>
      <c r="I841" s="20">
        <v>1000</v>
      </c>
      <c r="J841" s="12" t="s">
        <v>2247</v>
      </c>
      <c r="K841" s="12" t="s">
        <v>4295</v>
      </c>
      <c r="L841" s="12" t="s">
        <v>2249</v>
      </c>
      <c r="M841" s="12"/>
      <c r="N841" s="12" t="s">
        <v>4296</v>
      </c>
      <c r="O841" s="23">
        <v>0</v>
      </c>
      <c r="P841" s="23">
        <v>12000</v>
      </c>
      <c r="Q841" s="23">
        <v>0</v>
      </c>
      <c r="R841" s="24">
        <v>0</v>
      </c>
      <c r="S841" s="25">
        <v>1400</v>
      </c>
      <c r="U841" s="22" t="str">
        <f>IFERROR(VLOOKUP(B841,[1]Planilha1!$A$1:$B$34,2,FALSE),"Liberado")</f>
        <v>Liberado</v>
      </c>
    </row>
    <row r="842" spans="1:21" s="21" customFormat="1" ht="20.100000000000001" customHeight="1" x14ac:dyDescent="0.2">
      <c r="A842" s="12" t="s">
        <v>88</v>
      </c>
      <c r="B842" s="18" t="s">
        <v>276</v>
      </c>
      <c r="C842" s="12" t="s">
        <v>331</v>
      </c>
      <c r="D842" s="12" t="s">
        <v>1078</v>
      </c>
      <c r="E842" s="19" t="s">
        <v>5</v>
      </c>
      <c r="F842" s="19" t="s">
        <v>2273</v>
      </c>
      <c r="G842" s="19" t="s">
        <v>4509</v>
      </c>
      <c r="H842" s="12" t="s">
        <v>3501</v>
      </c>
      <c r="I842" s="20">
        <v>1089.3599999999999</v>
      </c>
      <c r="J842" s="12" t="s">
        <v>2247</v>
      </c>
      <c r="K842" s="12" t="s">
        <v>4510</v>
      </c>
      <c r="L842" s="12" t="s">
        <v>3029</v>
      </c>
      <c r="M842" s="12"/>
      <c r="N842" s="12" t="s">
        <v>2323</v>
      </c>
      <c r="O842" s="23">
        <v>0</v>
      </c>
      <c r="P842" s="23">
        <v>10000</v>
      </c>
      <c r="Q842" s="23">
        <v>0</v>
      </c>
      <c r="R842" s="24">
        <v>0</v>
      </c>
      <c r="S842" s="25">
        <v>1320</v>
      </c>
      <c r="U842" s="22" t="str">
        <f>IFERROR(VLOOKUP(B842,[1]Planilha1!$A$1:$B$34,2,FALSE),"Liberado")</f>
        <v>Liberado</v>
      </c>
    </row>
    <row r="843" spans="1:21" s="21" customFormat="1" ht="20.100000000000001" customHeight="1" x14ac:dyDescent="0.2">
      <c r="A843" s="12" t="s">
        <v>88</v>
      </c>
      <c r="B843" s="18" t="s">
        <v>276</v>
      </c>
      <c r="C843" s="12" t="s">
        <v>331</v>
      </c>
      <c r="D843" s="12" t="s">
        <v>9113</v>
      </c>
      <c r="E843" s="19" t="s">
        <v>5</v>
      </c>
      <c r="F843" s="19" t="s">
        <v>2244</v>
      </c>
      <c r="G843" s="19" t="s">
        <v>7794</v>
      </c>
      <c r="H843" s="12" t="s">
        <v>8074</v>
      </c>
      <c r="I843" s="20">
        <v>10000</v>
      </c>
      <c r="J843" s="12" t="s">
        <v>2325</v>
      </c>
      <c r="K843" s="12" t="s">
        <v>9114</v>
      </c>
      <c r="L843" s="12" t="s">
        <v>2334</v>
      </c>
      <c r="M843" s="12"/>
      <c r="N843" s="12" t="s">
        <v>7927</v>
      </c>
      <c r="O843" s="23">
        <v>0</v>
      </c>
      <c r="P843" s="23">
        <v>10000</v>
      </c>
      <c r="Q843" s="23">
        <v>0</v>
      </c>
      <c r="R843" s="24">
        <v>0</v>
      </c>
      <c r="S843" s="25">
        <v>640</v>
      </c>
      <c r="U843" s="22" t="str">
        <f>IFERROR(VLOOKUP(B843,[1]Planilha1!$A$1:$B$34,2,FALSE),"Liberado")</f>
        <v>Liberado</v>
      </c>
    </row>
    <row r="844" spans="1:21" s="21" customFormat="1" ht="20.100000000000001" customHeight="1" x14ac:dyDescent="0.2">
      <c r="A844" s="12" t="s">
        <v>88</v>
      </c>
      <c r="B844" s="18" t="s">
        <v>276</v>
      </c>
      <c r="C844" s="12" t="s">
        <v>381</v>
      </c>
      <c r="D844" s="12" t="s">
        <v>1079</v>
      </c>
      <c r="E844" s="19" t="s">
        <v>5</v>
      </c>
      <c r="F844" s="19" t="s">
        <v>6</v>
      </c>
      <c r="G844" s="19" t="s">
        <v>4511</v>
      </c>
      <c r="H844" s="12" t="s">
        <v>4512</v>
      </c>
      <c r="I844" s="20">
        <v>7997.5</v>
      </c>
      <c r="J844" s="12" t="s">
        <v>2247</v>
      </c>
      <c r="K844" s="12" t="s">
        <v>4513</v>
      </c>
      <c r="L844" s="12" t="s">
        <v>2546</v>
      </c>
      <c r="M844" s="12"/>
      <c r="N844" s="12" t="s">
        <v>2323</v>
      </c>
      <c r="O844" s="23">
        <v>0</v>
      </c>
      <c r="P844" s="23">
        <v>12000</v>
      </c>
      <c r="Q844" s="23">
        <v>0</v>
      </c>
      <c r="R844" s="24">
        <v>0</v>
      </c>
      <c r="S844" s="25">
        <v>840</v>
      </c>
      <c r="U844" s="22" t="str">
        <f>IFERROR(VLOOKUP(B844,[1]Planilha1!$A$1:$B$34,2,FALSE),"Liberado")</f>
        <v>Liberado</v>
      </c>
    </row>
    <row r="845" spans="1:21" s="21" customFormat="1" ht="20.100000000000001" customHeight="1" x14ac:dyDescent="0.2">
      <c r="A845" s="12" t="s">
        <v>88</v>
      </c>
      <c r="B845" s="18" t="s">
        <v>276</v>
      </c>
      <c r="C845" s="12" t="s">
        <v>381</v>
      </c>
      <c r="D845" s="12" t="s">
        <v>1080</v>
      </c>
      <c r="E845" s="19" t="s">
        <v>5</v>
      </c>
      <c r="F845" s="19" t="s">
        <v>2273</v>
      </c>
      <c r="G845" s="19" t="s">
        <v>4514</v>
      </c>
      <c r="H845" s="12" t="s">
        <v>4515</v>
      </c>
      <c r="I845" s="20">
        <v>8145</v>
      </c>
      <c r="J845" s="12" t="s">
        <v>2325</v>
      </c>
      <c r="K845" s="12" t="s">
        <v>4516</v>
      </c>
      <c r="L845" s="12" t="s">
        <v>2840</v>
      </c>
      <c r="M845" s="12"/>
      <c r="N845" s="12" t="s">
        <v>9115</v>
      </c>
      <c r="O845" s="23">
        <v>4000</v>
      </c>
      <c r="P845" s="23">
        <v>0</v>
      </c>
      <c r="Q845" s="23">
        <v>0</v>
      </c>
      <c r="R845" s="24">
        <v>0</v>
      </c>
      <c r="S845" s="25">
        <v>640</v>
      </c>
      <c r="U845" s="22" t="str">
        <f>IFERROR(VLOOKUP(B845,[1]Planilha1!$A$1:$B$34,2,FALSE),"Liberado")</f>
        <v>Liberado</v>
      </c>
    </row>
    <row r="846" spans="1:21" s="21" customFormat="1" ht="20.100000000000001" customHeight="1" x14ac:dyDescent="0.2">
      <c r="A846" s="12" t="s">
        <v>88</v>
      </c>
      <c r="B846" s="18" t="s">
        <v>276</v>
      </c>
      <c r="C846" s="12" t="s">
        <v>466</v>
      </c>
      <c r="D846" s="12" t="s">
        <v>9116</v>
      </c>
      <c r="E846" s="19" t="s">
        <v>5</v>
      </c>
      <c r="F846" s="19" t="s">
        <v>11</v>
      </c>
      <c r="G846" s="19" t="s">
        <v>9117</v>
      </c>
      <c r="H846" s="12" t="s">
        <v>4512</v>
      </c>
      <c r="I846" s="20">
        <v>8712.5</v>
      </c>
      <c r="J846" s="12" t="s">
        <v>2247</v>
      </c>
      <c r="K846" s="12" t="s">
        <v>9118</v>
      </c>
      <c r="L846" s="12" t="s">
        <v>2330</v>
      </c>
      <c r="M846" s="12"/>
      <c r="N846" s="12" t="s">
        <v>9119</v>
      </c>
      <c r="O846" s="23">
        <v>0</v>
      </c>
      <c r="P846" s="23">
        <v>9000</v>
      </c>
      <c r="Q846" s="23">
        <v>0</v>
      </c>
      <c r="R846" s="24">
        <v>0</v>
      </c>
      <c r="S846" s="25">
        <v>63</v>
      </c>
      <c r="U846" s="22" t="str">
        <f>IFERROR(VLOOKUP(B846,[1]Planilha1!$A$1:$B$34,2,FALSE),"Liberado")</f>
        <v>Liberado</v>
      </c>
    </row>
    <row r="847" spans="1:21" s="21" customFormat="1" ht="20.100000000000001" customHeight="1" x14ac:dyDescent="0.2">
      <c r="A847" s="12" t="s">
        <v>88</v>
      </c>
      <c r="B847" s="18" t="s">
        <v>276</v>
      </c>
      <c r="C847" s="12" t="s">
        <v>466</v>
      </c>
      <c r="D847" s="12" t="s">
        <v>7792</v>
      </c>
      <c r="E847" s="19" t="s">
        <v>5</v>
      </c>
      <c r="F847" s="19" t="s">
        <v>12</v>
      </c>
      <c r="G847" s="19" t="s">
        <v>9120</v>
      </c>
      <c r="H847" s="12" t="s">
        <v>9121</v>
      </c>
      <c r="I847" s="20">
        <v>10000</v>
      </c>
      <c r="J847" s="12" t="s">
        <v>2325</v>
      </c>
      <c r="K847" s="12" t="s">
        <v>9122</v>
      </c>
      <c r="L847" s="12" t="s">
        <v>8057</v>
      </c>
      <c r="M847" s="12"/>
      <c r="N847" s="12" t="s">
        <v>7927</v>
      </c>
      <c r="O847" s="23">
        <v>0</v>
      </c>
      <c r="P847" s="23">
        <v>10000</v>
      </c>
      <c r="Q847" s="23">
        <v>0</v>
      </c>
      <c r="R847" s="24">
        <v>0</v>
      </c>
      <c r="S847" s="25">
        <v>240</v>
      </c>
      <c r="U847" s="22" t="str">
        <f>IFERROR(VLOOKUP(B847,[1]Planilha1!$A$1:$B$34,2,FALSE),"Liberado")</f>
        <v>Liberado</v>
      </c>
    </row>
    <row r="848" spans="1:21" s="21" customFormat="1" ht="20.100000000000001" customHeight="1" x14ac:dyDescent="0.2">
      <c r="A848" s="12" t="s">
        <v>88</v>
      </c>
      <c r="B848" s="18" t="s">
        <v>276</v>
      </c>
      <c r="C848" s="12" t="s">
        <v>320</v>
      </c>
      <c r="D848" s="12" t="s">
        <v>1082</v>
      </c>
      <c r="E848" s="19" t="s">
        <v>5</v>
      </c>
      <c r="F848" s="19" t="s">
        <v>2308</v>
      </c>
      <c r="G848" s="19" t="s">
        <v>4519</v>
      </c>
      <c r="H848" s="12" t="s">
        <v>3002</v>
      </c>
      <c r="I848" s="20">
        <v>1671.75</v>
      </c>
      <c r="J848" s="12" t="s">
        <v>2325</v>
      </c>
      <c r="K848" s="12" t="s">
        <v>4520</v>
      </c>
      <c r="L848" s="12" t="s">
        <v>2260</v>
      </c>
      <c r="M848" s="12"/>
      <c r="N848" s="12" t="s">
        <v>7927</v>
      </c>
      <c r="O848" s="23">
        <v>0</v>
      </c>
      <c r="P848" s="23">
        <v>1671.75</v>
      </c>
      <c r="Q848" s="23">
        <v>0</v>
      </c>
      <c r="R848" s="24">
        <v>0</v>
      </c>
      <c r="S848" s="25">
        <v>640</v>
      </c>
      <c r="U848" s="22" t="str">
        <f>IFERROR(VLOOKUP(B848,[1]Planilha1!$A$1:$B$34,2,FALSE),"Liberado")</f>
        <v>Liberado</v>
      </c>
    </row>
    <row r="849" spans="1:21" s="21" customFormat="1" ht="20.100000000000001" customHeight="1" x14ac:dyDescent="0.2">
      <c r="A849" s="12" t="s">
        <v>88</v>
      </c>
      <c r="B849" s="18" t="s">
        <v>276</v>
      </c>
      <c r="C849" s="12" t="s">
        <v>519</v>
      </c>
      <c r="D849" s="12" t="s">
        <v>1083</v>
      </c>
      <c r="E849" s="19" t="s">
        <v>5</v>
      </c>
      <c r="F849" s="19" t="s">
        <v>2696</v>
      </c>
      <c r="G849" s="19" t="s">
        <v>4521</v>
      </c>
      <c r="H849" s="12" t="s">
        <v>4522</v>
      </c>
      <c r="I849" s="20">
        <v>1394</v>
      </c>
      <c r="J849" s="12" t="s">
        <v>2247</v>
      </c>
      <c r="K849" s="12" t="s">
        <v>4523</v>
      </c>
      <c r="L849" s="12" t="s">
        <v>2249</v>
      </c>
      <c r="M849" s="12"/>
      <c r="N849" s="12" t="s">
        <v>2323</v>
      </c>
      <c r="O849" s="23">
        <v>0</v>
      </c>
      <c r="P849" s="23">
        <v>10000</v>
      </c>
      <c r="Q849" s="23">
        <v>0</v>
      </c>
      <c r="R849" s="24">
        <v>0</v>
      </c>
      <c r="S849" s="25">
        <v>1200</v>
      </c>
      <c r="U849" s="22" t="str">
        <f>IFERROR(VLOOKUP(B849,[1]Planilha1!$A$1:$B$34,2,FALSE),"Liberado")</f>
        <v>Liberado</v>
      </c>
    </row>
    <row r="850" spans="1:21" s="21" customFormat="1" ht="20.100000000000001" customHeight="1" x14ac:dyDescent="0.2">
      <c r="A850" s="12" t="s">
        <v>88</v>
      </c>
      <c r="B850" s="18" t="s">
        <v>276</v>
      </c>
      <c r="C850" s="12" t="s">
        <v>519</v>
      </c>
      <c r="D850" s="12" t="s">
        <v>9123</v>
      </c>
      <c r="E850" s="19" t="s">
        <v>5</v>
      </c>
      <c r="F850" s="19" t="s">
        <v>2244</v>
      </c>
      <c r="G850" s="19" t="s">
        <v>9124</v>
      </c>
      <c r="H850" s="12" t="s">
        <v>4522</v>
      </c>
      <c r="I850" s="20">
        <v>8800</v>
      </c>
      <c r="J850" s="12" t="s">
        <v>2247</v>
      </c>
      <c r="K850" s="12" t="s">
        <v>9125</v>
      </c>
      <c r="L850" s="12" t="s">
        <v>7875</v>
      </c>
      <c r="M850" s="12"/>
      <c r="N850" s="12" t="s">
        <v>9126</v>
      </c>
      <c r="O850" s="23">
        <v>0</v>
      </c>
      <c r="P850" s="23">
        <v>10000</v>
      </c>
      <c r="Q850" s="23">
        <v>0</v>
      </c>
      <c r="R850" s="24">
        <v>0</v>
      </c>
      <c r="S850" s="25">
        <v>120</v>
      </c>
      <c r="U850" s="22" t="str">
        <f>IFERROR(VLOOKUP(B850,[1]Planilha1!$A$1:$B$34,2,FALSE),"Liberado")</f>
        <v>Liberado</v>
      </c>
    </row>
    <row r="851" spans="1:21" s="21" customFormat="1" ht="20.100000000000001" customHeight="1" x14ac:dyDescent="0.2">
      <c r="A851" s="12" t="s">
        <v>88</v>
      </c>
      <c r="B851" s="18" t="s">
        <v>276</v>
      </c>
      <c r="C851" s="12" t="s">
        <v>519</v>
      </c>
      <c r="D851" s="12" t="s">
        <v>1084</v>
      </c>
      <c r="E851" s="19" t="s">
        <v>5</v>
      </c>
      <c r="F851" s="19" t="s">
        <v>10</v>
      </c>
      <c r="G851" s="19" t="s">
        <v>4524</v>
      </c>
      <c r="H851" s="12" t="s">
        <v>4512</v>
      </c>
      <c r="I851" s="20">
        <v>16019.83</v>
      </c>
      <c r="J851" s="12" t="s">
        <v>2247</v>
      </c>
      <c r="K851" s="12" t="s">
        <v>4525</v>
      </c>
      <c r="L851" s="12" t="s">
        <v>4044</v>
      </c>
      <c r="M851" s="12"/>
      <c r="N851" s="12" t="s">
        <v>2323</v>
      </c>
      <c r="O851" s="23">
        <v>0</v>
      </c>
      <c r="P851" s="23">
        <v>0</v>
      </c>
      <c r="Q851" s="23">
        <v>0</v>
      </c>
      <c r="R851" s="24">
        <v>0</v>
      </c>
      <c r="S851" s="25">
        <v>920</v>
      </c>
      <c r="U851" s="22" t="str">
        <f>IFERROR(VLOOKUP(B851,[1]Planilha1!$A$1:$B$34,2,FALSE),"Liberado")</f>
        <v>Liberado</v>
      </c>
    </row>
    <row r="852" spans="1:21" s="21" customFormat="1" ht="20.100000000000001" customHeight="1" x14ac:dyDescent="0.2">
      <c r="A852" s="12" t="s">
        <v>88</v>
      </c>
      <c r="B852" s="18" t="s">
        <v>276</v>
      </c>
      <c r="C852" s="12" t="s">
        <v>519</v>
      </c>
      <c r="D852" s="12" t="s">
        <v>1085</v>
      </c>
      <c r="E852" s="19" t="s">
        <v>5</v>
      </c>
      <c r="F852" s="19" t="s">
        <v>2355</v>
      </c>
      <c r="G852" s="19" t="s">
        <v>4526</v>
      </c>
      <c r="H852" s="12" t="s">
        <v>4527</v>
      </c>
      <c r="I852" s="20">
        <v>35000</v>
      </c>
      <c r="J852" s="12" t="s">
        <v>2247</v>
      </c>
      <c r="K852" s="12" t="s">
        <v>4528</v>
      </c>
      <c r="L852" s="12" t="s">
        <v>2249</v>
      </c>
      <c r="M852" s="12"/>
      <c r="N852" s="12" t="s">
        <v>2323</v>
      </c>
      <c r="O852" s="23">
        <v>0</v>
      </c>
      <c r="P852" s="23">
        <v>12000</v>
      </c>
      <c r="Q852" s="23">
        <v>0</v>
      </c>
      <c r="R852" s="24">
        <v>0</v>
      </c>
      <c r="S852" s="25">
        <v>576</v>
      </c>
      <c r="U852" s="22" t="str">
        <f>IFERROR(VLOOKUP(B852,[1]Planilha1!$A$1:$B$34,2,FALSE),"Liberado")</f>
        <v>Liberado</v>
      </c>
    </row>
    <row r="853" spans="1:21" s="21" customFormat="1" ht="20.100000000000001" customHeight="1" x14ac:dyDescent="0.2">
      <c r="A853" s="12" t="s">
        <v>88</v>
      </c>
      <c r="B853" s="18" t="s">
        <v>276</v>
      </c>
      <c r="C853" s="12" t="s">
        <v>519</v>
      </c>
      <c r="D853" s="12" t="s">
        <v>1086</v>
      </c>
      <c r="E853" s="19" t="s">
        <v>5</v>
      </c>
      <c r="F853" s="19" t="s">
        <v>6</v>
      </c>
      <c r="G853" s="19" t="s">
        <v>4529</v>
      </c>
      <c r="H853" s="12" t="s">
        <v>3501</v>
      </c>
      <c r="I853" s="20">
        <v>5750</v>
      </c>
      <c r="J853" s="12" t="s">
        <v>2325</v>
      </c>
      <c r="K853" s="12" t="s">
        <v>4530</v>
      </c>
      <c r="L853" s="12" t="s">
        <v>4044</v>
      </c>
      <c r="M853" s="12"/>
      <c r="N853" s="12" t="s">
        <v>7927</v>
      </c>
      <c r="O853" s="23">
        <v>0</v>
      </c>
      <c r="P853" s="23">
        <v>10000</v>
      </c>
      <c r="Q853" s="23">
        <v>0</v>
      </c>
      <c r="R853" s="24">
        <v>0</v>
      </c>
      <c r="S853" s="25">
        <v>600</v>
      </c>
      <c r="U853" s="22" t="str">
        <f>IFERROR(VLOOKUP(B853,[1]Planilha1!$A$1:$B$34,2,FALSE),"Liberado")</f>
        <v>Liberado</v>
      </c>
    </row>
    <row r="854" spans="1:21" s="21" customFormat="1" ht="20.100000000000001" customHeight="1" x14ac:dyDescent="0.2">
      <c r="A854" s="12" t="s">
        <v>88</v>
      </c>
      <c r="B854" s="18" t="s">
        <v>276</v>
      </c>
      <c r="C854" s="12" t="s">
        <v>519</v>
      </c>
      <c r="D854" s="12" t="s">
        <v>1081</v>
      </c>
      <c r="E854" s="19" t="s">
        <v>5</v>
      </c>
      <c r="F854" s="19" t="s">
        <v>2273</v>
      </c>
      <c r="G854" s="19" t="s">
        <v>4517</v>
      </c>
      <c r="H854" s="12" t="s">
        <v>8137</v>
      </c>
      <c r="I854" s="20">
        <v>20000</v>
      </c>
      <c r="J854" s="12" t="s">
        <v>2247</v>
      </c>
      <c r="K854" s="12" t="s">
        <v>4518</v>
      </c>
      <c r="L854" s="12" t="s">
        <v>2249</v>
      </c>
      <c r="M854" s="12"/>
      <c r="N854" s="12" t="s">
        <v>2323</v>
      </c>
      <c r="O854" s="23">
        <v>0</v>
      </c>
      <c r="P854" s="23">
        <v>15000</v>
      </c>
      <c r="Q854" s="23">
        <v>0</v>
      </c>
      <c r="R854" s="24">
        <v>0</v>
      </c>
      <c r="S854" s="25">
        <v>480</v>
      </c>
      <c r="U854" s="22" t="str">
        <f>IFERROR(VLOOKUP(B854,[1]Planilha1!$A$1:$B$34,2,FALSE),"Liberado")</f>
        <v>Liberado</v>
      </c>
    </row>
    <row r="855" spans="1:21" s="21" customFormat="1" ht="20.100000000000001" customHeight="1" x14ac:dyDescent="0.2">
      <c r="A855" s="12" t="s">
        <v>88</v>
      </c>
      <c r="B855" s="18" t="s">
        <v>276</v>
      </c>
      <c r="C855" s="12" t="s">
        <v>519</v>
      </c>
      <c r="D855" s="12" t="s">
        <v>9127</v>
      </c>
      <c r="E855" s="19" t="s">
        <v>5</v>
      </c>
      <c r="F855" s="19" t="s">
        <v>2273</v>
      </c>
      <c r="G855" s="19" t="s">
        <v>9128</v>
      </c>
      <c r="H855" s="12" t="s">
        <v>9121</v>
      </c>
      <c r="I855" s="20">
        <v>29370</v>
      </c>
      <c r="J855" s="12" t="s">
        <v>2325</v>
      </c>
      <c r="K855" s="12" t="s">
        <v>9129</v>
      </c>
      <c r="L855" s="12" t="s">
        <v>8183</v>
      </c>
      <c r="M855" s="12"/>
      <c r="N855" s="12" t="s">
        <v>9130</v>
      </c>
      <c r="O855" s="23">
        <v>0</v>
      </c>
      <c r="P855" s="23">
        <v>10000</v>
      </c>
      <c r="Q855" s="23">
        <v>0</v>
      </c>
      <c r="R855" s="24">
        <v>0</v>
      </c>
      <c r="S855" s="25">
        <v>200</v>
      </c>
      <c r="U855" s="22" t="str">
        <f>IFERROR(VLOOKUP(B855,[1]Planilha1!$A$1:$B$34,2,FALSE),"Liberado")</f>
        <v>Liberado</v>
      </c>
    </row>
    <row r="856" spans="1:21" s="21" customFormat="1" ht="20.100000000000001" customHeight="1" x14ac:dyDescent="0.2">
      <c r="A856" s="12" t="s">
        <v>88</v>
      </c>
      <c r="B856" s="18" t="s">
        <v>276</v>
      </c>
      <c r="C856" s="12" t="s">
        <v>574</v>
      </c>
      <c r="D856" s="12" t="s">
        <v>9131</v>
      </c>
      <c r="E856" s="19" t="s">
        <v>5</v>
      </c>
      <c r="F856" s="19" t="s">
        <v>8</v>
      </c>
      <c r="G856" s="19" t="s">
        <v>9132</v>
      </c>
      <c r="H856" s="12" t="s">
        <v>4522</v>
      </c>
      <c r="I856" s="20">
        <v>1000</v>
      </c>
      <c r="J856" s="12" t="s">
        <v>2247</v>
      </c>
      <c r="K856" s="12" t="s">
        <v>9133</v>
      </c>
      <c r="L856" s="12" t="s">
        <v>2249</v>
      </c>
      <c r="M856" s="12"/>
      <c r="N856" s="12" t="s">
        <v>9134</v>
      </c>
      <c r="O856" s="23">
        <v>20000</v>
      </c>
      <c r="P856" s="23">
        <v>0</v>
      </c>
      <c r="Q856" s="23">
        <v>0</v>
      </c>
      <c r="R856" s="24">
        <v>0</v>
      </c>
      <c r="S856" s="25">
        <v>1155</v>
      </c>
      <c r="U856" s="22" t="str">
        <f>IFERROR(VLOOKUP(B856,[1]Planilha1!$A$1:$B$34,2,FALSE),"Liberado")</f>
        <v>Liberado</v>
      </c>
    </row>
    <row r="857" spans="1:21" s="21" customFormat="1" ht="20.100000000000001" customHeight="1" x14ac:dyDescent="0.2">
      <c r="A857" s="12" t="s">
        <v>88</v>
      </c>
      <c r="B857" s="18" t="s">
        <v>276</v>
      </c>
      <c r="C857" s="12" t="s">
        <v>602</v>
      </c>
      <c r="D857" s="12" t="s">
        <v>1087</v>
      </c>
      <c r="E857" s="19" t="s">
        <v>5</v>
      </c>
      <c r="F857" s="19" t="s">
        <v>2244</v>
      </c>
      <c r="G857" s="19" t="s">
        <v>4531</v>
      </c>
      <c r="H857" s="12" t="s">
        <v>4532</v>
      </c>
      <c r="I857" s="20">
        <v>500</v>
      </c>
      <c r="J857" s="12" t="s">
        <v>2258</v>
      </c>
      <c r="K857" s="12" t="s">
        <v>4533</v>
      </c>
      <c r="L857" s="12" t="s">
        <v>2368</v>
      </c>
      <c r="M857" s="12"/>
      <c r="N857" s="12" t="s">
        <v>4534</v>
      </c>
      <c r="O857" s="23">
        <v>0</v>
      </c>
      <c r="P857" s="23">
        <v>10000</v>
      </c>
      <c r="Q857" s="23">
        <v>0</v>
      </c>
      <c r="R857" s="24">
        <v>0</v>
      </c>
      <c r="S857" s="25">
        <v>1080</v>
      </c>
      <c r="U857" s="22" t="str">
        <f>IFERROR(VLOOKUP(B857,[1]Planilha1!$A$1:$B$34,2,FALSE),"Liberado")</f>
        <v>Liberado</v>
      </c>
    </row>
    <row r="858" spans="1:21" s="21" customFormat="1" ht="20.100000000000001" customHeight="1" x14ac:dyDescent="0.2">
      <c r="A858" s="12" t="s">
        <v>88</v>
      </c>
      <c r="B858" s="18" t="s">
        <v>276</v>
      </c>
      <c r="C858" s="12" t="s">
        <v>602</v>
      </c>
      <c r="D858" s="12" t="s">
        <v>1088</v>
      </c>
      <c r="E858" s="19" t="s">
        <v>5</v>
      </c>
      <c r="F858" s="19" t="s">
        <v>2273</v>
      </c>
      <c r="G858" s="19" t="s">
        <v>4535</v>
      </c>
      <c r="H858" s="12" t="s">
        <v>2454</v>
      </c>
      <c r="I858" s="20">
        <v>15000</v>
      </c>
      <c r="J858" s="12" t="s">
        <v>2247</v>
      </c>
      <c r="K858" s="12" t="s">
        <v>4536</v>
      </c>
      <c r="L858" s="12" t="s">
        <v>2334</v>
      </c>
      <c r="M858" s="12"/>
      <c r="N858" s="12" t="s">
        <v>3898</v>
      </c>
      <c r="O858" s="23">
        <v>0</v>
      </c>
      <c r="P858" s="23">
        <v>12000</v>
      </c>
      <c r="Q858" s="23">
        <v>0</v>
      </c>
      <c r="R858" s="24">
        <v>0</v>
      </c>
      <c r="S858" s="25">
        <v>1920</v>
      </c>
      <c r="U858" s="22" t="str">
        <f>IFERROR(VLOOKUP(B858,[1]Planilha1!$A$1:$B$34,2,FALSE),"Liberado")</f>
        <v>Liberado</v>
      </c>
    </row>
    <row r="859" spans="1:21" s="21" customFormat="1" ht="20.100000000000001" customHeight="1" x14ac:dyDescent="0.2">
      <c r="A859" s="12" t="s">
        <v>88</v>
      </c>
      <c r="B859" s="18" t="s">
        <v>276</v>
      </c>
      <c r="C859" s="12" t="s">
        <v>602</v>
      </c>
      <c r="D859" s="12" t="s">
        <v>1089</v>
      </c>
      <c r="E859" s="19" t="s">
        <v>5</v>
      </c>
      <c r="F859" s="19" t="s">
        <v>2244</v>
      </c>
      <c r="G859" s="19" t="s">
        <v>4537</v>
      </c>
      <c r="H859" s="12" t="s">
        <v>2541</v>
      </c>
      <c r="I859" s="20">
        <v>1284</v>
      </c>
      <c r="J859" s="12" t="s">
        <v>2247</v>
      </c>
      <c r="K859" s="12" t="s">
        <v>4538</v>
      </c>
      <c r="L859" s="12" t="s">
        <v>2249</v>
      </c>
      <c r="M859" s="12"/>
      <c r="N859" s="12" t="s">
        <v>2394</v>
      </c>
      <c r="O859" s="23">
        <v>0</v>
      </c>
      <c r="P859" s="23">
        <v>20000</v>
      </c>
      <c r="Q859" s="23">
        <v>0</v>
      </c>
      <c r="R859" s="24">
        <v>0</v>
      </c>
      <c r="S859" s="25">
        <v>1920</v>
      </c>
      <c r="U859" s="22" t="str">
        <f>IFERROR(VLOOKUP(B859,[1]Planilha1!$A$1:$B$34,2,FALSE),"Liberado")</f>
        <v>Liberado</v>
      </c>
    </row>
    <row r="860" spans="1:21" s="21" customFormat="1" ht="20.100000000000001" customHeight="1" x14ac:dyDescent="0.2">
      <c r="A860" s="12" t="s">
        <v>88</v>
      </c>
      <c r="B860" s="18" t="s">
        <v>276</v>
      </c>
      <c r="C860" s="12" t="s">
        <v>602</v>
      </c>
      <c r="D860" s="12" t="s">
        <v>1090</v>
      </c>
      <c r="E860" s="19" t="s">
        <v>5</v>
      </c>
      <c r="F860" s="19" t="s">
        <v>14</v>
      </c>
      <c r="G860" s="19" t="s">
        <v>4539</v>
      </c>
      <c r="H860" s="12" t="s">
        <v>4540</v>
      </c>
      <c r="I860" s="20">
        <v>1000</v>
      </c>
      <c r="J860" s="12" t="s">
        <v>2325</v>
      </c>
      <c r="K860" s="12" t="s">
        <v>4541</v>
      </c>
      <c r="L860" s="12" t="s">
        <v>2334</v>
      </c>
      <c r="M860" s="12"/>
      <c r="N860" s="12" t="s">
        <v>9135</v>
      </c>
      <c r="O860" s="23">
        <v>12000</v>
      </c>
      <c r="P860" s="23">
        <v>0</v>
      </c>
      <c r="Q860" s="23">
        <v>0</v>
      </c>
      <c r="R860" s="24">
        <v>0</v>
      </c>
      <c r="S860" s="25">
        <v>608</v>
      </c>
      <c r="U860" s="22" t="str">
        <f>IFERROR(VLOOKUP(B860,[1]Planilha1!$A$1:$B$34,2,FALSE),"Liberado")</f>
        <v>Liberado</v>
      </c>
    </row>
    <row r="861" spans="1:21" s="21" customFormat="1" ht="20.100000000000001" customHeight="1" x14ac:dyDescent="0.2">
      <c r="A861" s="12" t="s">
        <v>88</v>
      </c>
      <c r="B861" s="18" t="s">
        <v>276</v>
      </c>
      <c r="C861" s="12" t="s">
        <v>602</v>
      </c>
      <c r="D861" s="12" t="s">
        <v>1091</v>
      </c>
      <c r="E861" s="19" t="s">
        <v>5</v>
      </c>
      <c r="F861" s="19" t="s">
        <v>2273</v>
      </c>
      <c r="G861" s="19" t="s">
        <v>4542</v>
      </c>
      <c r="H861" s="12" t="s">
        <v>4543</v>
      </c>
      <c r="I861" s="20">
        <v>8800</v>
      </c>
      <c r="J861" s="12" t="s">
        <v>2247</v>
      </c>
      <c r="K861" s="12" t="s">
        <v>4544</v>
      </c>
      <c r="L861" s="12" t="s">
        <v>2288</v>
      </c>
      <c r="M861" s="12"/>
      <c r="N861" s="12" t="s">
        <v>4545</v>
      </c>
      <c r="O861" s="23">
        <v>0</v>
      </c>
      <c r="P861" s="23">
        <v>8800</v>
      </c>
      <c r="Q861" s="23">
        <v>0</v>
      </c>
      <c r="R861" s="24">
        <v>0</v>
      </c>
      <c r="S861" s="25">
        <v>416</v>
      </c>
      <c r="U861" s="22" t="str">
        <f>IFERROR(VLOOKUP(B861,[1]Planilha1!$A$1:$B$34,2,FALSE),"Liberado")</f>
        <v>Liberado</v>
      </c>
    </row>
    <row r="862" spans="1:21" s="21" customFormat="1" ht="20.100000000000001" customHeight="1" x14ac:dyDescent="0.2">
      <c r="A862" s="12" t="s">
        <v>88</v>
      </c>
      <c r="B862" s="18" t="s">
        <v>276</v>
      </c>
      <c r="C862" s="12" t="s">
        <v>649</v>
      </c>
      <c r="D862" s="12" t="s">
        <v>1092</v>
      </c>
      <c r="E862" s="19" t="s">
        <v>5</v>
      </c>
      <c r="F862" s="19" t="s">
        <v>2244</v>
      </c>
      <c r="G862" s="19" t="s">
        <v>4546</v>
      </c>
      <c r="H862" s="12" t="s">
        <v>2352</v>
      </c>
      <c r="I862" s="20">
        <v>14000</v>
      </c>
      <c r="J862" s="12" t="s">
        <v>2247</v>
      </c>
      <c r="K862" s="12" t="s">
        <v>4547</v>
      </c>
      <c r="L862" s="12" t="s">
        <v>2334</v>
      </c>
      <c r="M862" s="12"/>
      <c r="N862" s="12" t="s">
        <v>4548</v>
      </c>
      <c r="O862" s="23">
        <v>0</v>
      </c>
      <c r="P862" s="23">
        <v>23500</v>
      </c>
      <c r="Q862" s="23">
        <v>0</v>
      </c>
      <c r="R862" s="24">
        <v>0</v>
      </c>
      <c r="S862" s="25">
        <v>1280</v>
      </c>
      <c r="U862" s="22" t="str">
        <f>IFERROR(VLOOKUP(B862,[1]Planilha1!$A$1:$B$34,2,FALSE),"Liberado")</f>
        <v>Liberado</v>
      </c>
    </row>
    <row r="863" spans="1:21" s="21" customFormat="1" ht="20.100000000000001" customHeight="1" x14ac:dyDescent="0.2">
      <c r="A863" s="12" t="s">
        <v>88</v>
      </c>
      <c r="B863" s="18" t="s">
        <v>276</v>
      </c>
      <c r="C863" s="12" t="s">
        <v>649</v>
      </c>
      <c r="D863" s="12" t="s">
        <v>7793</v>
      </c>
      <c r="E863" s="19" t="s">
        <v>5</v>
      </c>
      <c r="F863" s="19" t="s">
        <v>2244</v>
      </c>
      <c r="G863" s="19" t="s">
        <v>9141</v>
      </c>
      <c r="H863" s="12" t="s">
        <v>4540</v>
      </c>
      <c r="I863" s="20">
        <v>20000</v>
      </c>
      <c r="J863" s="12" t="s">
        <v>2325</v>
      </c>
      <c r="K863" s="12" t="s">
        <v>9142</v>
      </c>
      <c r="L863" s="12" t="s">
        <v>2260</v>
      </c>
      <c r="M863" s="12"/>
      <c r="N863" s="12" t="s">
        <v>7927</v>
      </c>
      <c r="O863" s="23">
        <v>0</v>
      </c>
      <c r="P863" s="23">
        <v>1000</v>
      </c>
      <c r="Q863" s="23">
        <v>0</v>
      </c>
      <c r="R863" s="24">
        <v>0</v>
      </c>
      <c r="S863" s="25">
        <v>480</v>
      </c>
      <c r="U863" s="22" t="str">
        <f>IFERROR(VLOOKUP(B863,[1]Planilha1!$A$1:$B$34,2,FALSE),"Liberado")</f>
        <v>Liberado</v>
      </c>
    </row>
    <row r="864" spans="1:21" s="21" customFormat="1" ht="20.100000000000001" customHeight="1" x14ac:dyDescent="0.2">
      <c r="A864" s="12" t="s">
        <v>88</v>
      </c>
      <c r="B864" s="18" t="s">
        <v>276</v>
      </c>
      <c r="C864" s="12" t="s">
        <v>649</v>
      </c>
      <c r="D864" s="12" t="s">
        <v>9143</v>
      </c>
      <c r="E864" s="19" t="s">
        <v>5</v>
      </c>
      <c r="F864" s="19" t="s">
        <v>2434</v>
      </c>
      <c r="G864" s="19" t="s">
        <v>9144</v>
      </c>
      <c r="H864" s="12" t="s">
        <v>9145</v>
      </c>
      <c r="I864" s="20">
        <v>15000</v>
      </c>
      <c r="J864" s="12" t="s">
        <v>3914</v>
      </c>
      <c r="K864" s="12" t="s">
        <v>9146</v>
      </c>
      <c r="L864" s="12" t="s">
        <v>2288</v>
      </c>
      <c r="M864" s="12" t="s">
        <v>9147</v>
      </c>
      <c r="N864" s="12" t="s">
        <v>3216</v>
      </c>
      <c r="O864" s="23">
        <v>0</v>
      </c>
      <c r="P864" s="23">
        <v>0</v>
      </c>
      <c r="Q864" s="23">
        <v>0</v>
      </c>
      <c r="R864" s="24">
        <v>0</v>
      </c>
      <c r="S864" s="25">
        <v>0</v>
      </c>
      <c r="U864" s="22" t="str">
        <f>IFERROR(VLOOKUP(B864,[1]Planilha1!$A$1:$B$34,2,FALSE),"Liberado")</f>
        <v>Liberado</v>
      </c>
    </row>
    <row r="865" spans="1:53" s="21" customFormat="1" ht="20.100000000000001" customHeight="1" x14ac:dyDescent="0.2">
      <c r="A865" s="12" t="s">
        <v>88</v>
      </c>
      <c r="B865" s="18" t="s">
        <v>276</v>
      </c>
      <c r="C865" s="12" t="s">
        <v>323</v>
      </c>
      <c r="D865" s="12" t="s">
        <v>1093</v>
      </c>
      <c r="E865" s="19" t="s">
        <v>5</v>
      </c>
      <c r="F865" s="19" t="s">
        <v>2244</v>
      </c>
      <c r="G865" s="19" t="s">
        <v>4549</v>
      </c>
      <c r="H865" s="12" t="s">
        <v>2695</v>
      </c>
      <c r="I865" s="20">
        <v>1000</v>
      </c>
      <c r="J865" s="12" t="s">
        <v>2247</v>
      </c>
      <c r="K865" s="12" t="s">
        <v>4550</v>
      </c>
      <c r="L865" s="12" t="s">
        <v>2249</v>
      </c>
      <c r="M865" s="12"/>
      <c r="N865" s="12" t="s">
        <v>2323</v>
      </c>
      <c r="O865" s="23">
        <v>0</v>
      </c>
      <c r="P865" s="23">
        <v>12000</v>
      </c>
      <c r="Q865" s="23">
        <v>0</v>
      </c>
      <c r="R865" s="24">
        <v>0</v>
      </c>
      <c r="S865" s="25">
        <v>840</v>
      </c>
      <c r="U865" s="22" t="str">
        <f>IFERROR(VLOOKUP(B865,[1]Planilha1!$A$1:$B$34,2,FALSE),"Liberado")</f>
        <v>Liberado</v>
      </c>
    </row>
    <row r="866" spans="1:53" s="21" customFormat="1" ht="20.100000000000001" customHeight="1" x14ac:dyDescent="0.2">
      <c r="A866" s="12" t="s">
        <v>88</v>
      </c>
      <c r="B866" s="18" t="s">
        <v>276</v>
      </c>
      <c r="C866" s="12" t="s">
        <v>706</v>
      </c>
      <c r="D866" s="12" t="s">
        <v>9148</v>
      </c>
      <c r="E866" s="19" t="s">
        <v>5</v>
      </c>
      <c r="F866" s="19" t="s">
        <v>2255</v>
      </c>
      <c r="G866" s="19" t="s">
        <v>9149</v>
      </c>
      <c r="H866" s="12" t="s">
        <v>9150</v>
      </c>
      <c r="I866" s="20">
        <v>59248.1</v>
      </c>
      <c r="J866" s="12" t="s">
        <v>2325</v>
      </c>
      <c r="K866" s="12" t="s">
        <v>9151</v>
      </c>
      <c r="L866" s="12" t="s">
        <v>8102</v>
      </c>
      <c r="M866" s="12" t="s">
        <v>9147</v>
      </c>
      <c r="N866" s="12" t="s">
        <v>8154</v>
      </c>
      <c r="O866" s="23">
        <v>0</v>
      </c>
      <c r="P866" s="23">
        <v>11600</v>
      </c>
      <c r="Q866" s="23">
        <v>0</v>
      </c>
      <c r="R866" s="24">
        <v>0</v>
      </c>
      <c r="S866" s="25">
        <v>120</v>
      </c>
      <c r="U866" s="22" t="str">
        <f>IFERROR(VLOOKUP(B866,[1]Planilha1!$A$1:$B$34,2,FALSE),"Liberado")</f>
        <v>Liberado</v>
      </c>
    </row>
    <row r="867" spans="1:53" s="21" customFormat="1" ht="20.100000000000001" customHeight="1" x14ac:dyDescent="0.2">
      <c r="A867" s="27" t="s">
        <v>133</v>
      </c>
      <c r="B867" s="28" t="s">
        <v>276</v>
      </c>
      <c r="C867" s="27" t="s">
        <v>602</v>
      </c>
      <c r="D867" s="27" t="s">
        <v>11278</v>
      </c>
      <c r="E867" s="27" t="s">
        <v>7</v>
      </c>
      <c r="F867" s="27" t="s">
        <v>6507</v>
      </c>
      <c r="G867" s="27" t="s">
        <v>11279</v>
      </c>
      <c r="H867" s="27" t="s">
        <v>7245</v>
      </c>
      <c r="I867" s="29">
        <v>40000</v>
      </c>
      <c r="J867" s="27" t="s">
        <v>6510</v>
      </c>
      <c r="K867" s="27" t="s">
        <v>11280</v>
      </c>
      <c r="L867" s="27" t="s">
        <v>6579</v>
      </c>
      <c r="M867" s="30">
        <v>42991</v>
      </c>
      <c r="N867" s="27" t="s">
        <v>11281</v>
      </c>
      <c r="O867" s="23">
        <v>30000</v>
      </c>
      <c r="P867" s="23">
        <v>386350.59</v>
      </c>
      <c r="Q867" s="23">
        <v>0</v>
      </c>
      <c r="R867" s="24">
        <v>0</v>
      </c>
      <c r="S867" s="25">
        <v>0</v>
      </c>
      <c r="T867" s="32"/>
      <c r="U867" s="22" t="str">
        <f>IFERROR(VLOOKUP(B867,[1]Planilha1!$A$1:$B$34,2,FALSE),"Liberado")</f>
        <v>Liberado</v>
      </c>
      <c r="V867" s="31"/>
      <c r="W867" s="31"/>
      <c r="X867" s="31"/>
      <c r="Y867" s="31"/>
      <c r="Z867" s="31"/>
      <c r="AA867" s="31"/>
      <c r="AB867" s="31"/>
      <c r="AC867" s="31"/>
      <c r="AD867" s="31"/>
      <c r="AE867" s="31"/>
      <c r="AF867" s="31"/>
      <c r="AG867" s="31"/>
      <c r="AH867" s="31"/>
      <c r="AI867" s="31"/>
      <c r="AJ867" s="31"/>
      <c r="AK867" s="31"/>
      <c r="AL867" s="31"/>
      <c r="AM867" s="31"/>
      <c r="AN867" s="31"/>
      <c r="AO867" s="31"/>
      <c r="AP867" s="31"/>
      <c r="AQ867" s="31"/>
      <c r="AR867" s="31"/>
      <c r="AS867" s="31"/>
      <c r="AT867" s="31"/>
      <c r="AU867" s="31"/>
      <c r="AV867" s="31"/>
      <c r="AW867" s="31"/>
      <c r="AX867" s="31"/>
      <c r="AY867" s="31"/>
      <c r="AZ867" s="31"/>
      <c r="BA867" s="31"/>
    </row>
    <row r="868" spans="1:53" s="21" customFormat="1" ht="20.100000000000001" customHeight="1" x14ac:dyDescent="0.2">
      <c r="A868" s="27" t="s">
        <v>133</v>
      </c>
      <c r="B868" s="28" t="s">
        <v>276</v>
      </c>
      <c r="C868" s="27" t="s">
        <v>689</v>
      </c>
      <c r="D868" s="27" t="s">
        <v>1876</v>
      </c>
      <c r="E868" s="27" t="s">
        <v>7</v>
      </c>
      <c r="F868" s="27" t="s">
        <v>6507</v>
      </c>
      <c r="G868" s="27" t="s">
        <v>6598</v>
      </c>
      <c r="H868" s="27" t="s">
        <v>6599</v>
      </c>
      <c r="I868" s="29">
        <v>250000</v>
      </c>
      <c r="J868" s="27" t="s">
        <v>6510</v>
      </c>
      <c r="K868" s="27" t="s">
        <v>11502</v>
      </c>
      <c r="L868" s="27" t="s">
        <v>6579</v>
      </c>
      <c r="M868" s="30">
        <v>42864</v>
      </c>
      <c r="N868" s="27" t="s">
        <v>11503</v>
      </c>
      <c r="O868" s="23">
        <v>30000</v>
      </c>
      <c r="P868" s="23">
        <v>553706.02</v>
      </c>
      <c r="Q868" s="23">
        <v>0</v>
      </c>
      <c r="R868" s="24">
        <v>0</v>
      </c>
      <c r="S868" s="25">
        <v>0</v>
      </c>
      <c r="T868" s="32"/>
      <c r="U868" s="22" t="str">
        <f>IFERROR(VLOOKUP(B868,[1]Planilha1!$A$1:$B$34,2,FALSE),"Liberado")</f>
        <v>Liberado</v>
      </c>
      <c r="V868" s="31"/>
      <c r="W868" s="31"/>
      <c r="X868" s="31"/>
      <c r="Y868" s="31"/>
      <c r="Z868" s="31"/>
      <c r="AA868" s="31"/>
      <c r="AB868" s="31"/>
      <c r="AC868" s="31"/>
      <c r="AD868" s="31"/>
      <c r="AE868" s="31"/>
      <c r="AF868" s="31"/>
      <c r="AG868" s="31"/>
      <c r="AH868" s="31"/>
      <c r="AI868" s="31"/>
      <c r="AJ868" s="31"/>
      <c r="AK868" s="31"/>
      <c r="AL868" s="31"/>
      <c r="AM868" s="31"/>
      <c r="AN868" s="31"/>
      <c r="AO868" s="31"/>
      <c r="AP868" s="31"/>
      <c r="AQ868" s="31"/>
      <c r="AR868" s="31"/>
      <c r="AS868" s="31"/>
      <c r="AT868" s="31"/>
      <c r="AU868" s="31"/>
      <c r="AV868" s="31"/>
      <c r="AW868" s="31"/>
      <c r="AX868" s="31"/>
      <c r="AY868" s="31"/>
      <c r="AZ868" s="31"/>
      <c r="BA868" s="31"/>
    </row>
    <row r="869" spans="1:53" s="21" customFormat="1" ht="20.100000000000001" customHeight="1" x14ac:dyDescent="0.2">
      <c r="A869" s="27" t="s">
        <v>133</v>
      </c>
      <c r="B869" s="28" t="s">
        <v>276</v>
      </c>
      <c r="C869" s="27" t="s">
        <v>667</v>
      </c>
      <c r="D869" s="27" t="s">
        <v>2093</v>
      </c>
      <c r="E869" s="27" t="s">
        <v>7</v>
      </c>
      <c r="F869" s="27" t="s">
        <v>6507</v>
      </c>
      <c r="G869" s="27" t="s">
        <v>7174</v>
      </c>
      <c r="H869" s="27" t="s">
        <v>7175</v>
      </c>
      <c r="I869" s="29">
        <v>90000</v>
      </c>
      <c r="J869" s="27" t="s">
        <v>6510</v>
      </c>
      <c r="K869" s="27" t="s">
        <v>11857</v>
      </c>
      <c r="L869" s="27" t="s">
        <v>7163</v>
      </c>
      <c r="M869" s="30" t="s">
        <v>6531</v>
      </c>
      <c r="N869" s="27" t="s">
        <v>7176</v>
      </c>
      <c r="O869" s="23">
        <v>37421.269999999997</v>
      </c>
      <c r="P869" s="23">
        <v>0</v>
      </c>
      <c r="Q869" s="23">
        <v>0</v>
      </c>
      <c r="R869" s="24">
        <v>29282.33</v>
      </c>
      <c r="S869" s="25">
        <v>0</v>
      </c>
      <c r="T869" s="32"/>
      <c r="U869" s="22" t="str">
        <f>IFERROR(VLOOKUP(B869,[1]Planilha1!$A$1:$B$34,2,FALSE),"Liberado")</f>
        <v>Liberado</v>
      </c>
      <c r="V869" s="31"/>
      <c r="W869" s="31"/>
      <c r="X869" s="31"/>
      <c r="Y869" s="31"/>
      <c r="Z869" s="31"/>
      <c r="AA869" s="31"/>
      <c r="AB869" s="31"/>
      <c r="AC869" s="31"/>
      <c r="AD869" s="31"/>
      <c r="AE869" s="31"/>
      <c r="AF869" s="31"/>
      <c r="AG869" s="31"/>
      <c r="AH869" s="31"/>
      <c r="AI869" s="31"/>
      <c r="AJ869" s="31"/>
      <c r="AK869" s="31"/>
      <c r="AL869" s="31"/>
      <c r="AM869" s="31"/>
      <c r="AN869" s="31"/>
      <c r="AO869" s="31"/>
      <c r="AP869" s="31"/>
      <c r="AQ869" s="31"/>
      <c r="AR869" s="31"/>
      <c r="AS869" s="31"/>
      <c r="AT869" s="31"/>
      <c r="AU869" s="31"/>
      <c r="AV869" s="31"/>
      <c r="AW869" s="31"/>
      <c r="AX869" s="31"/>
      <c r="AY869" s="31"/>
      <c r="AZ869" s="31"/>
      <c r="BA869" s="31"/>
    </row>
    <row r="870" spans="1:53" s="21" customFormat="1" ht="20.100000000000001" customHeight="1" x14ac:dyDescent="0.2">
      <c r="A870" s="27" t="s">
        <v>133</v>
      </c>
      <c r="B870" s="28" t="s">
        <v>276</v>
      </c>
      <c r="C870" s="27" t="s">
        <v>634</v>
      </c>
      <c r="D870" s="27" t="s">
        <v>2135</v>
      </c>
      <c r="E870" s="27" t="s">
        <v>7</v>
      </c>
      <c r="F870" s="27" t="s">
        <v>6507</v>
      </c>
      <c r="G870" s="27" t="s">
        <v>11914</v>
      </c>
      <c r="H870" s="27" t="s">
        <v>7245</v>
      </c>
      <c r="I870" s="29">
        <v>30000</v>
      </c>
      <c r="J870" s="27" t="s">
        <v>6630</v>
      </c>
      <c r="K870" s="27" t="s">
        <v>11915</v>
      </c>
      <c r="L870" s="27" t="s">
        <v>7128</v>
      </c>
      <c r="M870" s="30" t="s">
        <v>6531</v>
      </c>
      <c r="N870" s="27" t="s">
        <v>11916</v>
      </c>
      <c r="O870" s="23">
        <v>11500</v>
      </c>
      <c r="P870" s="23">
        <v>0</v>
      </c>
      <c r="Q870" s="23">
        <v>0</v>
      </c>
      <c r="R870" s="24">
        <v>12000.83</v>
      </c>
      <c r="S870" s="25">
        <v>0</v>
      </c>
      <c r="T870" s="32"/>
      <c r="U870" s="22" t="str">
        <f>IFERROR(VLOOKUP(B870,[1]Planilha1!$A$1:$B$34,2,FALSE),"Liberado")</f>
        <v>Liberado</v>
      </c>
      <c r="V870" s="31"/>
      <c r="W870" s="31"/>
      <c r="X870" s="31"/>
      <c r="Y870" s="31"/>
      <c r="Z870" s="31"/>
      <c r="AA870" s="31"/>
      <c r="AB870" s="31"/>
      <c r="AC870" s="31"/>
      <c r="AD870" s="31"/>
      <c r="AE870" s="31"/>
      <c r="AF870" s="31"/>
      <c r="AG870" s="31"/>
      <c r="AH870" s="31"/>
      <c r="AI870" s="31"/>
      <c r="AJ870" s="31"/>
      <c r="AK870" s="31"/>
      <c r="AL870" s="31"/>
      <c r="AM870" s="31"/>
      <c r="AN870" s="31"/>
      <c r="AO870" s="31"/>
      <c r="AP870" s="31"/>
      <c r="AQ870" s="31"/>
      <c r="AR870" s="31"/>
      <c r="AS870" s="31"/>
      <c r="AT870" s="31"/>
      <c r="AU870" s="31"/>
      <c r="AV870" s="31"/>
      <c r="AW870" s="31"/>
      <c r="AX870" s="31"/>
      <c r="AY870" s="31"/>
      <c r="AZ870" s="31"/>
      <c r="BA870" s="31"/>
    </row>
    <row r="871" spans="1:53" s="21" customFormat="1" ht="20.100000000000001" customHeight="1" x14ac:dyDescent="0.2">
      <c r="A871" s="27" t="s">
        <v>133</v>
      </c>
      <c r="B871" s="28" t="s">
        <v>276</v>
      </c>
      <c r="C871" s="27">
        <v>1</v>
      </c>
      <c r="D871" s="27" t="s">
        <v>2154</v>
      </c>
      <c r="E871" s="27" t="s">
        <v>7</v>
      </c>
      <c r="F871" s="27" t="s">
        <v>6507</v>
      </c>
      <c r="G871" s="27" t="s">
        <v>7276</v>
      </c>
      <c r="H871" s="27" t="s">
        <v>6599</v>
      </c>
      <c r="I871" s="29">
        <v>30000</v>
      </c>
      <c r="J871" s="27" t="s">
        <v>6630</v>
      </c>
      <c r="K871" s="27" t="s">
        <v>11942</v>
      </c>
      <c r="L871" s="27" t="s">
        <v>7051</v>
      </c>
      <c r="M871" s="30" t="s">
        <v>6531</v>
      </c>
      <c r="N871" s="27" t="s">
        <v>11943</v>
      </c>
      <c r="O871" s="23">
        <v>26359.049200000001</v>
      </c>
      <c r="P871" s="23">
        <v>37746.879999999997</v>
      </c>
      <c r="Q871" s="23">
        <v>0</v>
      </c>
      <c r="R871" s="24">
        <v>23058.22</v>
      </c>
      <c r="S871" s="25">
        <v>0</v>
      </c>
      <c r="T871" s="32"/>
      <c r="U871" s="22" t="str">
        <f>IFERROR(VLOOKUP(B871,[1]Planilha1!$A$1:$B$34,2,FALSE),"Liberado")</f>
        <v>Liberado</v>
      </c>
      <c r="V871" s="31"/>
      <c r="W871" s="31"/>
      <c r="X871" s="31"/>
      <c r="Y871" s="31"/>
      <c r="Z871" s="31"/>
      <c r="AA871" s="31"/>
      <c r="AB871" s="31"/>
      <c r="AC871" s="31"/>
      <c r="AD871" s="31"/>
      <c r="AE871" s="31"/>
      <c r="AF871" s="31"/>
      <c r="AG871" s="31"/>
      <c r="AH871" s="31"/>
      <c r="AI871" s="31"/>
      <c r="AJ871" s="31"/>
      <c r="AK871" s="31"/>
      <c r="AL871" s="31"/>
      <c r="AM871" s="31"/>
      <c r="AN871" s="31"/>
      <c r="AO871" s="31"/>
      <c r="AP871" s="31"/>
      <c r="AQ871" s="31"/>
      <c r="AR871" s="31"/>
      <c r="AS871" s="31"/>
      <c r="AT871" s="31"/>
      <c r="AU871" s="31"/>
      <c r="AV871" s="31"/>
      <c r="AW871" s="31"/>
      <c r="AX871" s="31"/>
      <c r="AY871" s="31"/>
      <c r="AZ871" s="31"/>
      <c r="BA871" s="31"/>
    </row>
    <row r="872" spans="1:53" s="21" customFormat="1" ht="20.100000000000001" customHeight="1" x14ac:dyDescent="0.2">
      <c r="A872" s="27" t="s">
        <v>133</v>
      </c>
      <c r="B872" s="28" t="s">
        <v>276</v>
      </c>
      <c r="C872" s="27" t="s">
        <v>466</v>
      </c>
      <c r="D872" s="27" t="s">
        <v>2161</v>
      </c>
      <c r="E872" s="27" t="s">
        <v>7</v>
      </c>
      <c r="F872" s="27" t="s">
        <v>6507</v>
      </c>
      <c r="G872" s="27" t="s">
        <v>7289</v>
      </c>
      <c r="H872" s="27" t="s">
        <v>6645</v>
      </c>
      <c r="I872" s="29">
        <v>30000</v>
      </c>
      <c r="J872" s="27" t="s">
        <v>6630</v>
      </c>
      <c r="K872" s="27" t="s">
        <v>11950</v>
      </c>
      <c r="L872" s="27" t="s">
        <v>11951</v>
      </c>
      <c r="M872" s="30" t="s">
        <v>6531</v>
      </c>
      <c r="N872" s="27" t="s">
        <v>11952</v>
      </c>
      <c r="O872" s="23">
        <v>194435.34</v>
      </c>
      <c r="P872" s="23">
        <v>0</v>
      </c>
      <c r="Q872" s="23">
        <v>0</v>
      </c>
      <c r="R872" s="24">
        <v>223091.28</v>
      </c>
      <c r="S872" s="25">
        <v>0</v>
      </c>
      <c r="T872" s="32"/>
      <c r="U872" s="22" t="str">
        <f>IFERROR(VLOOKUP(B872,[1]Planilha1!$A$1:$B$34,2,FALSE),"Liberado")</f>
        <v>Liberado</v>
      </c>
      <c r="V872" s="31"/>
      <c r="W872" s="31"/>
      <c r="X872" s="31"/>
      <c r="Y872" s="31"/>
      <c r="Z872" s="31"/>
      <c r="AA872" s="31"/>
      <c r="AB872" s="31"/>
      <c r="AC872" s="31"/>
      <c r="AD872" s="31"/>
      <c r="AE872" s="31"/>
      <c r="AF872" s="31"/>
      <c r="AG872" s="31"/>
      <c r="AH872" s="31"/>
      <c r="AI872" s="31"/>
      <c r="AJ872" s="31"/>
      <c r="AK872" s="31"/>
      <c r="AL872" s="31"/>
      <c r="AM872" s="31"/>
      <c r="AN872" s="31"/>
      <c r="AO872" s="31"/>
      <c r="AP872" s="31"/>
      <c r="AQ872" s="31"/>
      <c r="AR872" s="31"/>
      <c r="AS872" s="31"/>
      <c r="AT872" s="31"/>
      <c r="AU872" s="31"/>
      <c r="AV872" s="31"/>
      <c r="AW872" s="31"/>
      <c r="AX872" s="31"/>
      <c r="AY872" s="31"/>
      <c r="AZ872" s="31"/>
      <c r="BA872" s="31"/>
    </row>
    <row r="873" spans="1:53" s="21" customFormat="1" ht="20.100000000000001" customHeight="1" x14ac:dyDescent="0.2">
      <c r="A873" s="40" t="s">
        <v>198</v>
      </c>
      <c r="B873" s="41" t="s">
        <v>276</v>
      </c>
      <c r="C873" s="14">
        <v>1</v>
      </c>
      <c r="D873" s="40" t="s">
        <v>2222</v>
      </c>
      <c r="E873" s="42" t="s">
        <v>2220</v>
      </c>
      <c r="F873" s="43" t="s">
        <v>7389</v>
      </c>
      <c r="G873" s="36">
        <v>38810409</v>
      </c>
      <c r="H873" s="40" t="s">
        <v>2222</v>
      </c>
      <c r="I873" s="44">
        <v>83352.51999999999</v>
      </c>
      <c r="J873" s="40" t="s">
        <v>7400</v>
      </c>
      <c r="K873" s="40" t="s">
        <v>7415</v>
      </c>
      <c r="L873" s="40" t="s">
        <v>7416</v>
      </c>
      <c r="M873" s="42" t="s">
        <v>40</v>
      </c>
      <c r="N873" s="40" t="s">
        <v>7852</v>
      </c>
      <c r="O873" s="23">
        <v>0</v>
      </c>
      <c r="P873" s="23">
        <v>83352.52</v>
      </c>
      <c r="Q873" s="23">
        <v>0</v>
      </c>
      <c r="R873" s="24">
        <v>0</v>
      </c>
      <c r="S873" s="25">
        <v>0</v>
      </c>
      <c r="T873" s="32"/>
      <c r="U873" s="22" t="str">
        <f>IFERROR(VLOOKUP(B873,[1]Planilha1!$A$1:$B$34,2,FALSE),"Liberado")</f>
        <v>Liberado</v>
      </c>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c r="AV873" s="45"/>
      <c r="AW873" s="45"/>
      <c r="AX873" s="45"/>
      <c r="AY873" s="45"/>
      <c r="AZ873" s="45"/>
      <c r="BA873" s="45"/>
    </row>
    <row r="874" spans="1:53" s="21" customFormat="1" ht="20.100000000000001" customHeight="1" x14ac:dyDescent="0.25">
      <c r="A874" s="27" t="s">
        <v>133</v>
      </c>
      <c r="B874" s="28" t="s">
        <v>276</v>
      </c>
      <c r="C874" s="27">
        <v>2</v>
      </c>
      <c r="D874" s="27" t="s">
        <v>2154</v>
      </c>
      <c r="E874" s="27" t="s">
        <v>7</v>
      </c>
      <c r="F874" s="27" t="s">
        <v>6507</v>
      </c>
      <c r="G874" s="27" t="s">
        <v>7276</v>
      </c>
      <c r="H874" s="27" t="s">
        <v>6599</v>
      </c>
      <c r="I874" s="29">
        <v>30000</v>
      </c>
      <c r="J874" s="27" t="s">
        <v>6630</v>
      </c>
      <c r="K874" s="27" t="s">
        <v>11942</v>
      </c>
      <c r="L874" s="27" t="s">
        <v>7051</v>
      </c>
      <c r="M874" s="30" t="s">
        <v>6531</v>
      </c>
      <c r="N874" s="27" t="s">
        <v>11943</v>
      </c>
      <c r="O874" s="33">
        <v>17972.078999999998</v>
      </c>
      <c r="P874" s="33">
        <v>0</v>
      </c>
      <c r="Q874" s="33">
        <v>0</v>
      </c>
      <c r="R874" s="29">
        <v>0</v>
      </c>
      <c r="S874" s="29">
        <v>0</v>
      </c>
      <c r="T874" s="46"/>
      <c r="U874" s="22" t="str">
        <f>IFERROR(VLOOKUP(B874,[1]Planilha1!$A$1:$B$34,2,FALSE),"Liberado")</f>
        <v>Liberado</v>
      </c>
      <c r="V874" s="46"/>
      <c r="W874" s="46"/>
      <c r="X874" s="46"/>
      <c r="Y874" s="46"/>
      <c r="Z874" s="46"/>
      <c r="AA874" s="46"/>
      <c r="AB874" s="46"/>
      <c r="AC874" s="46"/>
      <c r="AD874" s="46"/>
      <c r="AE874" s="46"/>
      <c r="AF874" s="46"/>
      <c r="AG874" s="46"/>
      <c r="AH874" s="46"/>
      <c r="AI874" s="46"/>
      <c r="AJ874" s="46"/>
      <c r="AK874" s="46"/>
      <c r="AL874" s="46"/>
      <c r="AM874" s="46"/>
      <c r="AN874" s="46"/>
      <c r="AO874" s="46"/>
      <c r="AP874" s="46"/>
      <c r="AQ874" s="46"/>
      <c r="AR874" s="46"/>
      <c r="AS874" s="46"/>
      <c r="AT874" s="46"/>
      <c r="AU874" s="46"/>
      <c r="AV874" s="46"/>
      <c r="AW874" s="46"/>
      <c r="AX874" s="46"/>
      <c r="AY874" s="46"/>
      <c r="AZ874" s="46"/>
      <c r="BA874" s="46"/>
    </row>
    <row r="875" spans="1:53" s="21" customFormat="1" ht="20.100000000000001" customHeight="1" x14ac:dyDescent="0.25">
      <c r="A875" s="27" t="s">
        <v>133</v>
      </c>
      <c r="B875" s="28" t="s">
        <v>276</v>
      </c>
      <c r="C875" s="27">
        <v>12</v>
      </c>
      <c r="D875" s="27" t="s">
        <v>2154</v>
      </c>
      <c r="E875" s="27" t="s">
        <v>7</v>
      </c>
      <c r="F875" s="27" t="s">
        <v>6507</v>
      </c>
      <c r="G875" s="27" t="s">
        <v>7276</v>
      </c>
      <c r="H875" s="27" t="s">
        <v>6599</v>
      </c>
      <c r="I875" s="29">
        <v>30000</v>
      </c>
      <c r="J875" s="27" t="s">
        <v>6630</v>
      </c>
      <c r="K875" s="27" t="s">
        <v>11942</v>
      </c>
      <c r="L875" s="27" t="s">
        <v>7051</v>
      </c>
      <c r="M875" s="30" t="s">
        <v>6531</v>
      </c>
      <c r="N875" s="27" t="s">
        <v>11943</v>
      </c>
      <c r="O875" s="33">
        <v>15575.801800000001</v>
      </c>
      <c r="P875" s="33">
        <v>0</v>
      </c>
      <c r="Q875" s="33">
        <v>0</v>
      </c>
      <c r="R875" s="29">
        <v>0</v>
      </c>
      <c r="S875" s="29">
        <v>0</v>
      </c>
      <c r="T875" s="46"/>
      <c r="U875" s="22" t="str">
        <f>IFERROR(VLOOKUP(B875,[1]Planilha1!$A$1:$B$34,2,FALSE),"Liberado")</f>
        <v>Liberado</v>
      </c>
      <c r="V875" s="46"/>
      <c r="W875" s="46"/>
      <c r="X875" s="46"/>
      <c r="Y875" s="46"/>
      <c r="Z875" s="46"/>
      <c r="AA875" s="46"/>
      <c r="AB875" s="46"/>
      <c r="AC875" s="46"/>
      <c r="AD875" s="46"/>
      <c r="AE875" s="46"/>
      <c r="AF875" s="46"/>
      <c r="AG875" s="46"/>
      <c r="AH875" s="46"/>
      <c r="AI875" s="46"/>
      <c r="AJ875" s="46"/>
      <c r="AK875" s="46"/>
      <c r="AL875" s="46"/>
      <c r="AM875" s="46"/>
      <c r="AN875" s="46"/>
      <c r="AO875" s="46"/>
      <c r="AP875" s="46"/>
      <c r="AQ875" s="46"/>
      <c r="AR875" s="46"/>
      <c r="AS875" s="46"/>
      <c r="AT875" s="46"/>
      <c r="AU875" s="46"/>
      <c r="AV875" s="46"/>
      <c r="AW875" s="46"/>
      <c r="AX875" s="46"/>
      <c r="AY875" s="46"/>
      <c r="AZ875" s="46"/>
      <c r="BA875" s="46"/>
    </row>
    <row r="876" spans="1:53" s="21" customFormat="1" ht="20.100000000000001" customHeight="1" x14ac:dyDescent="0.2">
      <c r="A876" s="12" t="s">
        <v>90</v>
      </c>
      <c r="B876" s="18" t="s">
        <v>279</v>
      </c>
      <c r="C876" s="12" t="s">
        <v>411</v>
      </c>
      <c r="D876" s="12" t="s">
        <v>426</v>
      </c>
      <c r="E876" s="19" t="s">
        <v>5</v>
      </c>
      <c r="F876" s="19" t="s">
        <v>2244</v>
      </c>
      <c r="G876" s="19" t="s">
        <v>2650</v>
      </c>
      <c r="H876" s="12" t="s">
        <v>2651</v>
      </c>
      <c r="I876" s="20">
        <v>31000</v>
      </c>
      <c r="J876" s="12" t="s">
        <v>2270</v>
      </c>
      <c r="K876" s="12" t="s">
        <v>2652</v>
      </c>
      <c r="L876" s="12" t="s">
        <v>8139</v>
      </c>
      <c r="M876" s="12"/>
      <c r="N876" s="12" t="s">
        <v>8140</v>
      </c>
      <c r="O876" s="20">
        <v>0</v>
      </c>
      <c r="P876" s="20">
        <v>0</v>
      </c>
      <c r="Q876" s="20">
        <v>0</v>
      </c>
      <c r="R876" s="20">
        <v>0</v>
      </c>
      <c r="S876" s="20">
        <v>224</v>
      </c>
      <c r="U876" s="22" t="str">
        <f>IFERROR(VLOOKUP(B876,[1]Planilha1!$A$1:$B$34,2,FALSE),"Liberado")</f>
        <v>Liberado</v>
      </c>
    </row>
    <row r="877" spans="1:53" s="21" customFormat="1" ht="20.100000000000001" customHeight="1" x14ac:dyDescent="0.2">
      <c r="A877" s="12" t="s">
        <v>90</v>
      </c>
      <c r="B877" s="18" t="s">
        <v>279</v>
      </c>
      <c r="C877" s="12" t="s">
        <v>427</v>
      </c>
      <c r="D877" s="12" t="s">
        <v>431</v>
      </c>
      <c r="E877" s="19" t="s">
        <v>5</v>
      </c>
      <c r="F877" s="19" t="s">
        <v>2273</v>
      </c>
      <c r="G877" s="19" t="s">
        <v>2666</v>
      </c>
      <c r="H877" s="12" t="s">
        <v>2667</v>
      </c>
      <c r="I877" s="20">
        <v>45000</v>
      </c>
      <c r="J877" s="12" t="s">
        <v>2302</v>
      </c>
      <c r="K877" s="12" t="s">
        <v>2668</v>
      </c>
      <c r="L877" s="12" t="s">
        <v>2299</v>
      </c>
      <c r="M877" s="12"/>
      <c r="N877" s="12" t="s">
        <v>2669</v>
      </c>
      <c r="O877" s="20">
        <v>0</v>
      </c>
      <c r="P877" s="20">
        <v>7000</v>
      </c>
      <c r="Q877" s="20">
        <v>0</v>
      </c>
      <c r="R877" s="20">
        <v>0</v>
      </c>
      <c r="S877" s="20">
        <v>1680</v>
      </c>
      <c r="U877" s="22" t="str">
        <f>IFERROR(VLOOKUP(B877,[1]Planilha1!$A$1:$B$34,2,FALSE),"Liberado")</f>
        <v>Liberado</v>
      </c>
    </row>
    <row r="878" spans="1:53" s="21" customFormat="1" ht="20.100000000000001" customHeight="1" x14ac:dyDescent="0.2">
      <c r="A878" s="12" t="s">
        <v>90</v>
      </c>
      <c r="B878" s="18" t="s">
        <v>279</v>
      </c>
      <c r="C878" s="12" t="s">
        <v>427</v>
      </c>
      <c r="D878" s="12" t="s">
        <v>8192</v>
      </c>
      <c r="E878" s="19" t="s">
        <v>5</v>
      </c>
      <c r="F878" s="19" t="s">
        <v>4670</v>
      </c>
      <c r="G878" s="19" t="s">
        <v>8193</v>
      </c>
      <c r="H878" s="12" t="s">
        <v>8194</v>
      </c>
      <c r="I878" s="20">
        <v>10765.8</v>
      </c>
      <c r="J878" s="12" t="s">
        <v>2247</v>
      </c>
      <c r="K878" s="12" t="s">
        <v>8195</v>
      </c>
      <c r="L878" s="12" t="s">
        <v>2288</v>
      </c>
      <c r="M878" s="12" t="s">
        <v>8196</v>
      </c>
      <c r="N878" s="12" t="s">
        <v>8197</v>
      </c>
      <c r="O878" s="20">
        <v>0</v>
      </c>
      <c r="P878" s="20">
        <v>10765.8</v>
      </c>
      <c r="Q878" s="20">
        <v>0</v>
      </c>
      <c r="R878" s="20">
        <v>0</v>
      </c>
      <c r="S878" s="20">
        <v>0</v>
      </c>
      <c r="U878" s="22" t="str">
        <f>IFERROR(VLOOKUP(B878,[1]Planilha1!$A$1:$B$34,2,FALSE),"Liberado")</f>
        <v>Liberado</v>
      </c>
    </row>
    <row r="879" spans="1:53" s="21" customFormat="1" ht="20.100000000000001" customHeight="1" x14ac:dyDescent="0.2">
      <c r="A879" s="12" t="s">
        <v>90</v>
      </c>
      <c r="B879" s="18" t="s">
        <v>279</v>
      </c>
      <c r="C879" s="12" t="s">
        <v>671</v>
      </c>
      <c r="D879" s="12" t="s">
        <v>8475</v>
      </c>
      <c r="E879" s="19" t="s">
        <v>5</v>
      </c>
      <c r="F879" s="19" t="s">
        <v>4731</v>
      </c>
      <c r="G879" s="19" t="s">
        <v>8476</v>
      </c>
      <c r="H879" s="12" t="s">
        <v>8194</v>
      </c>
      <c r="I879" s="20">
        <v>9370</v>
      </c>
      <c r="J879" s="12" t="s">
        <v>2325</v>
      </c>
      <c r="K879" s="12" t="s">
        <v>8477</v>
      </c>
      <c r="L879" s="12" t="s">
        <v>2288</v>
      </c>
      <c r="M879" s="12" t="s">
        <v>8478</v>
      </c>
      <c r="N879" s="12" t="s">
        <v>8479</v>
      </c>
      <c r="O879" s="20">
        <v>0</v>
      </c>
      <c r="P879" s="20">
        <v>10000</v>
      </c>
      <c r="Q879" s="20">
        <v>0</v>
      </c>
      <c r="R879" s="20">
        <v>0</v>
      </c>
      <c r="S879" s="20">
        <v>0</v>
      </c>
      <c r="U879" s="22" t="str">
        <f>IFERROR(VLOOKUP(B879,[1]Planilha1!$A$1:$B$34,2,FALSE),"Liberado")</f>
        <v>Liberado</v>
      </c>
    </row>
    <row r="880" spans="1:53" s="21" customFormat="1" ht="20.100000000000001" customHeight="1" x14ac:dyDescent="0.2">
      <c r="A880" s="12" t="s">
        <v>90</v>
      </c>
      <c r="B880" s="18" t="s">
        <v>279</v>
      </c>
      <c r="C880" s="12" t="s">
        <v>331</v>
      </c>
      <c r="D880" s="12" t="s">
        <v>845</v>
      </c>
      <c r="E880" s="19" t="s">
        <v>5</v>
      </c>
      <c r="F880" s="19" t="s">
        <v>2324</v>
      </c>
      <c r="G880" s="19" t="s">
        <v>3876</v>
      </c>
      <c r="H880" s="12" t="s">
        <v>2314</v>
      </c>
      <c r="I880" s="20">
        <v>5531.44</v>
      </c>
      <c r="J880" s="12" t="s">
        <v>2247</v>
      </c>
      <c r="K880" s="12" t="s">
        <v>3877</v>
      </c>
      <c r="L880" s="12" t="s">
        <v>2249</v>
      </c>
      <c r="M880" s="12"/>
      <c r="N880" s="12" t="s">
        <v>3878</v>
      </c>
      <c r="O880" s="20">
        <v>0</v>
      </c>
      <c r="P880" s="20">
        <v>10000</v>
      </c>
      <c r="Q880" s="20">
        <v>0</v>
      </c>
      <c r="R880" s="20">
        <v>0</v>
      </c>
      <c r="S880" s="20">
        <v>680</v>
      </c>
      <c r="U880" s="22" t="str">
        <f>IFERROR(VLOOKUP(B880,[1]Planilha1!$A$1:$B$34,2,FALSE),"Liberado")</f>
        <v>Liberado</v>
      </c>
    </row>
    <row r="881" spans="1:53" s="21" customFormat="1" ht="20.100000000000001" customHeight="1" x14ac:dyDescent="0.2">
      <c r="A881" s="12" t="s">
        <v>90</v>
      </c>
      <c r="B881" s="18" t="s">
        <v>279</v>
      </c>
      <c r="C881" s="12" t="s">
        <v>427</v>
      </c>
      <c r="D881" s="12" t="s">
        <v>848</v>
      </c>
      <c r="E881" s="19" t="s">
        <v>5</v>
      </c>
      <c r="F881" s="19" t="s">
        <v>2255</v>
      </c>
      <c r="G881" s="19" t="s">
        <v>3886</v>
      </c>
      <c r="H881" s="12" t="s">
        <v>3887</v>
      </c>
      <c r="I881" s="20">
        <v>7692.5</v>
      </c>
      <c r="J881" s="12" t="s">
        <v>2247</v>
      </c>
      <c r="K881" s="12" t="s">
        <v>3888</v>
      </c>
      <c r="L881" s="12" t="s">
        <v>2249</v>
      </c>
      <c r="M881" s="12"/>
      <c r="N881" s="12" t="s">
        <v>3889</v>
      </c>
      <c r="O881" s="20">
        <v>0</v>
      </c>
      <c r="P881" s="20">
        <v>10000</v>
      </c>
      <c r="Q881" s="20">
        <v>0</v>
      </c>
      <c r="R881" s="20">
        <v>0</v>
      </c>
      <c r="S881" s="20">
        <v>1040</v>
      </c>
      <c r="U881" s="22" t="str">
        <f>IFERROR(VLOOKUP(B881,[1]Planilha1!$A$1:$B$34,2,FALSE),"Liberado")</f>
        <v>Liberado</v>
      </c>
    </row>
    <row r="882" spans="1:53" s="21" customFormat="1" ht="20.100000000000001" customHeight="1" x14ac:dyDescent="0.2">
      <c r="A882" s="12" t="s">
        <v>90</v>
      </c>
      <c r="B882" s="18" t="s">
        <v>279</v>
      </c>
      <c r="C882" s="12" t="s">
        <v>574</v>
      </c>
      <c r="D882" s="12" t="s">
        <v>9152</v>
      </c>
      <c r="E882" s="19" t="s">
        <v>5</v>
      </c>
      <c r="F882" s="19" t="s">
        <v>2244</v>
      </c>
      <c r="G882" s="19" t="s">
        <v>9153</v>
      </c>
      <c r="H882" s="12" t="s">
        <v>9154</v>
      </c>
      <c r="I882" s="20">
        <v>0</v>
      </c>
      <c r="J882" s="12" t="s">
        <v>2325</v>
      </c>
      <c r="K882" s="12" t="s">
        <v>9155</v>
      </c>
      <c r="L882" s="12" t="s">
        <v>7875</v>
      </c>
      <c r="M882" s="12"/>
      <c r="N882" s="12" t="s">
        <v>8154</v>
      </c>
      <c r="O882" s="23">
        <v>0</v>
      </c>
      <c r="P882" s="23">
        <v>10000</v>
      </c>
      <c r="Q882" s="23">
        <v>0</v>
      </c>
      <c r="R882" s="24">
        <v>0</v>
      </c>
      <c r="S882" s="25">
        <v>0</v>
      </c>
      <c r="U882" s="22" t="str">
        <f>IFERROR(VLOOKUP(B882,[1]Planilha1!$A$1:$B$34,2,FALSE),"Liberado")</f>
        <v>Liberado</v>
      </c>
    </row>
    <row r="883" spans="1:53" s="21" customFormat="1" ht="20.100000000000001" customHeight="1" x14ac:dyDescent="0.2">
      <c r="A883" s="40" t="s">
        <v>199</v>
      </c>
      <c r="B883" s="41" t="s">
        <v>279</v>
      </c>
      <c r="C883" s="14">
        <v>1</v>
      </c>
      <c r="D883" s="40" t="s">
        <v>2221</v>
      </c>
      <c r="E883" s="42" t="s">
        <v>2220</v>
      </c>
      <c r="F883" s="43" t="s">
        <v>7389</v>
      </c>
      <c r="G883" s="36" t="s">
        <v>7460</v>
      </c>
      <c r="H883" s="40" t="s">
        <v>2221</v>
      </c>
      <c r="I883" s="44">
        <v>507.72</v>
      </c>
      <c r="J883" s="40" t="s">
        <v>7400</v>
      </c>
      <c r="K883" s="40" t="s">
        <v>7461</v>
      </c>
      <c r="L883" s="40" t="s">
        <v>7431</v>
      </c>
      <c r="M883" s="42" t="s">
        <v>40</v>
      </c>
      <c r="N883" s="40" t="s">
        <v>7422</v>
      </c>
      <c r="O883" s="23">
        <v>741.07</v>
      </c>
      <c r="P883" s="23">
        <v>0</v>
      </c>
      <c r="Q883" s="23">
        <v>0</v>
      </c>
      <c r="R883" s="24">
        <v>0</v>
      </c>
      <c r="S883" s="25">
        <v>0</v>
      </c>
      <c r="T883" s="32"/>
      <c r="U883" s="22" t="str">
        <f>IFERROR(VLOOKUP(B883,[1]Planilha1!$A$1:$B$34,2,FALSE),"Liberado")</f>
        <v>Liberado</v>
      </c>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c r="AV883" s="45"/>
      <c r="AW883" s="45"/>
      <c r="AX883" s="45"/>
      <c r="AY883" s="45"/>
      <c r="AZ883" s="45"/>
      <c r="BA883" s="45"/>
    </row>
    <row r="884" spans="1:53" s="21" customFormat="1" ht="20.100000000000001" customHeight="1" x14ac:dyDescent="0.2">
      <c r="A884" s="40" t="s">
        <v>199</v>
      </c>
      <c r="B884" s="41" t="s">
        <v>279</v>
      </c>
      <c r="C884" s="14">
        <v>1</v>
      </c>
      <c r="D884" s="40" t="s">
        <v>2221</v>
      </c>
      <c r="E884" s="42" t="s">
        <v>2220</v>
      </c>
      <c r="F884" s="43" t="s">
        <v>7389</v>
      </c>
      <c r="G884" s="36" t="s">
        <v>7462</v>
      </c>
      <c r="H884" s="40" t="s">
        <v>2221</v>
      </c>
      <c r="I884" s="44">
        <v>419.56</v>
      </c>
      <c r="J884" s="40" t="s">
        <v>7400</v>
      </c>
      <c r="K884" s="40" t="s">
        <v>7463</v>
      </c>
      <c r="L884" s="40" t="s">
        <v>7431</v>
      </c>
      <c r="M884" s="42" t="s">
        <v>40</v>
      </c>
      <c r="N884" s="40" t="s">
        <v>7403</v>
      </c>
      <c r="O884" s="23">
        <v>0</v>
      </c>
      <c r="P884" s="23">
        <v>0</v>
      </c>
      <c r="Q884" s="23">
        <v>419.56</v>
      </c>
      <c r="R884" s="24">
        <v>0</v>
      </c>
      <c r="S884" s="25">
        <v>0</v>
      </c>
      <c r="T884" s="32"/>
      <c r="U884" s="22" t="str">
        <f>IFERROR(VLOOKUP(B884,[1]Planilha1!$A$1:$B$34,2,FALSE),"Liberado")</f>
        <v>Liberado</v>
      </c>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c r="AV884" s="45"/>
      <c r="AW884" s="45"/>
      <c r="AX884" s="45"/>
      <c r="AY884" s="45"/>
      <c r="AZ884" s="45"/>
      <c r="BA884" s="45"/>
    </row>
    <row r="885" spans="1:53" s="21" customFormat="1" ht="20.100000000000001" customHeight="1" x14ac:dyDescent="0.2">
      <c r="A885" s="40" t="s">
        <v>200</v>
      </c>
      <c r="B885" s="41" t="s">
        <v>279</v>
      </c>
      <c r="C885" s="14">
        <v>1</v>
      </c>
      <c r="D885" s="40" t="s">
        <v>2222</v>
      </c>
      <c r="E885" s="42" t="s">
        <v>2220</v>
      </c>
      <c r="F885" s="43" t="s">
        <v>7389</v>
      </c>
      <c r="G885" s="36">
        <v>38810603</v>
      </c>
      <c r="H885" s="40" t="s">
        <v>2222</v>
      </c>
      <c r="I885" s="44">
        <v>156203.4</v>
      </c>
      <c r="J885" s="40" t="s">
        <v>7400</v>
      </c>
      <c r="K885" s="40" t="s">
        <v>7415</v>
      </c>
      <c r="L885" s="40" t="s">
        <v>7416</v>
      </c>
      <c r="M885" s="42" t="s">
        <v>40</v>
      </c>
      <c r="N885" s="40" t="s">
        <v>7852</v>
      </c>
      <c r="O885" s="23">
        <v>0</v>
      </c>
      <c r="P885" s="23">
        <v>156203.4</v>
      </c>
      <c r="Q885" s="23">
        <v>0</v>
      </c>
      <c r="R885" s="24">
        <v>0</v>
      </c>
      <c r="S885" s="25">
        <v>0</v>
      </c>
      <c r="T885" s="32"/>
      <c r="U885" s="22" t="str">
        <f>IFERROR(VLOOKUP(B885,[1]Planilha1!$A$1:$B$34,2,FALSE),"Liberado")</f>
        <v>Liberado</v>
      </c>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c r="AV885" s="45"/>
      <c r="AW885" s="45"/>
      <c r="AX885" s="45"/>
      <c r="AY885" s="45"/>
      <c r="AZ885" s="45"/>
      <c r="BA885" s="45"/>
    </row>
    <row r="886" spans="1:53" s="21" customFormat="1" ht="20.100000000000001" customHeight="1" x14ac:dyDescent="0.2">
      <c r="A886" s="12" t="s">
        <v>61</v>
      </c>
      <c r="B886" s="18" t="s">
        <v>19</v>
      </c>
      <c r="C886" s="12">
        <v>1</v>
      </c>
      <c r="D886" s="12" t="s">
        <v>329</v>
      </c>
      <c r="E886" s="19" t="s">
        <v>5</v>
      </c>
      <c r="F886" s="19" t="s">
        <v>2279</v>
      </c>
      <c r="G886" s="19" t="s">
        <v>2280</v>
      </c>
      <c r="H886" s="12" t="s">
        <v>2281</v>
      </c>
      <c r="I886" s="20">
        <v>136028.18</v>
      </c>
      <c r="J886" s="12" t="s">
        <v>2282</v>
      </c>
      <c r="K886" s="12" t="s">
        <v>2283</v>
      </c>
      <c r="L886" s="12" t="s">
        <v>2260</v>
      </c>
      <c r="M886" s="12"/>
      <c r="N886" s="12" t="s">
        <v>2284</v>
      </c>
      <c r="O886" s="20">
        <v>0</v>
      </c>
      <c r="P886" s="20">
        <v>136028.18</v>
      </c>
      <c r="Q886" s="20">
        <v>0</v>
      </c>
      <c r="R886" s="20">
        <v>0</v>
      </c>
      <c r="S886" s="20">
        <v>480</v>
      </c>
      <c r="U886" s="22" t="str">
        <f>IFERROR(VLOOKUP(B886,[1]Planilha1!$A$1:$B$34,2,FALSE),"Liberado")</f>
        <v>Liberado</v>
      </c>
    </row>
    <row r="887" spans="1:53" s="21" customFormat="1" ht="20.100000000000001" customHeight="1" x14ac:dyDescent="0.2">
      <c r="A887" s="27" t="s">
        <v>163</v>
      </c>
      <c r="B887" s="28" t="s">
        <v>19</v>
      </c>
      <c r="C887" s="27" t="s">
        <v>331</v>
      </c>
      <c r="D887" s="27" t="s">
        <v>2170</v>
      </c>
      <c r="E887" s="27" t="s">
        <v>7</v>
      </c>
      <c r="F887" s="27" t="s">
        <v>6507</v>
      </c>
      <c r="G887" s="27" t="s">
        <v>7301</v>
      </c>
      <c r="H887" s="27" t="s">
        <v>7302</v>
      </c>
      <c r="I887" s="29">
        <v>30000</v>
      </c>
      <c r="J887" s="27" t="s">
        <v>6510</v>
      </c>
      <c r="K887" s="27" t="s">
        <v>11967</v>
      </c>
      <c r="L887" s="27" t="s">
        <v>7201</v>
      </c>
      <c r="M887" s="30" t="s">
        <v>6531</v>
      </c>
      <c r="N887" s="27" t="s">
        <v>7303</v>
      </c>
      <c r="O887" s="23">
        <v>47727.18</v>
      </c>
      <c r="P887" s="23">
        <v>0</v>
      </c>
      <c r="Q887" s="23">
        <v>0</v>
      </c>
      <c r="R887" s="24">
        <v>28232.43</v>
      </c>
      <c r="S887" s="25">
        <v>0</v>
      </c>
      <c r="T887" s="32"/>
      <c r="U887" s="22" t="str">
        <f>IFERROR(VLOOKUP(B887,[1]Planilha1!$A$1:$B$34,2,FALSE),"Liberado")</f>
        <v>Liberado</v>
      </c>
      <c r="V887" s="31"/>
      <c r="W887" s="31"/>
      <c r="X887" s="31"/>
      <c r="Y887" s="31"/>
      <c r="Z887" s="31"/>
      <c r="AA887" s="31"/>
      <c r="AB887" s="31"/>
      <c r="AC887" s="31"/>
      <c r="AD887" s="31"/>
      <c r="AE887" s="31"/>
      <c r="AF887" s="31"/>
      <c r="AG887" s="31"/>
      <c r="AH887" s="31"/>
      <c r="AI887" s="31"/>
      <c r="AJ887" s="31"/>
      <c r="AK887" s="31"/>
      <c r="AL887" s="31"/>
      <c r="AM887" s="31"/>
      <c r="AN887" s="31"/>
      <c r="AO887" s="31"/>
      <c r="AP887" s="31"/>
      <c r="AQ887" s="31"/>
      <c r="AR887" s="31"/>
      <c r="AS887" s="31"/>
      <c r="AT887" s="31"/>
      <c r="AU887" s="31"/>
      <c r="AV887" s="31"/>
      <c r="AW887" s="31"/>
      <c r="AX887" s="31"/>
      <c r="AY887" s="31"/>
      <c r="AZ887" s="31"/>
      <c r="BA887" s="31"/>
    </row>
    <row r="888" spans="1:53" s="21" customFormat="1" ht="20.100000000000001" customHeight="1" x14ac:dyDescent="0.2">
      <c r="A888" s="12" t="s">
        <v>67</v>
      </c>
      <c r="B888" s="18" t="s">
        <v>20</v>
      </c>
      <c r="C888" s="12" t="s">
        <v>331</v>
      </c>
      <c r="D888" s="12" t="s">
        <v>342</v>
      </c>
      <c r="E888" s="19" t="s">
        <v>5</v>
      </c>
      <c r="F888" s="19" t="s">
        <v>2255</v>
      </c>
      <c r="G888" s="19" t="s">
        <v>2331</v>
      </c>
      <c r="H888" s="12" t="s">
        <v>2332</v>
      </c>
      <c r="I888" s="20">
        <v>4000</v>
      </c>
      <c r="J888" s="12" t="s">
        <v>2325</v>
      </c>
      <c r="K888" s="12" t="s">
        <v>2333</v>
      </c>
      <c r="L888" s="12" t="s">
        <v>2334</v>
      </c>
      <c r="M888" s="12"/>
      <c r="N888" s="12" t="s">
        <v>7969</v>
      </c>
      <c r="O888" s="20">
        <v>4000</v>
      </c>
      <c r="P888" s="20">
        <v>10000</v>
      </c>
      <c r="Q888" s="20">
        <v>0</v>
      </c>
      <c r="R888" s="20">
        <v>0</v>
      </c>
      <c r="S888" s="20">
        <v>1920</v>
      </c>
      <c r="U888" s="22" t="str">
        <f>IFERROR(VLOOKUP(B888,[1]Planilha1!$A$1:$B$34,2,FALSE),"Liberado")</f>
        <v>Pendente Revisão Trabalhista</v>
      </c>
    </row>
    <row r="889" spans="1:53" s="21" customFormat="1" ht="20.100000000000001" customHeight="1" x14ac:dyDescent="0.2">
      <c r="A889" s="12" t="s">
        <v>68</v>
      </c>
      <c r="B889" s="18" t="s">
        <v>20</v>
      </c>
      <c r="C889" s="12" t="s">
        <v>331</v>
      </c>
      <c r="D889" s="12" t="s">
        <v>345</v>
      </c>
      <c r="E889" s="19" t="s">
        <v>5</v>
      </c>
      <c r="F889" s="19" t="s">
        <v>2273</v>
      </c>
      <c r="G889" s="19" t="s">
        <v>2343</v>
      </c>
      <c r="H889" s="12" t="s">
        <v>2344</v>
      </c>
      <c r="I889" s="20">
        <v>250</v>
      </c>
      <c r="J889" s="12" t="s">
        <v>2247</v>
      </c>
      <c r="K889" s="12" t="s">
        <v>2345</v>
      </c>
      <c r="L889" s="12" t="s">
        <v>4044</v>
      </c>
      <c r="M889" s="12"/>
      <c r="N889" s="12" t="s">
        <v>7970</v>
      </c>
      <c r="O889" s="20">
        <v>0</v>
      </c>
      <c r="P889" s="20">
        <v>0</v>
      </c>
      <c r="Q889" s="20">
        <v>0</v>
      </c>
      <c r="R889" s="20">
        <v>0</v>
      </c>
      <c r="S889" s="20">
        <v>1920</v>
      </c>
      <c r="U889" s="22" t="str">
        <f>IFERROR(VLOOKUP(B889,[1]Planilha1!$A$1:$B$34,2,FALSE),"Liberado")</f>
        <v>Pendente Revisão Trabalhista</v>
      </c>
    </row>
    <row r="890" spans="1:53" s="21" customFormat="1" ht="20.100000000000001" customHeight="1" x14ac:dyDescent="0.2">
      <c r="A890" s="12" t="s">
        <v>68</v>
      </c>
      <c r="B890" s="18" t="s">
        <v>20</v>
      </c>
      <c r="C890" s="12" t="s">
        <v>331</v>
      </c>
      <c r="D890" s="12" t="s">
        <v>347</v>
      </c>
      <c r="E890" s="19" t="s">
        <v>5</v>
      </c>
      <c r="F890" s="19" t="s">
        <v>2244</v>
      </c>
      <c r="G890" s="19" t="s">
        <v>2351</v>
      </c>
      <c r="H890" s="12" t="s">
        <v>2352</v>
      </c>
      <c r="I890" s="20">
        <v>5100</v>
      </c>
      <c r="J890" s="12" t="s">
        <v>2247</v>
      </c>
      <c r="K890" s="12" t="s">
        <v>2353</v>
      </c>
      <c r="L890" s="12" t="s">
        <v>2359</v>
      </c>
      <c r="M890" s="12"/>
      <c r="N890" s="12" t="s">
        <v>2354</v>
      </c>
      <c r="O890" s="20">
        <v>0</v>
      </c>
      <c r="P890" s="20">
        <v>23737.59</v>
      </c>
      <c r="Q890" s="20">
        <v>0</v>
      </c>
      <c r="R890" s="20">
        <v>0</v>
      </c>
      <c r="S890" s="20">
        <v>1920</v>
      </c>
      <c r="U890" s="22" t="str">
        <f>IFERROR(VLOOKUP(B890,[1]Planilha1!$A$1:$B$34,2,FALSE),"Liberado")</f>
        <v>Pendente Revisão Trabalhista</v>
      </c>
    </row>
    <row r="891" spans="1:53" s="21" customFormat="1" ht="20.100000000000001" customHeight="1" x14ac:dyDescent="0.2">
      <c r="A891" s="12" t="s">
        <v>67</v>
      </c>
      <c r="B891" s="18" t="s">
        <v>20</v>
      </c>
      <c r="C891" s="12" t="s">
        <v>331</v>
      </c>
      <c r="D891" s="12" t="s">
        <v>348</v>
      </c>
      <c r="E891" s="19" t="s">
        <v>5</v>
      </c>
      <c r="F891" s="19" t="s">
        <v>2355</v>
      </c>
      <c r="G891" s="19" t="s">
        <v>2356</v>
      </c>
      <c r="H891" s="12" t="s">
        <v>2357</v>
      </c>
      <c r="I891" s="20">
        <v>3096</v>
      </c>
      <c r="J891" s="12" t="s">
        <v>2247</v>
      </c>
      <c r="K891" s="12" t="s">
        <v>2358</v>
      </c>
      <c r="L891" s="12" t="s">
        <v>2359</v>
      </c>
      <c r="M891" s="12"/>
      <c r="N891" s="12" t="s">
        <v>2360</v>
      </c>
      <c r="O891" s="20">
        <v>26549.39</v>
      </c>
      <c r="P891" s="20">
        <v>0</v>
      </c>
      <c r="Q891" s="20">
        <v>0</v>
      </c>
      <c r="R891" s="20">
        <v>0</v>
      </c>
      <c r="S891" s="20">
        <v>1920</v>
      </c>
      <c r="U891" s="22" t="str">
        <f>IFERROR(VLOOKUP(B891,[1]Planilha1!$A$1:$B$34,2,FALSE),"Liberado")</f>
        <v>Pendente Revisão Trabalhista</v>
      </c>
    </row>
    <row r="892" spans="1:53" s="21" customFormat="1" ht="20.100000000000001" customHeight="1" x14ac:dyDescent="0.2">
      <c r="A892" s="12" t="s">
        <v>67</v>
      </c>
      <c r="B892" s="18" t="s">
        <v>20</v>
      </c>
      <c r="C892" s="12" t="s">
        <v>331</v>
      </c>
      <c r="D892" s="12" t="s">
        <v>355</v>
      </c>
      <c r="E892" s="19" t="s">
        <v>5</v>
      </c>
      <c r="F892" s="19" t="s">
        <v>2244</v>
      </c>
      <c r="G892" s="19" t="s">
        <v>2386</v>
      </c>
      <c r="H892" s="12" t="s">
        <v>2387</v>
      </c>
      <c r="I892" s="20">
        <v>20000</v>
      </c>
      <c r="J892" s="12" t="s">
        <v>2247</v>
      </c>
      <c r="K892" s="12" t="s">
        <v>2388</v>
      </c>
      <c r="L892" s="12" t="s">
        <v>2359</v>
      </c>
      <c r="M892" s="12"/>
      <c r="N892" s="12" t="s">
        <v>2323</v>
      </c>
      <c r="O892" s="20">
        <v>21117.19</v>
      </c>
      <c r="P892" s="20">
        <v>0</v>
      </c>
      <c r="Q892" s="20">
        <v>0</v>
      </c>
      <c r="R892" s="20">
        <v>0</v>
      </c>
      <c r="S892" s="20">
        <v>928</v>
      </c>
      <c r="U892" s="22" t="str">
        <f>IFERROR(VLOOKUP(B892,[1]Planilha1!$A$1:$B$34,2,FALSE),"Liberado")</f>
        <v>Pendente Revisão Trabalhista</v>
      </c>
    </row>
    <row r="893" spans="1:53" s="21" customFormat="1" ht="20.100000000000001" customHeight="1" x14ac:dyDescent="0.2">
      <c r="A893" s="12" t="s">
        <v>67</v>
      </c>
      <c r="B893" s="18" t="s">
        <v>20</v>
      </c>
      <c r="C893" s="12" t="s">
        <v>331</v>
      </c>
      <c r="D893" s="12" t="s">
        <v>358</v>
      </c>
      <c r="E893" s="19" t="s">
        <v>5</v>
      </c>
      <c r="F893" s="19" t="s">
        <v>2273</v>
      </c>
      <c r="G893" s="19" t="s">
        <v>2398</v>
      </c>
      <c r="H893" s="12" t="s">
        <v>2399</v>
      </c>
      <c r="I893" s="20">
        <v>64508.63</v>
      </c>
      <c r="J893" s="12" t="s">
        <v>2247</v>
      </c>
      <c r="K893" s="12" t="s">
        <v>2400</v>
      </c>
      <c r="L893" s="12" t="s">
        <v>2299</v>
      </c>
      <c r="M893" s="12"/>
      <c r="N893" s="12" t="s">
        <v>2401</v>
      </c>
      <c r="O893" s="20">
        <v>0</v>
      </c>
      <c r="P893" s="20">
        <v>64508.63</v>
      </c>
      <c r="Q893" s="20">
        <v>0</v>
      </c>
      <c r="R893" s="20">
        <v>0</v>
      </c>
      <c r="S893" s="20">
        <v>920</v>
      </c>
      <c r="U893" s="22" t="str">
        <f>IFERROR(VLOOKUP(B893,[1]Planilha1!$A$1:$B$34,2,FALSE),"Liberado")</f>
        <v>Pendente Revisão Trabalhista</v>
      </c>
    </row>
    <row r="894" spans="1:53" s="21" customFormat="1" ht="20.100000000000001" customHeight="1" x14ac:dyDescent="0.2">
      <c r="A894" s="12" t="s">
        <v>67</v>
      </c>
      <c r="B894" s="18" t="s">
        <v>20</v>
      </c>
      <c r="C894" s="12" t="s">
        <v>331</v>
      </c>
      <c r="D894" s="12" t="s">
        <v>7985</v>
      </c>
      <c r="E894" s="19" t="s">
        <v>5</v>
      </c>
      <c r="F894" s="19" t="s">
        <v>2324</v>
      </c>
      <c r="G894" s="19" t="s">
        <v>7986</v>
      </c>
      <c r="H894" s="12" t="s">
        <v>3380</v>
      </c>
      <c r="I894" s="20">
        <v>1088.18</v>
      </c>
      <c r="J894" s="12" t="s">
        <v>2325</v>
      </c>
      <c r="K894" s="12" t="s">
        <v>7987</v>
      </c>
      <c r="L894" s="12" t="s">
        <v>7988</v>
      </c>
      <c r="M894" s="12"/>
      <c r="N894" s="12" t="s">
        <v>7989</v>
      </c>
      <c r="O894" s="20">
        <v>0</v>
      </c>
      <c r="P894" s="20">
        <v>10000</v>
      </c>
      <c r="Q894" s="20">
        <v>0</v>
      </c>
      <c r="R894" s="20">
        <v>0</v>
      </c>
      <c r="S894" s="20">
        <v>680</v>
      </c>
      <c r="U894" s="22" t="str">
        <f>IFERROR(VLOOKUP(B894,[1]Planilha1!$A$1:$B$34,2,FALSE),"Liberado")</f>
        <v>Pendente Revisão Trabalhista</v>
      </c>
    </row>
    <row r="895" spans="1:53" s="21" customFormat="1" ht="20.100000000000001" customHeight="1" x14ac:dyDescent="0.2">
      <c r="A895" s="12" t="s">
        <v>67</v>
      </c>
      <c r="B895" s="18" t="s">
        <v>20</v>
      </c>
      <c r="C895" s="12" t="s">
        <v>331</v>
      </c>
      <c r="D895" s="12" t="s">
        <v>7985</v>
      </c>
      <c r="E895" s="19" t="s">
        <v>5</v>
      </c>
      <c r="F895" s="19" t="s">
        <v>2324</v>
      </c>
      <c r="G895" s="19" t="s">
        <v>7990</v>
      </c>
      <c r="H895" s="12" t="s">
        <v>3380</v>
      </c>
      <c r="I895" s="20">
        <v>1559.34</v>
      </c>
      <c r="J895" s="12" t="s">
        <v>2325</v>
      </c>
      <c r="K895" s="12" t="s">
        <v>7991</v>
      </c>
      <c r="L895" s="12" t="s">
        <v>3255</v>
      </c>
      <c r="M895" s="12"/>
      <c r="N895" s="12" t="s">
        <v>7992</v>
      </c>
      <c r="O895" s="20">
        <v>0</v>
      </c>
      <c r="P895" s="20">
        <v>10000</v>
      </c>
      <c r="Q895" s="20">
        <v>0</v>
      </c>
      <c r="R895" s="20">
        <v>0</v>
      </c>
      <c r="S895" s="20">
        <v>720</v>
      </c>
      <c r="U895" s="22" t="str">
        <f>IFERROR(VLOOKUP(B895,[1]Planilha1!$A$1:$B$34,2,FALSE),"Liberado")</f>
        <v>Pendente Revisão Trabalhista</v>
      </c>
    </row>
    <row r="896" spans="1:53" s="21" customFormat="1" ht="20.100000000000001" customHeight="1" x14ac:dyDescent="0.2">
      <c r="A896" s="12" t="s">
        <v>67</v>
      </c>
      <c r="B896" s="18" t="s">
        <v>20</v>
      </c>
      <c r="C896" s="12" t="s">
        <v>331</v>
      </c>
      <c r="D896" s="12" t="s">
        <v>377</v>
      </c>
      <c r="E896" s="19" t="s">
        <v>5</v>
      </c>
      <c r="F896" s="19" t="s">
        <v>2244</v>
      </c>
      <c r="G896" s="19" t="s">
        <v>2470</v>
      </c>
      <c r="H896" s="12" t="s">
        <v>2471</v>
      </c>
      <c r="I896" s="20">
        <v>20000</v>
      </c>
      <c r="J896" s="12" t="s">
        <v>2247</v>
      </c>
      <c r="K896" s="12" t="s">
        <v>2472</v>
      </c>
      <c r="L896" s="12" t="s">
        <v>7869</v>
      </c>
      <c r="M896" s="12"/>
      <c r="N896" s="12" t="s">
        <v>2323</v>
      </c>
      <c r="O896" s="20">
        <v>0</v>
      </c>
      <c r="P896" s="20">
        <v>20000</v>
      </c>
      <c r="Q896" s="20">
        <v>0</v>
      </c>
      <c r="R896" s="20">
        <v>0</v>
      </c>
      <c r="S896" s="20">
        <v>320</v>
      </c>
      <c r="U896" s="22" t="str">
        <f>IFERROR(VLOOKUP(B896,[1]Planilha1!$A$1:$B$34,2,FALSE),"Liberado")</f>
        <v>Pendente Revisão Trabalhista</v>
      </c>
    </row>
    <row r="897" spans="1:53" s="21" customFormat="1" ht="20.100000000000001" customHeight="1" x14ac:dyDescent="0.2">
      <c r="A897" s="12" t="s">
        <v>67</v>
      </c>
      <c r="B897" s="18" t="s">
        <v>20</v>
      </c>
      <c r="C897" s="12" t="s">
        <v>331</v>
      </c>
      <c r="D897" s="12" t="s">
        <v>377</v>
      </c>
      <c r="E897" s="19" t="s">
        <v>5</v>
      </c>
      <c r="F897" s="19" t="s">
        <v>2273</v>
      </c>
      <c r="G897" s="19" t="s">
        <v>2473</v>
      </c>
      <c r="H897" s="12" t="s">
        <v>2471</v>
      </c>
      <c r="I897" s="20">
        <v>24291.31</v>
      </c>
      <c r="J897" s="12" t="s">
        <v>2247</v>
      </c>
      <c r="K897" s="12" t="s">
        <v>2474</v>
      </c>
      <c r="L897" s="12" t="s">
        <v>2249</v>
      </c>
      <c r="M897" s="12"/>
      <c r="N897" s="12" t="s">
        <v>2475</v>
      </c>
      <c r="O897" s="20">
        <v>0</v>
      </c>
      <c r="P897" s="20">
        <v>12000</v>
      </c>
      <c r="Q897" s="20">
        <v>0</v>
      </c>
      <c r="R897" s="20">
        <v>0</v>
      </c>
      <c r="S897" s="20">
        <v>320</v>
      </c>
      <c r="U897" s="22" t="str">
        <f>IFERROR(VLOOKUP(B897,[1]Planilha1!$A$1:$B$34,2,FALSE),"Liberado")</f>
        <v>Pendente Revisão Trabalhista</v>
      </c>
    </row>
    <row r="898" spans="1:53" s="21" customFormat="1" ht="20.100000000000001" customHeight="1" x14ac:dyDescent="0.2">
      <c r="A898" s="12" t="s">
        <v>67</v>
      </c>
      <c r="B898" s="18" t="s">
        <v>20</v>
      </c>
      <c r="C898" s="12" t="s">
        <v>331</v>
      </c>
      <c r="D898" s="12" t="s">
        <v>8023</v>
      </c>
      <c r="E898" s="19" t="s">
        <v>5</v>
      </c>
      <c r="F898" s="19" t="s">
        <v>2273</v>
      </c>
      <c r="G898" s="19" t="s">
        <v>8024</v>
      </c>
      <c r="H898" s="12" t="s">
        <v>8025</v>
      </c>
      <c r="I898" s="20">
        <v>15000</v>
      </c>
      <c r="J898" s="12" t="s">
        <v>2247</v>
      </c>
      <c r="K898" s="12" t="s">
        <v>8026</v>
      </c>
      <c r="L898" s="12" t="s">
        <v>8027</v>
      </c>
      <c r="M898" s="12" t="s">
        <v>8020</v>
      </c>
      <c r="N898" s="12" t="s">
        <v>8028</v>
      </c>
      <c r="O898" s="20">
        <v>0</v>
      </c>
      <c r="P898" s="20">
        <v>15000</v>
      </c>
      <c r="Q898" s="20">
        <v>0</v>
      </c>
      <c r="R898" s="20">
        <v>0</v>
      </c>
      <c r="S898" s="20">
        <v>200</v>
      </c>
      <c r="U898" s="22" t="str">
        <f>IFERROR(VLOOKUP(B898,[1]Planilha1!$A$1:$B$34,2,FALSE),"Liberado")</f>
        <v>Pendente Revisão Trabalhista</v>
      </c>
    </row>
    <row r="899" spans="1:53" s="21" customFormat="1" ht="20.100000000000001" customHeight="1" x14ac:dyDescent="0.2">
      <c r="A899" s="12" t="s">
        <v>67</v>
      </c>
      <c r="B899" s="18" t="s">
        <v>20</v>
      </c>
      <c r="C899" s="12" t="s">
        <v>381</v>
      </c>
      <c r="D899" s="12" t="s">
        <v>383</v>
      </c>
      <c r="E899" s="19" t="s">
        <v>5</v>
      </c>
      <c r="F899" s="19" t="s">
        <v>2324</v>
      </c>
      <c r="G899" s="19" t="s">
        <v>2488</v>
      </c>
      <c r="H899" s="12" t="s">
        <v>2489</v>
      </c>
      <c r="I899" s="20">
        <v>2650</v>
      </c>
      <c r="J899" s="12" t="s">
        <v>2325</v>
      </c>
      <c r="K899" s="12" t="s">
        <v>2490</v>
      </c>
      <c r="L899" s="12" t="s">
        <v>3058</v>
      </c>
      <c r="M899" s="12"/>
      <c r="N899" s="12" t="s">
        <v>8071</v>
      </c>
      <c r="O899" s="20">
        <v>0</v>
      </c>
      <c r="P899" s="20">
        <v>0</v>
      </c>
      <c r="Q899" s="20">
        <v>0</v>
      </c>
      <c r="R899" s="20">
        <v>0</v>
      </c>
      <c r="S899" s="20">
        <v>1920</v>
      </c>
      <c r="U899" s="22" t="str">
        <f>IFERROR(VLOOKUP(B899,[1]Planilha1!$A$1:$B$34,2,FALSE),"Liberado")</f>
        <v>Pendente Revisão Trabalhista</v>
      </c>
    </row>
    <row r="900" spans="1:53" s="21" customFormat="1" ht="20.100000000000001" customHeight="1" x14ac:dyDescent="0.2">
      <c r="A900" s="12" t="s">
        <v>67</v>
      </c>
      <c r="B900" s="18" t="s">
        <v>20</v>
      </c>
      <c r="C900" s="12" t="s">
        <v>397</v>
      </c>
      <c r="D900" s="12" t="s">
        <v>404</v>
      </c>
      <c r="E900" s="19" t="s">
        <v>5</v>
      </c>
      <c r="F900" s="19" t="s">
        <v>2324</v>
      </c>
      <c r="G900" s="19" t="s">
        <v>2568</v>
      </c>
      <c r="H900" s="12" t="s">
        <v>2569</v>
      </c>
      <c r="I900" s="20">
        <v>25000</v>
      </c>
      <c r="J900" s="12" t="s">
        <v>2264</v>
      </c>
      <c r="K900" s="12" t="s">
        <v>2570</v>
      </c>
      <c r="L900" s="12" t="s">
        <v>2249</v>
      </c>
      <c r="M900" s="12"/>
      <c r="N900" s="12" t="s">
        <v>2321</v>
      </c>
      <c r="O900" s="20">
        <v>0</v>
      </c>
      <c r="P900" s="20">
        <v>2000</v>
      </c>
      <c r="Q900" s="20">
        <v>0</v>
      </c>
      <c r="R900" s="20">
        <v>0</v>
      </c>
      <c r="S900" s="20">
        <v>920</v>
      </c>
      <c r="U900" s="22" t="str">
        <f>IFERROR(VLOOKUP(B900,[1]Planilha1!$A$1:$B$34,2,FALSE),"Liberado")</f>
        <v>Pendente Revisão Trabalhista</v>
      </c>
    </row>
    <row r="901" spans="1:53" s="21" customFormat="1" ht="20.100000000000001" customHeight="1" x14ac:dyDescent="0.2">
      <c r="A901" s="12" t="s">
        <v>67</v>
      </c>
      <c r="B901" s="18" t="s">
        <v>20</v>
      </c>
      <c r="C901" s="12" t="s">
        <v>397</v>
      </c>
      <c r="D901" s="12" t="s">
        <v>404</v>
      </c>
      <c r="E901" s="19" t="s">
        <v>5</v>
      </c>
      <c r="F901" s="19" t="s">
        <v>8004</v>
      </c>
      <c r="G901" s="19" t="s">
        <v>8113</v>
      </c>
      <c r="H901" s="12" t="s">
        <v>2569</v>
      </c>
      <c r="I901" s="20">
        <v>10264.799999999999</v>
      </c>
      <c r="J901" s="12" t="s">
        <v>2264</v>
      </c>
      <c r="K901" s="12" t="s">
        <v>2570</v>
      </c>
      <c r="L901" s="12" t="s">
        <v>2249</v>
      </c>
      <c r="M901" s="12"/>
      <c r="N901" s="12" t="s">
        <v>2438</v>
      </c>
      <c r="O901" s="20">
        <v>0</v>
      </c>
      <c r="P901" s="20">
        <v>2000</v>
      </c>
      <c r="Q901" s="20">
        <v>0</v>
      </c>
      <c r="R901" s="20">
        <v>0</v>
      </c>
      <c r="S901" s="20">
        <v>912</v>
      </c>
      <c r="U901" s="22" t="str">
        <f>IFERROR(VLOOKUP(B901,[1]Planilha1!$A$1:$B$34,2,FALSE),"Liberado")</f>
        <v>Pendente Revisão Trabalhista</v>
      </c>
    </row>
    <row r="902" spans="1:53" s="21" customFormat="1" ht="20.100000000000001" customHeight="1" x14ac:dyDescent="0.2">
      <c r="A902" s="12" t="s">
        <v>67</v>
      </c>
      <c r="B902" s="18" t="s">
        <v>20</v>
      </c>
      <c r="C902" s="12" t="s">
        <v>466</v>
      </c>
      <c r="D902" s="12" t="s">
        <v>8248</v>
      </c>
      <c r="E902" s="19" t="s">
        <v>5</v>
      </c>
      <c r="F902" s="19" t="s">
        <v>2244</v>
      </c>
      <c r="G902" s="19" t="s">
        <v>8249</v>
      </c>
      <c r="H902" s="12" t="s">
        <v>8250</v>
      </c>
      <c r="I902" s="20">
        <v>12000</v>
      </c>
      <c r="J902" s="12" t="s">
        <v>2325</v>
      </c>
      <c r="K902" s="12" t="s">
        <v>8251</v>
      </c>
      <c r="L902" s="12" t="s">
        <v>2288</v>
      </c>
      <c r="M902" s="12" t="s">
        <v>8252</v>
      </c>
      <c r="N902" s="12" t="s">
        <v>8154</v>
      </c>
      <c r="O902" s="20">
        <v>0</v>
      </c>
      <c r="P902" s="20">
        <v>10000</v>
      </c>
      <c r="Q902" s="20">
        <v>0</v>
      </c>
      <c r="R902" s="20">
        <v>0</v>
      </c>
      <c r="S902" s="20">
        <v>0</v>
      </c>
      <c r="U902" s="22" t="str">
        <f>IFERROR(VLOOKUP(B902,[1]Planilha1!$A$1:$B$34,2,FALSE),"Liberado")</f>
        <v>Pendente Revisão Trabalhista</v>
      </c>
    </row>
    <row r="903" spans="1:53" s="21" customFormat="1" ht="20.100000000000001" customHeight="1" x14ac:dyDescent="0.2">
      <c r="A903" s="12" t="s">
        <v>67</v>
      </c>
      <c r="B903" s="18" t="s">
        <v>20</v>
      </c>
      <c r="C903" s="12" t="s">
        <v>534</v>
      </c>
      <c r="D903" s="12" t="s">
        <v>554</v>
      </c>
      <c r="E903" s="19" t="s">
        <v>5</v>
      </c>
      <c r="F903" s="19" t="s">
        <v>2244</v>
      </c>
      <c r="G903" s="19" t="s">
        <v>3090</v>
      </c>
      <c r="H903" s="12" t="s">
        <v>3091</v>
      </c>
      <c r="I903" s="20">
        <v>31256</v>
      </c>
      <c r="J903" s="12" t="s">
        <v>2247</v>
      </c>
      <c r="K903" s="12" t="s">
        <v>3092</v>
      </c>
      <c r="L903" s="12" t="s">
        <v>2249</v>
      </c>
      <c r="M903" s="12"/>
      <c r="N903" s="12" t="s">
        <v>3093</v>
      </c>
      <c r="O903" s="20">
        <v>0</v>
      </c>
      <c r="P903" s="20">
        <v>15000</v>
      </c>
      <c r="Q903" s="20">
        <v>0</v>
      </c>
      <c r="R903" s="20">
        <v>0</v>
      </c>
      <c r="S903" s="20">
        <v>320</v>
      </c>
      <c r="U903" s="22" t="str">
        <f>IFERROR(VLOOKUP(B903,[1]Planilha1!$A$1:$B$34,2,FALSE),"Liberado")</f>
        <v>Pendente Revisão Trabalhista</v>
      </c>
    </row>
    <row r="904" spans="1:53" s="21" customFormat="1" ht="20.100000000000001" customHeight="1" x14ac:dyDescent="0.2">
      <c r="A904" s="12" t="s">
        <v>67</v>
      </c>
      <c r="B904" s="18" t="s">
        <v>20</v>
      </c>
      <c r="C904" s="12" t="s">
        <v>331</v>
      </c>
      <c r="D904" s="12" t="s">
        <v>1094</v>
      </c>
      <c r="E904" s="19" t="s">
        <v>5</v>
      </c>
      <c r="F904" s="19" t="s">
        <v>2273</v>
      </c>
      <c r="G904" s="19" t="s">
        <v>4551</v>
      </c>
      <c r="H904" s="12" t="s">
        <v>4552</v>
      </c>
      <c r="I904" s="20">
        <v>10000</v>
      </c>
      <c r="J904" s="12" t="s">
        <v>2258</v>
      </c>
      <c r="K904" s="12" t="s">
        <v>4553</v>
      </c>
      <c r="L904" s="12" t="s">
        <v>2368</v>
      </c>
      <c r="M904" s="12"/>
      <c r="N904" s="12" t="s">
        <v>9156</v>
      </c>
      <c r="O904" s="23">
        <v>3500</v>
      </c>
      <c r="P904" s="23">
        <v>0</v>
      </c>
      <c r="Q904" s="23">
        <v>0</v>
      </c>
      <c r="R904" s="24">
        <v>0</v>
      </c>
      <c r="S904" s="25">
        <v>800</v>
      </c>
      <c r="U904" s="22" t="str">
        <f>IFERROR(VLOOKUP(B904,[1]Planilha1!$A$1:$B$34,2,FALSE),"Liberado")</f>
        <v>Pendente Revisão Trabalhista</v>
      </c>
    </row>
    <row r="905" spans="1:53" s="21" customFormat="1" ht="20.100000000000001" customHeight="1" x14ac:dyDescent="0.2">
      <c r="A905" s="12" t="s">
        <v>67</v>
      </c>
      <c r="B905" s="18" t="s">
        <v>20</v>
      </c>
      <c r="C905" s="12" t="s">
        <v>331</v>
      </c>
      <c r="D905" s="12" t="s">
        <v>9157</v>
      </c>
      <c r="E905" s="19" t="s">
        <v>5</v>
      </c>
      <c r="F905" s="19" t="s">
        <v>2324</v>
      </c>
      <c r="G905" s="19" t="s">
        <v>9158</v>
      </c>
      <c r="H905" s="12" t="s">
        <v>9159</v>
      </c>
      <c r="I905" s="20">
        <v>519.4</v>
      </c>
      <c r="J905" s="12" t="s">
        <v>2325</v>
      </c>
      <c r="K905" s="12" t="s">
        <v>9160</v>
      </c>
      <c r="L905" s="12" t="s">
        <v>9161</v>
      </c>
      <c r="M905" s="12" t="s">
        <v>9162</v>
      </c>
      <c r="N905" s="12" t="s">
        <v>9163</v>
      </c>
      <c r="O905" s="23">
        <v>0</v>
      </c>
      <c r="P905" s="23">
        <v>10000</v>
      </c>
      <c r="Q905" s="23">
        <v>0</v>
      </c>
      <c r="R905" s="24">
        <v>0</v>
      </c>
      <c r="S905" s="25">
        <v>640</v>
      </c>
      <c r="U905" s="22" t="str">
        <f>IFERROR(VLOOKUP(B905,[1]Planilha1!$A$1:$B$34,2,FALSE),"Liberado")</f>
        <v>Pendente Revisão Trabalhista</v>
      </c>
    </row>
    <row r="906" spans="1:53" s="21" customFormat="1" ht="20.100000000000001" customHeight="1" x14ac:dyDescent="0.2">
      <c r="A906" s="12" t="s">
        <v>67</v>
      </c>
      <c r="B906" s="18" t="s">
        <v>20</v>
      </c>
      <c r="C906" s="12" t="s">
        <v>397</v>
      </c>
      <c r="D906" s="12" t="s">
        <v>1095</v>
      </c>
      <c r="E906" s="19" t="s">
        <v>5</v>
      </c>
      <c r="F906" s="19" t="s">
        <v>2244</v>
      </c>
      <c r="G906" s="19" t="s">
        <v>4554</v>
      </c>
      <c r="H906" s="12" t="s">
        <v>3016</v>
      </c>
      <c r="I906" s="20">
        <v>24633.55</v>
      </c>
      <c r="J906" s="12" t="s">
        <v>2325</v>
      </c>
      <c r="K906" s="12" t="s">
        <v>4555</v>
      </c>
      <c r="L906" s="12" t="s">
        <v>2672</v>
      </c>
      <c r="M906" s="12"/>
      <c r="N906" s="12" t="s">
        <v>7927</v>
      </c>
      <c r="O906" s="23">
        <v>0</v>
      </c>
      <c r="P906" s="23">
        <v>10000</v>
      </c>
      <c r="Q906" s="23">
        <v>0</v>
      </c>
      <c r="R906" s="24">
        <v>0</v>
      </c>
      <c r="S906" s="25">
        <v>1920</v>
      </c>
      <c r="U906" s="22" t="str">
        <f>IFERROR(VLOOKUP(B906,[1]Planilha1!$A$1:$B$34,2,FALSE),"Liberado")</f>
        <v>Pendente Revisão Trabalhista</v>
      </c>
    </row>
    <row r="907" spans="1:53" s="21" customFormat="1" ht="20.100000000000001" customHeight="1" x14ac:dyDescent="0.2">
      <c r="A907" s="12" t="s">
        <v>67</v>
      </c>
      <c r="B907" s="18" t="s">
        <v>20</v>
      </c>
      <c r="C907" s="12" t="s">
        <v>397</v>
      </c>
      <c r="D907" s="12" t="s">
        <v>9164</v>
      </c>
      <c r="E907" s="19" t="s">
        <v>5</v>
      </c>
      <c r="F907" s="19" t="s">
        <v>2255</v>
      </c>
      <c r="G907" s="19" t="s">
        <v>9165</v>
      </c>
      <c r="H907" s="12" t="s">
        <v>4557</v>
      </c>
      <c r="I907" s="20">
        <v>23356</v>
      </c>
      <c r="J907" s="12" t="s">
        <v>2247</v>
      </c>
      <c r="K907" s="12" t="s">
        <v>9166</v>
      </c>
      <c r="L907" s="12" t="s">
        <v>7875</v>
      </c>
      <c r="M907" s="12"/>
      <c r="N907" s="12" t="s">
        <v>2323</v>
      </c>
      <c r="O907" s="23">
        <v>0</v>
      </c>
      <c r="P907" s="23">
        <v>9356</v>
      </c>
      <c r="Q907" s="23">
        <v>0</v>
      </c>
      <c r="R907" s="24">
        <v>0</v>
      </c>
      <c r="S907" s="25">
        <v>64</v>
      </c>
      <c r="U907" s="22" t="str">
        <f>IFERROR(VLOOKUP(B907,[1]Planilha1!$A$1:$B$34,2,FALSE),"Liberado")</f>
        <v>Pendente Revisão Trabalhista</v>
      </c>
    </row>
    <row r="908" spans="1:53" s="21" customFormat="1" ht="20.100000000000001" customHeight="1" x14ac:dyDescent="0.2">
      <c r="A908" s="12" t="s">
        <v>67</v>
      </c>
      <c r="B908" s="18" t="s">
        <v>20</v>
      </c>
      <c r="C908" s="12" t="s">
        <v>466</v>
      </c>
      <c r="D908" s="12" t="s">
        <v>469</v>
      </c>
      <c r="E908" s="19" t="s">
        <v>5</v>
      </c>
      <c r="F908" s="19" t="s">
        <v>2273</v>
      </c>
      <c r="G908" s="19" t="s">
        <v>9167</v>
      </c>
      <c r="H908" s="12" t="s">
        <v>2489</v>
      </c>
      <c r="I908" s="20">
        <v>40000</v>
      </c>
      <c r="J908" s="12" t="s">
        <v>2247</v>
      </c>
      <c r="K908" s="12" t="s">
        <v>9168</v>
      </c>
      <c r="L908" s="12" t="s">
        <v>2299</v>
      </c>
      <c r="M908" s="12"/>
      <c r="N908" s="12" t="s">
        <v>9169</v>
      </c>
      <c r="O908" s="23">
        <v>0</v>
      </c>
      <c r="P908" s="23">
        <v>15000</v>
      </c>
      <c r="Q908" s="23">
        <v>0</v>
      </c>
      <c r="R908" s="24">
        <v>0</v>
      </c>
      <c r="S908" s="25">
        <v>120</v>
      </c>
      <c r="U908" s="22" t="str">
        <f>IFERROR(VLOOKUP(B908,[1]Planilha1!$A$1:$B$34,2,FALSE),"Liberado")</f>
        <v>Pendente Revisão Trabalhista</v>
      </c>
    </row>
    <row r="909" spans="1:53" s="21" customFormat="1" ht="20.100000000000001" customHeight="1" x14ac:dyDescent="0.2">
      <c r="A909" s="12" t="s">
        <v>67</v>
      </c>
      <c r="B909" s="18" t="s">
        <v>20</v>
      </c>
      <c r="C909" s="12" t="s">
        <v>331</v>
      </c>
      <c r="D909" s="12" t="s">
        <v>1102</v>
      </c>
      <c r="E909" s="19" t="s">
        <v>5</v>
      </c>
      <c r="F909" s="19" t="s">
        <v>2244</v>
      </c>
      <c r="G909" s="19" t="s">
        <v>4574</v>
      </c>
      <c r="H909" s="12" t="s">
        <v>4575</v>
      </c>
      <c r="I909" s="20">
        <v>26551.32</v>
      </c>
      <c r="J909" s="12" t="s">
        <v>2270</v>
      </c>
      <c r="K909" s="12" t="s">
        <v>3379</v>
      </c>
      <c r="L909" s="12" t="s">
        <v>2380</v>
      </c>
      <c r="M909" s="12"/>
      <c r="N909" s="12" t="s">
        <v>9184</v>
      </c>
      <c r="O909" s="23">
        <v>0</v>
      </c>
      <c r="P909" s="23">
        <v>0</v>
      </c>
      <c r="Q909" s="23">
        <v>0</v>
      </c>
      <c r="R909" s="24">
        <v>0</v>
      </c>
      <c r="S909" s="25">
        <v>975.76</v>
      </c>
      <c r="U909" s="22" t="str">
        <f>IFERROR(VLOOKUP(B909,[1]Planilha1!$A$1:$B$34,2,FALSE),"Liberado")</f>
        <v>Pendente Revisão Trabalhista</v>
      </c>
    </row>
    <row r="910" spans="1:53" s="21" customFormat="1" ht="20.100000000000001" customHeight="1" x14ac:dyDescent="0.2">
      <c r="A910" s="12" t="s">
        <v>67</v>
      </c>
      <c r="B910" s="18" t="s">
        <v>20</v>
      </c>
      <c r="C910" s="12" t="s">
        <v>466</v>
      </c>
      <c r="D910" s="12" t="s">
        <v>1140</v>
      </c>
      <c r="E910" s="19" t="s">
        <v>5</v>
      </c>
      <c r="F910" s="19" t="s">
        <v>2244</v>
      </c>
      <c r="G910" s="19" t="s">
        <v>4687</v>
      </c>
      <c r="H910" s="12" t="s">
        <v>4688</v>
      </c>
      <c r="I910" s="20">
        <v>21600</v>
      </c>
      <c r="J910" s="12" t="s">
        <v>2247</v>
      </c>
      <c r="K910" s="12" t="s">
        <v>4689</v>
      </c>
      <c r="L910" s="12" t="s">
        <v>2334</v>
      </c>
      <c r="M910" s="12"/>
      <c r="N910" s="12" t="s">
        <v>9258</v>
      </c>
      <c r="O910" s="23">
        <v>28500</v>
      </c>
      <c r="P910" s="23">
        <v>0</v>
      </c>
      <c r="Q910" s="23">
        <v>0</v>
      </c>
      <c r="R910" s="24">
        <v>0</v>
      </c>
      <c r="S910" s="25">
        <v>1920</v>
      </c>
      <c r="U910" s="22" t="str">
        <f>IFERROR(VLOOKUP(B910,[1]Planilha1!$A$1:$B$34,2,FALSE),"Liberado")</f>
        <v>Pendente Revisão Trabalhista</v>
      </c>
    </row>
    <row r="911" spans="1:53" s="21" customFormat="1" ht="20.100000000000001" customHeight="1" x14ac:dyDescent="0.2">
      <c r="A911" s="27" t="s">
        <v>138</v>
      </c>
      <c r="B911" s="28" t="s">
        <v>20</v>
      </c>
      <c r="C911" s="27" t="s">
        <v>331</v>
      </c>
      <c r="D911" s="27" t="s">
        <v>11271</v>
      </c>
      <c r="E911" s="27" t="s">
        <v>7</v>
      </c>
      <c r="F911" s="27" t="s">
        <v>6507</v>
      </c>
      <c r="G911" s="27" t="s">
        <v>11272</v>
      </c>
      <c r="H911" s="27" t="s">
        <v>11273</v>
      </c>
      <c r="I911" s="29">
        <v>38000</v>
      </c>
      <c r="J911" s="27" t="s">
        <v>6510</v>
      </c>
      <c r="K911" s="27" t="s">
        <v>11274</v>
      </c>
      <c r="L911" s="27" t="s">
        <v>6579</v>
      </c>
      <c r="M911" s="30">
        <v>42998</v>
      </c>
      <c r="N911" s="35" t="s">
        <v>12097</v>
      </c>
      <c r="O911" s="23">
        <v>0</v>
      </c>
      <c r="P911" s="23">
        <v>30000</v>
      </c>
      <c r="Q911" s="23">
        <v>0</v>
      </c>
      <c r="R911" s="24">
        <v>0</v>
      </c>
      <c r="S911" s="25">
        <v>0</v>
      </c>
      <c r="T911" s="32" t="s">
        <v>12066</v>
      </c>
      <c r="U911" s="22" t="str">
        <f>IFERROR(VLOOKUP(B911,[1]Planilha1!$A$1:$B$34,2,FALSE),"Liberado")</f>
        <v>Pendente Revisão Trabalhista</v>
      </c>
      <c r="V911" s="31"/>
      <c r="W911" s="31"/>
      <c r="X911" s="31"/>
      <c r="Y911" s="31"/>
      <c r="Z911" s="31"/>
      <c r="AA911" s="31"/>
      <c r="AB911" s="31"/>
      <c r="AC911" s="31"/>
      <c r="AD911" s="31"/>
      <c r="AE911" s="31"/>
      <c r="AF911" s="31"/>
      <c r="AG911" s="31"/>
      <c r="AH911" s="31"/>
      <c r="AI911" s="31"/>
      <c r="AJ911" s="31"/>
      <c r="AK911" s="31"/>
      <c r="AL911" s="31"/>
      <c r="AM911" s="31"/>
      <c r="AN911" s="31"/>
      <c r="AO911" s="31"/>
      <c r="AP911" s="31"/>
      <c r="AQ911" s="31"/>
      <c r="AR911" s="31"/>
      <c r="AS911" s="31"/>
      <c r="AT911" s="31"/>
      <c r="AU911" s="31"/>
      <c r="AV911" s="31"/>
      <c r="AW911" s="31"/>
      <c r="AX911" s="31"/>
      <c r="AY911" s="31"/>
      <c r="AZ911" s="31"/>
      <c r="BA911" s="31"/>
    </row>
    <row r="912" spans="1:53" s="21" customFormat="1" ht="20.100000000000001" customHeight="1" x14ac:dyDescent="0.2">
      <c r="A912" s="27" t="s">
        <v>138</v>
      </c>
      <c r="B912" s="28" t="s">
        <v>20</v>
      </c>
      <c r="C912" s="27" t="s">
        <v>331</v>
      </c>
      <c r="D912" s="27" t="s">
        <v>1901</v>
      </c>
      <c r="E912" s="27" t="s">
        <v>7</v>
      </c>
      <c r="F912" s="27" t="s">
        <v>6507</v>
      </c>
      <c r="G912" s="27" t="s">
        <v>6634</v>
      </c>
      <c r="H912" s="27" t="s">
        <v>6635</v>
      </c>
      <c r="I912" s="29">
        <v>36000</v>
      </c>
      <c r="J912" s="27" t="s">
        <v>6510</v>
      </c>
      <c r="K912" s="27" t="s">
        <v>11549</v>
      </c>
      <c r="L912" s="27" t="s">
        <v>6579</v>
      </c>
      <c r="M912" s="30" t="s">
        <v>6531</v>
      </c>
      <c r="N912" s="35" t="s">
        <v>12097</v>
      </c>
      <c r="O912" s="23">
        <v>0</v>
      </c>
      <c r="P912" s="23">
        <v>30000</v>
      </c>
      <c r="Q912" s="23">
        <v>0</v>
      </c>
      <c r="R912" s="24">
        <v>0</v>
      </c>
      <c r="S912" s="25">
        <v>0</v>
      </c>
      <c r="T912" s="32" t="s">
        <v>12066</v>
      </c>
      <c r="U912" s="22" t="str">
        <f>IFERROR(VLOOKUP(B912,[1]Planilha1!$A$1:$B$34,2,FALSE),"Liberado")</f>
        <v>Pendente Revisão Trabalhista</v>
      </c>
      <c r="V912" s="31"/>
      <c r="W912" s="31"/>
      <c r="X912" s="31"/>
      <c r="Y912" s="31"/>
      <c r="Z912" s="31"/>
      <c r="AA912" s="31"/>
      <c r="AB912" s="31"/>
      <c r="AC912" s="31"/>
      <c r="AD912" s="31"/>
      <c r="AE912" s="31"/>
      <c r="AF912" s="31"/>
      <c r="AG912" s="31"/>
      <c r="AH912" s="31"/>
      <c r="AI912" s="31"/>
      <c r="AJ912" s="31"/>
      <c r="AK912" s="31"/>
      <c r="AL912" s="31"/>
      <c r="AM912" s="31"/>
      <c r="AN912" s="31"/>
      <c r="AO912" s="31"/>
      <c r="AP912" s="31"/>
      <c r="AQ912" s="31"/>
      <c r="AR912" s="31"/>
      <c r="AS912" s="31"/>
      <c r="AT912" s="31"/>
      <c r="AU912" s="31"/>
      <c r="AV912" s="31"/>
      <c r="AW912" s="31"/>
      <c r="AX912" s="31"/>
      <c r="AY912" s="31"/>
      <c r="AZ912" s="31"/>
      <c r="BA912" s="31"/>
    </row>
    <row r="913" spans="1:53" s="21" customFormat="1" ht="20.100000000000001" customHeight="1" x14ac:dyDescent="0.2">
      <c r="A913" s="27" t="s">
        <v>138</v>
      </c>
      <c r="B913" s="28" t="s">
        <v>20</v>
      </c>
      <c r="C913" s="27" t="s">
        <v>397</v>
      </c>
      <c r="D913" s="27" t="s">
        <v>2043</v>
      </c>
      <c r="E913" s="27" t="s">
        <v>7</v>
      </c>
      <c r="F913" s="27" t="s">
        <v>6507</v>
      </c>
      <c r="G913" s="27" t="s">
        <v>11780</v>
      </c>
      <c r="H913" s="27" t="s">
        <v>6635</v>
      </c>
      <c r="I913" s="29">
        <v>35000</v>
      </c>
      <c r="J913" s="27" t="s">
        <v>6510</v>
      </c>
      <c r="K913" s="27" t="s">
        <v>11781</v>
      </c>
      <c r="L913" s="27" t="s">
        <v>6579</v>
      </c>
      <c r="M913" s="30">
        <v>42241</v>
      </c>
      <c r="N913" s="35" t="s">
        <v>12097</v>
      </c>
      <c r="O913" s="23">
        <v>0</v>
      </c>
      <c r="P913" s="23">
        <v>40000</v>
      </c>
      <c r="Q913" s="23">
        <v>0</v>
      </c>
      <c r="R913" s="24">
        <v>0</v>
      </c>
      <c r="S913" s="25">
        <v>0</v>
      </c>
      <c r="T913" s="32" t="s">
        <v>12066</v>
      </c>
      <c r="U913" s="22" t="str">
        <f>IFERROR(VLOOKUP(B913,[1]Planilha1!$A$1:$B$34,2,FALSE),"Liberado")</f>
        <v>Pendente Revisão Trabalhista</v>
      </c>
      <c r="V913" s="31"/>
      <c r="W913" s="31"/>
      <c r="X913" s="31"/>
      <c r="Y913" s="31"/>
      <c r="Z913" s="31"/>
      <c r="AA913" s="31"/>
      <c r="AB913" s="31"/>
      <c r="AC913" s="31"/>
      <c r="AD913" s="31"/>
      <c r="AE913" s="31"/>
      <c r="AF913" s="31"/>
      <c r="AG913" s="31"/>
      <c r="AH913" s="31"/>
      <c r="AI913" s="31"/>
      <c r="AJ913" s="31"/>
      <c r="AK913" s="31"/>
      <c r="AL913" s="31"/>
      <c r="AM913" s="31"/>
      <c r="AN913" s="31"/>
      <c r="AO913" s="31"/>
      <c r="AP913" s="31"/>
      <c r="AQ913" s="31"/>
      <c r="AR913" s="31"/>
      <c r="AS913" s="31"/>
      <c r="AT913" s="31"/>
      <c r="AU913" s="31"/>
      <c r="AV913" s="31"/>
      <c r="AW913" s="31"/>
      <c r="AX913" s="31"/>
      <c r="AY913" s="31"/>
      <c r="AZ913" s="31"/>
      <c r="BA913" s="31"/>
    </row>
    <row r="914" spans="1:53" s="21" customFormat="1" ht="20.100000000000001" customHeight="1" x14ac:dyDescent="0.2">
      <c r="A914" s="27" t="s">
        <v>138</v>
      </c>
      <c r="B914" s="28" t="s">
        <v>20</v>
      </c>
      <c r="C914" s="27" t="s">
        <v>466</v>
      </c>
      <c r="D914" s="27" t="s">
        <v>2183</v>
      </c>
      <c r="E914" s="27" t="s">
        <v>7</v>
      </c>
      <c r="F914" s="27" t="s">
        <v>6507</v>
      </c>
      <c r="G914" s="27" t="s">
        <v>7321</v>
      </c>
      <c r="H914" s="27" t="s">
        <v>7322</v>
      </c>
      <c r="I914" s="29">
        <v>30000</v>
      </c>
      <c r="J914" s="27" t="s">
        <v>6510</v>
      </c>
      <c r="K914" s="27" t="s">
        <v>11987</v>
      </c>
      <c r="L914" s="27" t="s">
        <v>7265</v>
      </c>
      <c r="M914" s="30">
        <v>41191</v>
      </c>
      <c r="N914" s="27" t="s">
        <v>11988</v>
      </c>
      <c r="O914" s="23">
        <v>18294.97</v>
      </c>
      <c r="P914" s="23">
        <v>25608</v>
      </c>
      <c r="Q914" s="23">
        <v>0</v>
      </c>
      <c r="R914" s="24">
        <v>20714.419999999998</v>
      </c>
      <c r="S914" s="25">
        <v>0</v>
      </c>
      <c r="T914" s="32"/>
      <c r="U914" s="22" t="str">
        <f>IFERROR(VLOOKUP(B914,[1]Planilha1!$A$1:$B$34,2,FALSE),"Liberado")</f>
        <v>Pendente Revisão Trabalhista</v>
      </c>
      <c r="V914" s="31"/>
      <c r="W914" s="31"/>
      <c r="X914" s="31"/>
      <c r="Y914" s="31"/>
      <c r="Z914" s="31"/>
      <c r="AA914" s="31"/>
      <c r="AB914" s="31"/>
      <c r="AC914" s="31"/>
      <c r="AD914" s="31"/>
      <c r="AE914" s="31"/>
      <c r="AF914" s="31"/>
      <c r="AG914" s="31"/>
      <c r="AH914" s="31"/>
      <c r="AI914" s="31"/>
      <c r="AJ914" s="31"/>
      <c r="AK914" s="31"/>
      <c r="AL914" s="31"/>
      <c r="AM914" s="31"/>
      <c r="AN914" s="31"/>
      <c r="AO914" s="31"/>
      <c r="AP914" s="31"/>
      <c r="AQ914" s="31"/>
      <c r="AR914" s="31"/>
      <c r="AS914" s="31"/>
      <c r="AT914" s="31"/>
      <c r="AU914" s="31"/>
      <c r="AV914" s="31"/>
      <c r="AW914" s="31"/>
      <c r="AX914" s="31"/>
      <c r="AY914" s="31"/>
      <c r="AZ914" s="31"/>
      <c r="BA914" s="31"/>
    </row>
    <row r="915" spans="1:53" s="21" customFormat="1" ht="20.100000000000001" customHeight="1" x14ac:dyDescent="0.2">
      <c r="A915" s="12" t="s">
        <v>8133</v>
      </c>
      <c r="B915" s="18" t="s">
        <v>21</v>
      </c>
      <c r="C915" s="12" t="s">
        <v>411</v>
      </c>
      <c r="D915" s="12" t="s">
        <v>412</v>
      </c>
      <c r="E915" s="19" t="s">
        <v>5</v>
      </c>
      <c r="F915" s="19" t="s">
        <v>2273</v>
      </c>
      <c r="G915" s="19" t="s">
        <v>2596</v>
      </c>
      <c r="H915" s="12" t="s">
        <v>2597</v>
      </c>
      <c r="I915" s="20">
        <v>1000</v>
      </c>
      <c r="J915" s="12" t="s">
        <v>2325</v>
      </c>
      <c r="K915" s="12" t="s">
        <v>2598</v>
      </c>
      <c r="L915" s="12" t="s">
        <v>2334</v>
      </c>
      <c r="M915" s="12"/>
      <c r="N915" s="12" t="s">
        <v>12071</v>
      </c>
      <c r="O915" s="20">
        <v>3500</v>
      </c>
      <c r="P915" s="20">
        <v>0</v>
      </c>
      <c r="Q915" s="20">
        <v>0</v>
      </c>
      <c r="R915" s="20">
        <v>0</v>
      </c>
      <c r="S915" s="20">
        <v>960</v>
      </c>
      <c r="U915" s="22" t="str">
        <f>IFERROR(VLOOKUP(B915,[1]Planilha1!$A$1:$B$34,2,FALSE),"Liberado")</f>
        <v>Liberado</v>
      </c>
    </row>
    <row r="916" spans="1:53" s="21" customFormat="1" ht="20.100000000000001" customHeight="1" x14ac:dyDescent="0.2">
      <c r="A916" s="12" t="s">
        <v>8133</v>
      </c>
      <c r="B916" s="18" t="s">
        <v>21</v>
      </c>
      <c r="C916" s="12" t="s">
        <v>331</v>
      </c>
      <c r="D916" s="12" t="s">
        <v>1100</v>
      </c>
      <c r="E916" s="19" t="s">
        <v>5</v>
      </c>
      <c r="F916" s="19" t="s">
        <v>6</v>
      </c>
      <c r="G916" s="19" t="s">
        <v>4569</v>
      </c>
      <c r="H916" s="12" t="s">
        <v>4570</v>
      </c>
      <c r="I916" s="20">
        <v>1000</v>
      </c>
      <c r="J916" s="12" t="s">
        <v>2325</v>
      </c>
      <c r="K916" s="12" t="s">
        <v>4571</v>
      </c>
      <c r="L916" s="12" t="s">
        <v>2260</v>
      </c>
      <c r="M916" s="12"/>
      <c r="N916" s="12" t="s">
        <v>7927</v>
      </c>
      <c r="O916" s="23">
        <v>0</v>
      </c>
      <c r="P916" s="23">
        <v>1000</v>
      </c>
      <c r="Q916" s="23">
        <v>0</v>
      </c>
      <c r="R916" s="24">
        <v>0</v>
      </c>
      <c r="S916" s="25">
        <v>1920</v>
      </c>
      <c r="U916" s="22" t="str">
        <f>IFERROR(VLOOKUP(B916,[1]Planilha1!$A$1:$B$34,2,FALSE),"Liberado")</f>
        <v>Liberado</v>
      </c>
    </row>
    <row r="917" spans="1:53" s="21" customFormat="1" ht="20.100000000000001" customHeight="1" x14ac:dyDescent="0.2">
      <c r="A917" s="12" t="s">
        <v>107</v>
      </c>
      <c r="B917" s="18" t="s">
        <v>295</v>
      </c>
      <c r="C917" s="12" t="s">
        <v>696</v>
      </c>
      <c r="D917" s="12" t="s">
        <v>697</v>
      </c>
      <c r="E917" s="19" t="s">
        <v>5</v>
      </c>
      <c r="F917" s="19" t="s">
        <v>2273</v>
      </c>
      <c r="G917" s="19" t="s">
        <v>3511</v>
      </c>
      <c r="H917" s="12" t="s">
        <v>3512</v>
      </c>
      <c r="I917" s="20">
        <v>1000</v>
      </c>
      <c r="J917" s="12" t="s">
        <v>2325</v>
      </c>
      <c r="K917" s="12" t="s">
        <v>3513</v>
      </c>
      <c r="L917" s="12" t="s">
        <v>2713</v>
      </c>
      <c r="M917" s="12"/>
      <c r="N917" s="12" t="s">
        <v>8337</v>
      </c>
      <c r="O917" s="20">
        <v>15000</v>
      </c>
      <c r="P917" s="20">
        <v>0</v>
      </c>
      <c r="Q917" s="20">
        <v>0</v>
      </c>
      <c r="R917" s="20">
        <v>0</v>
      </c>
      <c r="S917" s="20">
        <v>1920</v>
      </c>
      <c r="U917" s="22" t="str">
        <f>IFERROR(VLOOKUP(B917,[1]Planilha1!$A$1:$B$34,2,FALSE),"Liberado")</f>
        <v>Liberado</v>
      </c>
    </row>
    <row r="918" spans="1:53" s="21" customFormat="1" ht="20.100000000000001" customHeight="1" x14ac:dyDescent="0.2">
      <c r="A918" s="12" t="s">
        <v>107</v>
      </c>
      <c r="B918" s="18" t="s">
        <v>295</v>
      </c>
      <c r="C918" s="12" t="s">
        <v>427</v>
      </c>
      <c r="D918" s="12" t="s">
        <v>1097</v>
      </c>
      <c r="E918" s="19" t="s">
        <v>5</v>
      </c>
      <c r="F918" s="19" t="s">
        <v>4559</v>
      </c>
      <c r="G918" s="19" t="s">
        <v>4560</v>
      </c>
      <c r="H918" s="12" t="s">
        <v>2601</v>
      </c>
      <c r="I918" s="20">
        <v>3600000</v>
      </c>
      <c r="J918" s="12" t="s">
        <v>2247</v>
      </c>
      <c r="K918" s="12" t="s">
        <v>4561</v>
      </c>
      <c r="L918" s="12" t="s">
        <v>2249</v>
      </c>
      <c r="M918" s="12"/>
      <c r="N918" s="12" t="s">
        <v>4562</v>
      </c>
      <c r="O918" s="23">
        <v>0</v>
      </c>
      <c r="P918" s="23">
        <v>0</v>
      </c>
      <c r="Q918" s="23">
        <v>0</v>
      </c>
      <c r="R918" s="24">
        <v>0</v>
      </c>
      <c r="S918" s="25">
        <v>880</v>
      </c>
      <c r="U918" s="22" t="str">
        <f>IFERROR(VLOOKUP(B918,[1]Planilha1!$A$1:$B$34,2,FALSE),"Liberado")</f>
        <v>Liberado</v>
      </c>
    </row>
    <row r="919" spans="1:53" s="21" customFormat="1" ht="20.100000000000001" customHeight="1" x14ac:dyDescent="0.2">
      <c r="A919" s="12" t="s">
        <v>107</v>
      </c>
      <c r="B919" s="18" t="s">
        <v>295</v>
      </c>
      <c r="C919" s="12" t="s">
        <v>602</v>
      </c>
      <c r="D919" s="12" t="s">
        <v>9171</v>
      </c>
      <c r="E919" s="19" t="s">
        <v>5</v>
      </c>
      <c r="F919" s="19" t="s">
        <v>12</v>
      </c>
      <c r="G919" s="19" t="s">
        <v>7795</v>
      </c>
      <c r="H919" s="12" t="s">
        <v>8410</v>
      </c>
      <c r="I919" s="20">
        <v>496599.65</v>
      </c>
      <c r="J919" s="12" t="s">
        <v>2247</v>
      </c>
      <c r="K919" s="12" t="s">
        <v>9172</v>
      </c>
      <c r="L919" s="12" t="s">
        <v>3466</v>
      </c>
      <c r="M919" s="12"/>
      <c r="N919" s="12" t="s">
        <v>9173</v>
      </c>
      <c r="O919" s="23">
        <v>0</v>
      </c>
      <c r="P919" s="23">
        <v>496599.65</v>
      </c>
      <c r="Q919" s="23">
        <v>0</v>
      </c>
      <c r="R919" s="24">
        <v>0</v>
      </c>
      <c r="S919" s="25">
        <v>320</v>
      </c>
      <c r="U919" s="22" t="str">
        <f>IFERROR(VLOOKUP(B919,[1]Planilha1!$A$1:$B$34,2,FALSE),"Liberado")</f>
        <v>Liberado</v>
      </c>
    </row>
    <row r="920" spans="1:53" s="21" customFormat="1" ht="20.100000000000001" customHeight="1" x14ac:dyDescent="0.2">
      <c r="A920" s="12" t="s">
        <v>107</v>
      </c>
      <c r="B920" s="18" t="s">
        <v>295</v>
      </c>
      <c r="C920" s="12">
        <v>14</v>
      </c>
      <c r="D920" s="12" t="s">
        <v>9175</v>
      </c>
      <c r="E920" s="19" t="s">
        <v>5</v>
      </c>
      <c r="F920" s="19" t="s">
        <v>2273</v>
      </c>
      <c r="G920" s="19" t="s">
        <v>9176</v>
      </c>
      <c r="H920" s="12" t="s">
        <v>8410</v>
      </c>
      <c r="I920" s="20">
        <v>68110</v>
      </c>
      <c r="J920" s="12" t="s">
        <v>2325</v>
      </c>
      <c r="K920" s="12" t="s">
        <v>9177</v>
      </c>
      <c r="L920" s="12" t="s">
        <v>3233</v>
      </c>
      <c r="M920" s="12"/>
      <c r="N920" s="12" t="s">
        <v>9178</v>
      </c>
      <c r="O920" s="23">
        <v>0</v>
      </c>
      <c r="P920" s="23">
        <v>50000</v>
      </c>
      <c r="Q920" s="23">
        <v>0</v>
      </c>
      <c r="R920" s="24">
        <v>0</v>
      </c>
      <c r="S920" s="25">
        <v>0</v>
      </c>
      <c r="U920" s="22" t="str">
        <f>IFERROR(VLOOKUP(B920,[1]Planilha1!$A$1:$B$34,2,FALSE),"Liberado")</f>
        <v>Liberado</v>
      </c>
    </row>
    <row r="921" spans="1:53" s="21" customFormat="1" ht="20.100000000000001" customHeight="1" x14ac:dyDescent="0.2">
      <c r="A921" s="12" t="s">
        <v>107</v>
      </c>
      <c r="B921" s="18" t="s">
        <v>295</v>
      </c>
      <c r="C921" s="12" t="s">
        <v>466</v>
      </c>
      <c r="D921" s="12" t="s">
        <v>9566</v>
      </c>
      <c r="E921" s="19" t="s">
        <v>5</v>
      </c>
      <c r="F921" s="19" t="s">
        <v>2244</v>
      </c>
      <c r="G921" s="19" t="s">
        <v>9567</v>
      </c>
      <c r="H921" s="12" t="s">
        <v>4923</v>
      </c>
      <c r="I921" s="20">
        <v>28110</v>
      </c>
      <c r="J921" s="12" t="s">
        <v>2264</v>
      </c>
      <c r="K921" s="12" t="s">
        <v>4857</v>
      </c>
      <c r="L921" s="12" t="s">
        <v>7875</v>
      </c>
      <c r="M921" s="12"/>
      <c r="N921" s="12" t="s">
        <v>2595</v>
      </c>
      <c r="O921" s="23">
        <v>0</v>
      </c>
      <c r="P921" s="23">
        <v>10000</v>
      </c>
      <c r="Q921" s="23">
        <v>0</v>
      </c>
      <c r="R921" s="24">
        <v>0</v>
      </c>
      <c r="S921" s="25">
        <v>256</v>
      </c>
      <c r="U921" s="22" t="str">
        <f>IFERROR(VLOOKUP(B921,[1]Planilha1!$A$1:$B$34,2,FALSE),"Liberado")</f>
        <v>Liberado</v>
      </c>
    </row>
    <row r="922" spans="1:53" s="21" customFormat="1" ht="20.100000000000001" customHeight="1" x14ac:dyDescent="0.2">
      <c r="A922" s="12" t="s">
        <v>107</v>
      </c>
      <c r="B922" s="18" t="s">
        <v>295</v>
      </c>
      <c r="C922" s="12">
        <v>20</v>
      </c>
      <c r="D922" s="12" t="s">
        <v>1622</v>
      </c>
      <c r="E922" s="19" t="s">
        <v>5</v>
      </c>
      <c r="F922" s="19" t="s">
        <v>2244</v>
      </c>
      <c r="G922" s="19" t="s">
        <v>10497</v>
      </c>
      <c r="H922" s="12" t="s">
        <v>5768</v>
      </c>
      <c r="I922" s="20">
        <v>37480</v>
      </c>
      <c r="J922" s="12" t="s">
        <v>2302</v>
      </c>
      <c r="K922" s="12" t="s">
        <v>2303</v>
      </c>
      <c r="L922" s="12" t="s">
        <v>7875</v>
      </c>
      <c r="M922" s="12"/>
      <c r="N922" s="12" t="s">
        <v>5898</v>
      </c>
      <c r="O922" s="23">
        <v>0</v>
      </c>
      <c r="P922" s="23">
        <v>0</v>
      </c>
      <c r="Q922" s="23">
        <v>0</v>
      </c>
      <c r="R922" s="24">
        <v>0</v>
      </c>
      <c r="S922" s="25">
        <v>192</v>
      </c>
      <c r="U922" s="22" t="str">
        <f>IFERROR(VLOOKUP(B922,[1]Planilha1!$A$1:$B$34,2,FALSE),"Liberado")</f>
        <v>Liberado</v>
      </c>
    </row>
    <row r="923" spans="1:53" s="21" customFormat="1" ht="20.100000000000001" customHeight="1" x14ac:dyDescent="0.2">
      <c r="A923" s="27" t="s">
        <v>129</v>
      </c>
      <c r="B923" s="28" t="s">
        <v>295</v>
      </c>
      <c r="C923" s="27">
        <v>1</v>
      </c>
      <c r="D923" s="27" t="s">
        <v>11138</v>
      </c>
      <c r="E923" s="27" t="s">
        <v>7</v>
      </c>
      <c r="F923" s="27" t="s">
        <v>6507</v>
      </c>
      <c r="G923" s="27" t="s">
        <v>11139</v>
      </c>
      <c r="H923" s="27" t="s">
        <v>6619</v>
      </c>
      <c r="I923" s="29">
        <v>40000</v>
      </c>
      <c r="J923" s="27" t="s">
        <v>6510</v>
      </c>
      <c r="K923" s="27" t="s">
        <v>11099</v>
      </c>
      <c r="L923" s="27" t="s">
        <v>7770</v>
      </c>
      <c r="M923" s="30">
        <v>43125</v>
      </c>
      <c r="N923" s="27" t="s">
        <v>6511</v>
      </c>
      <c r="O923" s="23">
        <v>30000</v>
      </c>
      <c r="P923" s="23">
        <v>0</v>
      </c>
      <c r="Q923" s="23">
        <v>0</v>
      </c>
      <c r="R923" s="24">
        <v>0</v>
      </c>
      <c r="S923" s="25">
        <v>0</v>
      </c>
      <c r="T923" s="32"/>
      <c r="U923" s="22" t="str">
        <f>IFERROR(VLOOKUP(B923,[1]Planilha1!$A$1:$B$34,2,FALSE),"Liberado")</f>
        <v>Liberado</v>
      </c>
      <c r="V923" s="31"/>
      <c r="W923" s="31"/>
      <c r="X923" s="31"/>
      <c r="Y923" s="31"/>
      <c r="Z923" s="31"/>
      <c r="AA923" s="31"/>
      <c r="AB923" s="31"/>
      <c r="AC923" s="31"/>
      <c r="AD923" s="31"/>
      <c r="AE923" s="31"/>
      <c r="AF923" s="31"/>
      <c r="AG923" s="31"/>
      <c r="AH923" s="31"/>
      <c r="AI923" s="31"/>
      <c r="AJ923" s="31"/>
      <c r="AK923" s="31"/>
      <c r="AL923" s="31"/>
      <c r="AM923" s="31"/>
      <c r="AN923" s="31"/>
      <c r="AO923" s="31"/>
      <c r="AP923" s="31"/>
      <c r="AQ923" s="31"/>
      <c r="AR923" s="31"/>
      <c r="AS923" s="31"/>
      <c r="AT923" s="31"/>
      <c r="AU923" s="31"/>
      <c r="AV923" s="31"/>
      <c r="AW923" s="31"/>
      <c r="AX923" s="31"/>
      <c r="AY923" s="31"/>
      <c r="AZ923" s="31"/>
      <c r="BA923" s="31"/>
    </row>
    <row r="924" spans="1:53" s="21" customFormat="1" ht="20.100000000000001" customHeight="1" x14ac:dyDescent="0.2">
      <c r="A924" s="27" t="s">
        <v>129</v>
      </c>
      <c r="B924" s="28" t="s">
        <v>295</v>
      </c>
      <c r="C924" s="27">
        <v>1</v>
      </c>
      <c r="D924" s="27" t="s">
        <v>11194</v>
      </c>
      <c r="E924" s="27" t="s">
        <v>7</v>
      </c>
      <c r="F924" s="27" t="s">
        <v>6507</v>
      </c>
      <c r="G924" s="27" t="s">
        <v>11195</v>
      </c>
      <c r="H924" s="27" t="s">
        <v>6619</v>
      </c>
      <c r="I924" s="29">
        <v>40000</v>
      </c>
      <c r="J924" s="27" t="s">
        <v>6510</v>
      </c>
      <c r="K924" s="27" t="s">
        <v>11196</v>
      </c>
      <c r="L924" s="27" t="s">
        <v>7770</v>
      </c>
      <c r="M924" s="30">
        <v>43075</v>
      </c>
      <c r="N924" s="27" t="s">
        <v>6511</v>
      </c>
      <c r="O924" s="23">
        <v>30000</v>
      </c>
      <c r="P924" s="23">
        <v>0</v>
      </c>
      <c r="Q924" s="23">
        <v>0</v>
      </c>
      <c r="R924" s="24">
        <v>0</v>
      </c>
      <c r="S924" s="25">
        <v>0</v>
      </c>
      <c r="T924" s="32"/>
      <c r="U924" s="22" t="str">
        <f>IFERROR(VLOOKUP(B924,[1]Planilha1!$A$1:$B$34,2,FALSE),"Liberado")</f>
        <v>Liberado</v>
      </c>
      <c r="V924" s="31"/>
      <c r="W924" s="31"/>
      <c r="X924" s="31"/>
      <c r="Y924" s="31"/>
      <c r="Z924" s="31"/>
      <c r="AA924" s="31"/>
      <c r="AB924" s="31"/>
      <c r="AC924" s="31"/>
      <c r="AD924" s="31"/>
      <c r="AE924" s="31"/>
      <c r="AF924" s="31"/>
      <c r="AG924" s="31"/>
      <c r="AH924" s="31"/>
      <c r="AI924" s="31"/>
      <c r="AJ924" s="31"/>
      <c r="AK924" s="31"/>
      <c r="AL924" s="31"/>
      <c r="AM924" s="31"/>
      <c r="AN924" s="31"/>
      <c r="AO924" s="31"/>
      <c r="AP924" s="31"/>
      <c r="AQ924" s="31"/>
      <c r="AR924" s="31"/>
      <c r="AS924" s="31"/>
      <c r="AT924" s="31"/>
      <c r="AU924" s="31"/>
      <c r="AV924" s="31"/>
      <c r="AW924" s="31"/>
      <c r="AX924" s="31"/>
      <c r="AY924" s="31"/>
      <c r="AZ924" s="31"/>
      <c r="BA924" s="31"/>
    </row>
    <row r="925" spans="1:53" s="21" customFormat="1" ht="20.100000000000001" customHeight="1" x14ac:dyDescent="0.2">
      <c r="A925" s="27" t="s">
        <v>129</v>
      </c>
      <c r="B925" s="28" t="s">
        <v>295</v>
      </c>
      <c r="C925" s="27">
        <v>1</v>
      </c>
      <c r="D925" s="27" t="s">
        <v>11406</v>
      </c>
      <c r="E925" s="27" t="s">
        <v>7</v>
      </c>
      <c r="F925" s="27" t="s">
        <v>6507</v>
      </c>
      <c r="G925" s="27" t="s">
        <v>11407</v>
      </c>
      <c r="H925" s="27" t="s">
        <v>6576</v>
      </c>
      <c r="I925" s="29">
        <v>40000</v>
      </c>
      <c r="J925" s="27" t="s">
        <v>6510</v>
      </c>
      <c r="K925" s="27" t="s">
        <v>11408</v>
      </c>
      <c r="L925" s="27" t="s">
        <v>6579</v>
      </c>
      <c r="M925" s="30">
        <v>42922</v>
      </c>
      <c r="N925" s="27" t="s">
        <v>6511</v>
      </c>
      <c r="O925" s="23">
        <v>21102.7</v>
      </c>
      <c r="P925" s="23">
        <v>39769.78</v>
      </c>
      <c r="Q925" s="23">
        <v>0</v>
      </c>
      <c r="R925" s="24">
        <v>0</v>
      </c>
      <c r="S925" s="25">
        <v>0</v>
      </c>
      <c r="T925" s="32"/>
      <c r="U925" s="22" t="str">
        <f>IFERROR(VLOOKUP(B925,[1]Planilha1!$A$1:$B$34,2,FALSE),"Liberado")</f>
        <v>Liberado</v>
      </c>
      <c r="V925" s="31"/>
      <c r="W925" s="31"/>
      <c r="X925" s="31"/>
      <c r="Y925" s="31"/>
      <c r="Z925" s="31"/>
      <c r="AA925" s="31"/>
      <c r="AB925" s="31"/>
      <c r="AC925" s="31"/>
      <c r="AD925" s="31"/>
      <c r="AE925" s="31"/>
      <c r="AF925" s="31"/>
      <c r="AG925" s="31"/>
      <c r="AH925" s="31"/>
      <c r="AI925" s="31"/>
      <c r="AJ925" s="31"/>
      <c r="AK925" s="31"/>
      <c r="AL925" s="31"/>
      <c r="AM925" s="31"/>
      <c r="AN925" s="31"/>
      <c r="AO925" s="31"/>
      <c r="AP925" s="31"/>
      <c r="AQ925" s="31"/>
      <c r="AR925" s="31"/>
      <c r="AS925" s="31"/>
      <c r="AT925" s="31"/>
      <c r="AU925" s="31"/>
      <c r="AV925" s="31"/>
      <c r="AW925" s="31"/>
      <c r="AX925" s="31"/>
      <c r="AY925" s="31"/>
      <c r="AZ925" s="31"/>
      <c r="BA925" s="31"/>
    </row>
    <row r="926" spans="1:53" s="21" customFormat="1" ht="20.100000000000001" customHeight="1" x14ac:dyDescent="0.2">
      <c r="A926" s="27" t="s">
        <v>129</v>
      </c>
      <c r="B926" s="28" t="s">
        <v>295</v>
      </c>
      <c r="C926" s="27">
        <v>1</v>
      </c>
      <c r="D926" s="27" t="s">
        <v>1891</v>
      </c>
      <c r="E926" s="27" t="s">
        <v>7</v>
      </c>
      <c r="F926" s="27" t="s">
        <v>6507</v>
      </c>
      <c r="G926" s="27" t="s">
        <v>6618</v>
      </c>
      <c r="H926" s="27" t="s">
        <v>6619</v>
      </c>
      <c r="I926" s="29">
        <v>140000</v>
      </c>
      <c r="J926" s="27" t="s">
        <v>6510</v>
      </c>
      <c r="K926" s="27" t="s">
        <v>11529</v>
      </c>
      <c r="L926" s="27" t="s">
        <v>6585</v>
      </c>
      <c r="M926" s="30">
        <v>42772</v>
      </c>
      <c r="N926" s="27" t="s">
        <v>11530</v>
      </c>
      <c r="O926" s="23">
        <v>10000</v>
      </c>
      <c r="P926" s="23">
        <v>0</v>
      </c>
      <c r="Q926" s="23">
        <v>0</v>
      </c>
      <c r="R926" s="24">
        <v>0</v>
      </c>
      <c r="S926" s="25">
        <v>0</v>
      </c>
      <c r="T926" s="32"/>
      <c r="U926" s="22" t="str">
        <f>IFERROR(VLOOKUP(B926,[1]Planilha1!$A$1:$B$34,2,FALSE),"Liberado")</f>
        <v>Liberado</v>
      </c>
      <c r="V926" s="31"/>
      <c r="W926" s="31"/>
      <c r="X926" s="31"/>
      <c r="Y926" s="31"/>
      <c r="Z926" s="31"/>
      <c r="AA926" s="31"/>
      <c r="AB926" s="31"/>
      <c r="AC926" s="31"/>
      <c r="AD926" s="31"/>
      <c r="AE926" s="31"/>
      <c r="AF926" s="31"/>
      <c r="AG926" s="31"/>
      <c r="AH926" s="31"/>
      <c r="AI926" s="31"/>
      <c r="AJ926" s="31"/>
      <c r="AK926" s="31"/>
      <c r="AL926" s="31"/>
      <c r="AM926" s="31"/>
      <c r="AN926" s="31"/>
      <c r="AO926" s="31"/>
      <c r="AP926" s="31"/>
      <c r="AQ926" s="31"/>
      <c r="AR926" s="31"/>
      <c r="AS926" s="31"/>
      <c r="AT926" s="31"/>
      <c r="AU926" s="31"/>
      <c r="AV926" s="31"/>
      <c r="AW926" s="31"/>
      <c r="AX926" s="31"/>
      <c r="AY926" s="31"/>
      <c r="AZ926" s="31"/>
      <c r="BA926" s="31"/>
    </row>
    <row r="927" spans="1:53" s="21" customFormat="1" ht="20.100000000000001" customHeight="1" x14ac:dyDescent="0.2">
      <c r="A927" s="27" t="s">
        <v>129</v>
      </c>
      <c r="B927" s="28" t="s">
        <v>295</v>
      </c>
      <c r="C927" s="27">
        <v>1</v>
      </c>
      <c r="D927" s="27" t="s">
        <v>1895</v>
      </c>
      <c r="E927" s="27" t="s">
        <v>7</v>
      </c>
      <c r="F927" s="27" t="s">
        <v>6507</v>
      </c>
      <c r="G927" s="27" t="s">
        <v>11537</v>
      </c>
      <c r="H927" s="27" t="s">
        <v>6576</v>
      </c>
      <c r="I927" s="29">
        <v>40000</v>
      </c>
      <c r="J927" s="27" t="s">
        <v>6510</v>
      </c>
      <c r="K927" s="27" t="s">
        <v>11538</v>
      </c>
      <c r="L927" s="27" t="s">
        <v>6585</v>
      </c>
      <c r="M927" s="30">
        <v>42760</v>
      </c>
      <c r="N927" s="27" t="s">
        <v>11539</v>
      </c>
      <c r="O927" s="23">
        <v>38434.080000000002</v>
      </c>
      <c r="P927" s="23">
        <v>378184.73</v>
      </c>
      <c r="Q927" s="23">
        <v>0</v>
      </c>
      <c r="R927" s="24">
        <v>0</v>
      </c>
      <c r="S927" s="25">
        <v>0</v>
      </c>
      <c r="T927" s="32"/>
      <c r="U927" s="22" t="str">
        <f>IFERROR(VLOOKUP(B927,[1]Planilha1!$A$1:$B$34,2,FALSE),"Liberado")</f>
        <v>Liberado</v>
      </c>
      <c r="V927" s="31"/>
      <c r="W927" s="31"/>
      <c r="X927" s="31"/>
      <c r="Y927" s="31"/>
      <c r="Z927" s="31"/>
      <c r="AA927" s="31"/>
      <c r="AB927" s="31"/>
      <c r="AC927" s="31"/>
      <c r="AD927" s="31"/>
      <c r="AE927" s="31"/>
      <c r="AF927" s="31"/>
      <c r="AG927" s="31"/>
      <c r="AH927" s="31"/>
      <c r="AI927" s="31"/>
      <c r="AJ927" s="31"/>
      <c r="AK927" s="31"/>
      <c r="AL927" s="31"/>
      <c r="AM927" s="31"/>
      <c r="AN927" s="31"/>
      <c r="AO927" s="31"/>
      <c r="AP927" s="31"/>
      <c r="AQ927" s="31"/>
      <c r="AR927" s="31"/>
      <c r="AS927" s="31"/>
      <c r="AT927" s="31"/>
      <c r="AU927" s="31"/>
      <c r="AV927" s="31"/>
      <c r="AW927" s="31"/>
      <c r="AX927" s="31"/>
      <c r="AY927" s="31"/>
      <c r="AZ927" s="31"/>
      <c r="BA927" s="31"/>
    </row>
    <row r="928" spans="1:53" s="21" customFormat="1" ht="20.100000000000001" customHeight="1" x14ac:dyDescent="0.2">
      <c r="A928" s="27" t="s">
        <v>129</v>
      </c>
      <c r="B928" s="28" t="s">
        <v>295</v>
      </c>
      <c r="C928" s="27">
        <v>1</v>
      </c>
      <c r="D928" s="27" t="s">
        <v>1944</v>
      </c>
      <c r="E928" s="27" t="s">
        <v>7</v>
      </c>
      <c r="F928" s="27" t="s">
        <v>6507</v>
      </c>
      <c r="G928" s="27" t="s">
        <v>6724</v>
      </c>
      <c r="H928" s="27" t="s">
        <v>6725</v>
      </c>
      <c r="I928" s="29">
        <v>37000</v>
      </c>
      <c r="J928" s="27" t="s">
        <v>6510</v>
      </c>
      <c r="K928" s="27" t="s">
        <v>11625</v>
      </c>
      <c r="L928" s="27" t="s">
        <v>6579</v>
      </c>
      <c r="M928" s="30">
        <v>42605</v>
      </c>
      <c r="N928" s="27" t="s">
        <v>6511</v>
      </c>
      <c r="O928" s="23">
        <v>100000</v>
      </c>
      <c r="P928" s="23">
        <v>1314142.45</v>
      </c>
      <c r="Q928" s="23">
        <v>0</v>
      </c>
      <c r="R928" s="24">
        <v>0</v>
      </c>
      <c r="S928" s="25">
        <v>0</v>
      </c>
      <c r="T928" s="32"/>
      <c r="U928" s="22" t="str">
        <f>IFERROR(VLOOKUP(B928,[1]Planilha1!$A$1:$B$34,2,FALSE),"Liberado")</f>
        <v>Liberado</v>
      </c>
      <c r="V928" s="31"/>
      <c r="W928" s="31"/>
      <c r="X928" s="31"/>
      <c r="Y928" s="31"/>
      <c r="Z928" s="31"/>
      <c r="AA928" s="31"/>
      <c r="AB928" s="31"/>
      <c r="AC928" s="31"/>
      <c r="AD928" s="31"/>
      <c r="AE928" s="31"/>
      <c r="AF928" s="31"/>
      <c r="AG928" s="31"/>
      <c r="AH928" s="31"/>
      <c r="AI928" s="31"/>
      <c r="AJ928" s="31"/>
      <c r="AK928" s="31"/>
      <c r="AL928" s="31"/>
      <c r="AM928" s="31"/>
      <c r="AN928" s="31"/>
      <c r="AO928" s="31"/>
      <c r="AP928" s="31"/>
      <c r="AQ928" s="31"/>
      <c r="AR928" s="31"/>
      <c r="AS928" s="31"/>
      <c r="AT928" s="31"/>
      <c r="AU928" s="31"/>
      <c r="AV928" s="31"/>
      <c r="AW928" s="31"/>
      <c r="AX928" s="31"/>
      <c r="AY928" s="31"/>
      <c r="AZ928" s="31"/>
      <c r="BA928" s="31"/>
    </row>
    <row r="929" spans="1:53" s="21" customFormat="1" ht="20.100000000000001" customHeight="1" x14ac:dyDescent="0.2">
      <c r="A929" s="27" t="s">
        <v>129</v>
      </c>
      <c r="B929" s="28" t="s">
        <v>295</v>
      </c>
      <c r="C929" s="27">
        <v>1</v>
      </c>
      <c r="D929" s="27" t="s">
        <v>1972</v>
      </c>
      <c r="E929" s="27" t="s">
        <v>7</v>
      </c>
      <c r="F929" s="27" t="s">
        <v>6507</v>
      </c>
      <c r="G929" s="27" t="s">
        <v>6943</v>
      </c>
      <c r="H929" s="27" t="s">
        <v>6619</v>
      </c>
      <c r="I929" s="29">
        <v>35000</v>
      </c>
      <c r="J929" s="27" t="s">
        <v>6510</v>
      </c>
      <c r="K929" s="27" t="s">
        <v>11668</v>
      </c>
      <c r="L929" s="27" t="s">
        <v>6684</v>
      </c>
      <c r="M929" s="30">
        <v>42538</v>
      </c>
      <c r="N929" s="27" t="s">
        <v>6944</v>
      </c>
      <c r="O929" s="23">
        <v>102551.22</v>
      </c>
      <c r="P929" s="23">
        <v>284292.07</v>
      </c>
      <c r="Q929" s="23">
        <v>0</v>
      </c>
      <c r="R929" s="24">
        <v>0</v>
      </c>
      <c r="S929" s="25">
        <v>0</v>
      </c>
      <c r="T929" s="32"/>
      <c r="U929" s="22" t="str">
        <f>IFERROR(VLOOKUP(B929,[1]Planilha1!$A$1:$B$34,2,FALSE),"Liberado")</f>
        <v>Liberado</v>
      </c>
      <c r="V929" s="31"/>
      <c r="W929" s="31"/>
      <c r="X929" s="31"/>
      <c r="Y929" s="31"/>
      <c r="Z929" s="31"/>
      <c r="AA929" s="31"/>
      <c r="AB929" s="31"/>
      <c r="AC929" s="31"/>
      <c r="AD929" s="31"/>
      <c r="AE929" s="31"/>
      <c r="AF929" s="31"/>
      <c r="AG929" s="31"/>
      <c r="AH929" s="31"/>
      <c r="AI929" s="31"/>
      <c r="AJ929" s="31"/>
      <c r="AK929" s="31"/>
      <c r="AL929" s="31"/>
      <c r="AM929" s="31"/>
      <c r="AN929" s="31"/>
      <c r="AO929" s="31"/>
      <c r="AP929" s="31"/>
      <c r="AQ929" s="31"/>
      <c r="AR929" s="31"/>
      <c r="AS929" s="31"/>
      <c r="AT929" s="31"/>
      <c r="AU929" s="31"/>
      <c r="AV929" s="31"/>
      <c r="AW929" s="31"/>
      <c r="AX929" s="31"/>
      <c r="AY929" s="31"/>
      <c r="AZ929" s="31"/>
      <c r="BA929" s="31"/>
    </row>
    <row r="930" spans="1:53" s="21" customFormat="1" ht="20.100000000000001" customHeight="1" x14ac:dyDescent="0.2">
      <c r="A930" s="27" t="s">
        <v>129</v>
      </c>
      <c r="B930" s="28" t="s">
        <v>295</v>
      </c>
      <c r="C930" s="27">
        <v>1</v>
      </c>
      <c r="D930" s="27" t="s">
        <v>1978</v>
      </c>
      <c r="E930" s="27" t="s">
        <v>7</v>
      </c>
      <c r="F930" s="27" t="s">
        <v>6507</v>
      </c>
      <c r="G930" s="27" t="s">
        <v>6970</v>
      </c>
      <c r="H930" s="27" t="s">
        <v>6619</v>
      </c>
      <c r="I930" s="29">
        <v>80000</v>
      </c>
      <c r="J930" s="27" t="s">
        <v>6510</v>
      </c>
      <c r="K930" s="27" t="s">
        <v>11679</v>
      </c>
      <c r="L930" s="27" t="s">
        <v>6664</v>
      </c>
      <c r="M930" s="30">
        <v>42535</v>
      </c>
      <c r="N930" s="27" t="s">
        <v>11680</v>
      </c>
      <c r="O930" s="23">
        <v>0</v>
      </c>
      <c r="P930" s="23">
        <v>0.01</v>
      </c>
      <c r="Q930" s="23">
        <v>0</v>
      </c>
      <c r="R930" s="24">
        <v>0</v>
      </c>
      <c r="S930" s="25">
        <v>0</v>
      </c>
      <c r="T930" s="32"/>
      <c r="U930" s="22" t="str">
        <f>IFERROR(VLOOKUP(B930,[1]Planilha1!$A$1:$B$34,2,FALSE),"Liberado")</f>
        <v>Liberado</v>
      </c>
      <c r="V930" s="31"/>
      <c r="W930" s="31"/>
      <c r="X930" s="31"/>
      <c r="Y930" s="31"/>
      <c r="Z930" s="31"/>
      <c r="AA930" s="31"/>
      <c r="AB930" s="31"/>
      <c r="AC930" s="31"/>
      <c r="AD930" s="31"/>
      <c r="AE930" s="31"/>
      <c r="AF930" s="31"/>
      <c r="AG930" s="31"/>
      <c r="AH930" s="31"/>
      <c r="AI930" s="31"/>
      <c r="AJ930" s="31"/>
      <c r="AK930" s="31"/>
      <c r="AL930" s="31"/>
      <c r="AM930" s="31"/>
      <c r="AN930" s="31"/>
      <c r="AO930" s="31"/>
      <c r="AP930" s="31"/>
      <c r="AQ930" s="31"/>
      <c r="AR930" s="31"/>
      <c r="AS930" s="31"/>
      <c r="AT930" s="31"/>
      <c r="AU930" s="31"/>
      <c r="AV930" s="31"/>
      <c r="AW930" s="31"/>
      <c r="AX930" s="31"/>
      <c r="AY930" s="31"/>
      <c r="AZ930" s="31"/>
      <c r="BA930" s="31"/>
    </row>
    <row r="931" spans="1:53" s="21" customFormat="1" ht="20.100000000000001" customHeight="1" x14ac:dyDescent="0.2">
      <c r="A931" s="27" t="s">
        <v>129</v>
      </c>
      <c r="B931" s="28" t="s">
        <v>295</v>
      </c>
      <c r="C931" s="27">
        <v>1</v>
      </c>
      <c r="D931" s="27" t="s">
        <v>2031</v>
      </c>
      <c r="E931" s="27" t="s">
        <v>7</v>
      </c>
      <c r="F931" s="27" t="s">
        <v>6507</v>
      </c>
      <c r="G931" s="27" t="s">
        <v>7061</v>
      </c>
      <c r="H931" s="27" t="s">
        <v>6619</v>
      </c>
      <c r="I931" s="29">
        <v>32000</v>
      </c>
      <c r="J931" s="27" t="s">
        <v>6510</v>
      </c>
      <c r="K931" s="27" t="s">
        <v>11768</v>
      </c>
      <c r="L931" s="27" t="s">
        <v>7051</v>
      </c>
      <c r="M931" s="30">
        <v>42298</v>
      </c>
      <c r="N931" s="27" t="s">
        <v>7062</v>
      </c>
      <c r="O931" s="23">
        <v>279234.96999999997</v>
      </c>
      <c r="P931" s="23">
        <v>0</v>
      </c>
      <c r="Q931" s="23">
        <v>0</v>
      </c>
      <c r="R931" s="24">
        <v>9783.06</v>
      </c>
      <c r="S931" s="25">
        <v>0</v>
      </c>
      <c r="T931" s="32"/>
      <c r="U931" s="22" t="str">
        <f>IFERROR(VLOOKUP(B931,[1]Planilha1!$A$1:$B$34,2,FALSE),"Liberado")</f>
        <v>Liberado</v>
      </c>
      <c r="V931" s="31"/>
      <c r="W931" s="31"/>
      <c r="X931" s="31"/>
      <c r="Y931" s="31"/>
      <c r="Z931" s="31"/>
      <c r="AA931" s="31"/>
      <c r="AB931" s="31"/>
      <c r="AC931" s="31"/>
      <c r="AD931" s="31"/>
      <c r="AE931" s="31"/>
      <c r="AF931" s="31"/>
      <c r="AG931" s="31"/>
      <c r="AH931" s="31"/>
      <c r="AI931" s="31"/>
      <c r="AJ931" s="31"/>
      <c r="AK931" s="31"/>
      <c r="AL931" s="31"/>
      <c r="AM931" s="31"/>
      <c r="AN931" s="31"/>
      <c r="AO931" s="31"/>
      <c r="AP931" s="31"/>
      <c r="AQ931" s="31"/>
      <c r="AR931" s="31"/>
      <c r="AS931" s="31"/>
      <c r="AT931" s="31"/>
      <c r="AU931" s="31"/>
      <c r="AV931" s="31"/>
      <c r="AW931" s="31"/>
      <c r="AX931" s="31"/>
      <c r="AY931" s="31"/>
      <c r="AZ931" s="31"/>
      <c r="BA931" s="31"/>
    </row>
    <row r="932" spans="1:53" s="21" customFormat="1" ht="20.100000000000001" customHeight="1" x14ac:dyDescent="0.2">
      <c r="A932" s="27" t="s">
        <v>129</v>
      </c>
      <c r="B932" s="28" t="s">
        <v>295</v>
      </c>
      <c r="C932" s="27">
        <v>1</v>
      </c>
      <c r="D932" s="27" t="s">
        <v>2045</v>
      </c>
      <c r="E932" s="27" t="s">
        <v>7</v>
      </c>
      <c r="F932" s="27" t="s">
        <v>6507</v>
      </c>
      <c r="G932" s="27" t="s">
        <v>7090</v>
      </c>
      <c r="H932" s="27" t="s">
        <v>6576</v>
      </c>
      <c r="I932" s="29">
        <v>100000</v>
      </c>
      <c r="J932" s="27" t="s">
        <v>6630</v>
      </c>
      <c r="K932" s="27" t="s">
        <v>11782</v>
      </c>
      <c r="L932" s="27" t="s">
        <v>6664</v>
      </c>
      <c r="M932" s="30" t="s">
        <v>6531</v>
      </c>
      <c r="N932" s="27" t="s">
        <v>11783</v>
      </c>
      <c r="O932" s="23">
        <v>25179.03</v>
      </c>
      <c r="P932" s="23">
        <v>0</v>
      </c>
      <c r="Q932" s="23">
        <v>0</v>
      </c>
      <c r="R932" s="24">
        <v>17919.259999999998</v>
      </c>
      <c r="S932" s="25">
        <v>0</v>
      </c>
      <c r="T932" s="32"/>
      <c r="U932" s="22" t="str">
        <f>IFERROR(VLOOKUP(B932,[1]Planilha1!$A$1:$B$34,2,FALSE),"Liberado")</f>
        <v>Liberado</v>
      </c>
      <c r="V932" s="31"/>
      <c r="W932" s="31"/>
      <c r="X932" s="31"/>
      <c r="Y932" s="31"/>
      <c r="Z932" s="31"/>
      <c r="AA932" s="31"/>
      <c r="AB932" s="31"/>
      <c r="AC932" s="31"/>
      <c r="AD932" s="31"/>
      <c r="AE932" s="31"/>
      <c r="AF932" s="31"/>
      <c r="AG932" s="31"/>
      <c r="AH932" s="31"/>
      <c r="AI932" s="31"/>
      <c r="AJ932" s="31"/>
      <c r="AK932" s="31"/>
      <c r="AL932" s="31"/>
      <c r="AM932" s="31"/>
      <c r="AN932" s="31"/>
      <c r="AO932" s="31"/>
      <c r="AP932" s="31"/>
      <c r="AQ932" s="31"/>
      <c r="AR932" s="31"/>
      <c r="AS932" s="31"/>
      <c r="AT932" s="31"/>
      <c r="AU932" s="31"/>
      <c r="AV932" s="31"/>
      <c r="AW932" s="31"/>
      <c r="AX932" s="31"/>
      <c r="AY932" s="31"/>
      <c r="AZ932" s="31"/>
      <c r="BA932" s="31"/>
    </row>
    <row r="933" spans="1:53" s="21" customFormat="1" ht="20.100000000000001" customHeight="1" x14ac:dyDescent="0.2">
      <c r="A933" s="40" t="s">
        <v>201</v>
      </c>
      <c r="B933" s="41" t="s">
        <v>295</v>
      </c>
      <c r="C933" s="14">
        <v>1</v>
      </c>
      <c r="D933" s="40" t="s">
        <v>2222</v>
      </c>
      <c r="E933" s="42" t="s">
        <v>2220</v>
      </c>
      <c r="F933" s="43" t="s">
        <v>7389</v>
      </c>
      <c r="G933" s="36">
        <v>38810530</v>
      </c>
      <c r="H933" s="40" t="s">
        <v>2222</v>
      </c>
      <c r="I933" s="44">
        <v>119084.36</v>
      </c>
      <c r="J933" s="40" t="s">
        <v>7400</v>
      </c>
      <c r="K933" s="40" t="s">
        <v>7415</v>
      </c>
      <c r="L933" s="40" t="s">
        <v>7416</v>
      </c>
      <c r="M933" s="42" t="s">
        <v>40</v>
      </c>
      <c r="N933" s="40" t="s">
        <v>7852</v>
      </c>
      <c r="O933" s="23">
        <v>0</v>
      </c>
      <c r="P933" s="23">
        <v>119084.36</v>
      </c>
      <c r="Q933" s="23">
        <v>0</v>
      </c>
      <c r="R933" s="24">
        <v>0</v>
      </c>
      <c r="S933" s="25">
        <v>0</v>
      </c>
      <c r="T933" s="32"/>
      <c r="U933" s="22" t="str">
        <f>IFERROR(VLOOKUP(B933,[1]Planilha1!$A$1:$B$34,2,FALSE),"Liberado")</f>
        <v>Liberado</v>
      </c>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c r="AV933" s="45"/>
      <c r="AW933" s="45"/>
      <c r="AX933" s="45"/>
      <c r="AY933" s="45"/>
      <c r="AZ933" s="45"/>
      <c r="BA933" s="45"/>
    </row>
    <row r="934" spans="1:53" s="21" customFormat="1" ht="20.100000000000001" customHeight="1" x14ac:dyDescent="0.2">
      <c r="A934" s="12" t="s">
        <v>7998</v>
      </c>
      <c r="B934" s="18" t="s">
        <v>22</v>
      </c>
      <c r="C934" s="12" t="s">
        <v>331</v>
      </c>
      <c r="D934" s="12" t="s">
        <v>7999</v>
      </c>
      <c r="E934" s="19" t="s">
        <v>5</v>
      </c>
      <c r="F934" s="19" t="s">
        <v>2324</v>
      </c>
      <c r="G934" s="19" t="s">
        <v>8000</v>
      </c>
      <c r="H934" s="12" t="s">
        <v>8001</v>
      </c>
      <c r="I934" s="20">
        <v>22858.02</v>
      </c>
      <c r="J934" s="12" t="s">
        <v>2270</v>
      </c>
      <c r="K934" s="12" t="s">
        <v>8002</v>
      </c>
      <c r="L934" s="12" t="s">
        <v>2326</v>
      </c>
      <c r="M934" s="12"/>
      <c r="N934" s="12" t="s">
        <v>8003</v>
      </c>
      <c r="O934" s="20">
        <v>0</v>
      </c>
      <c r="P934" s="20">
        <v>0</v>
      </c>
      <c r="Q934" s="20">
        <v>0</v>
      </c>
      <c r="R934" s="20">
        <v>0</v>
      </c>
      <c r="S934" s="20">
        <v>160</v>
      </c>
      <c r="U934" s="22" t="str">
        <f>IFERROR(VLOOKUP(B934,[1]Planilha1!$A$1:$B$34,2,FALSE),"Liberado")</f>
        <v>Liberado</v>
      </c>
    </row>
    <row r="935" spans="1:53" s="21" customFormat="1" ht="20.100000000000001" customHeight="1" x14ac:dyDescent="0.2">
      <c r="A935" s="12" t="s">
        <v>7998</v>
      </c>
      <c r="B935" s="18" t="s">
        <v>22</v>
      </c>
      <c r="C935" s="12" t="s">
        <v>397</v>
      </c>
      <c r="D935" s="12" t="s">
        <v>405</v>
      </c>
      <c r="E935" s="19" t="s">
        <v>5</v>
      </c>
      <c r="F935" s="19" t="s">
        <v>2244</v>
      </c>
      <c r="G935" s="19" t="s">
        <v>2573</v>
      </c>
      <c r="H935" s="12" t="s">
        <v>2574</v>
      </c>
      <c r="I935" s="20">
        <v>11000</v>
      </c>
      <c r="J935" s="12" t="s">
        <v>2270</v>
      </c>
      <c r="K935" s="12" t="s">
        <v>2575</v>
      </c>
      <c r="L935" s="12" t="s">
        <v>2334</v>
      </c>
      <c r="M935" s="12"/>
      <c r="N935" s="12" t="s">
        <v>2576</v>
      </c>
      <c r="O935" s="20">
        <v>0</v>
      </c>
      <c r="P935" s="20">
        <v>0</v>
      </c>
      <c r="Q935" s="20">
        <v>0</v>
      </c>
      <c r="R935" s="20">
        <v>0</v>
      </c>
      <c r="S935" s="20">
        <v>1215.76</v>
      </c>
      <c r="U935" s="22" t="str">
        <f>IFERROR(VLOOKUP(B935,[1]Planilha1!$A$1:$B$34,2,FALSE),"Liberado")</f>
        <v>Liberado</v>
      </c>
    </row>
    <row r="936" spans="1:53" s="21" customFormat="1" ht="20.100000000000001" customHeight="1" x14ac:dyDescent="0.2">
      <c r="A936" s="12" t="s">
        <v>7998</v>
      </c>
      <c r="B936" s="18" t="s">
        <v>22</v>
      </c>
      <c r="C936" s="12" t="s">
        <v>466</v>
      </c>
      <c r="D936" s="12" t="s">
        <v>471</v>
      </c>
      <c r="E936" s="19" t="s">
        <v>5</v>
      </c>
      <c r="F936" s="19" t="s">
        <v>2244</v>
      </c>
      <c r="G936" s="19" t="s">
        <v>2788</v>
      </c>
      <c r="H936" s="12" t="s">
        <v>2789</v>
      </c>
      <c r="I936" s="20">
        <v>1000</v>
      </c>
      <c r="J936" s="12" t="s">
        <v>2325</v>
      </c>
      <c r="K936" s="12" t="s">
        <v>2790</v>
      </c>
      <c r="L936" s="12" t="s">
        <v>2260</v>
      </c>
      <c r="M936" s="12"/>
      <c r="N936" s="12" t="s">
        <v>7927</v>
      </c>
      <c r="O936" s="20">
        <v>0</v>
      </c>
      <c r="P936" s="20">
        <v>7000</v>
      </c>
      <c r="Q936" s="20">
        <v>0</v>
      </c>
      <c r="R936" s="20">
        <v>0</v>
      </c>
      <c r="S936" s="20">
        <v>1920</v>
      </c>
      <c r="U936" s="22" t="str">
        <f>IFERROR(VLOOKUP(B936,[1]Planilha1!$A$1:$B$34,2,FALSE),"Liberado")</f>
        <v>Liberado</v>
      </c>
    </row>
    <row r="937" spans="1:53" s="21" customFormat="1" ht="20.100000000000001" customHeight="1" x14ac:dyDescent="0.2">
      <c r="A937" s="12" t="s">
        <v>7998</v>
      </c>
      <c r="B937" s="18" t="s">
        <v>22</v>
      </c>
      <c r="C937" s="12" t="s">
        <v>466</v>
      </c>
      <c r="D937" s="12" t="s">
        <v>8214</v>
      </c>
      <c r="E937" s="19" t="s">
        <v>5</v>
      </c>
      <c r="F937" s="19" t="s">
        <v>8215</v>
      </c>
      <c r="G937" s="19" t="s">
        <v>8216</v>
      </c>
      <c r="H937" s="12" t="s">
        <v>8217</v>
      </c>
      <c r="I937" s="20">
        <v>1000</v>
      </c>
      <c r="J937" s="12" t="s">
        <v>2270</v>
      </c>
      <c r="K937" s="12" t="s">
        <v>8218</v>
      </c>
      <c r="L937" s="12" t="s">
        <v>4407</v>
      </c>
      <c r="M937" s="12"/>
      <c r="N937" s="12" t="s">
        <v>8219</v>
      </c>
      <c r="O937" s="20">
        <v>2000</v>
      </c>
      <c r="P937" s="20">
        <v>0</v>
      </c>
      <c r="Q937" s="20">
        <v>0</v>
      </c>
      <c r="R937" s="20">
        <v>0</v>
      </c>
      <c r="S937" s="20">
        <v>1287.76</v>
      </c>
      <c r="U937" s="22" t="str">
        <f>IFERROR(VLOOKUP(B937,[1]Planilha1!$A$1:$B$34,2,FALSE),"Liberado")</f>
        <v>Liberado</v>
      </c>
    </row>
    <row r="938" spans="1:53" s="21" customFormat="1" ht="20.100000000000001" customHeight="1" x14ac:dyDescent="0.2">
      <c r="A938" s="12" t="s">
        <v>7998</v>
      </c>
      <c r="B938" s="18" t="s">
        <v>22</v>
      </c>
      <c r="C938" s="12" t="s">
        <v>397</v>
      </c>
      <c r="D938" s="12" t="s">
        <v>1099</v>
      </c>
      <c r="E938" s="19" t="s">
        <v>5</v>
      </c>
      <c r="F938" s="19" t="s">
        <v>4565</v>
      </c>
      <c r="G938" s="19" t="s">
        <v>4566</v>
      </c>
      <c r="H938" s="12" t="s">
        <v>4567</v>
      </c>
      <c r="I938" s="20">
        <v>33888.1</v>
      </c>
      <c r="J938" s="12" t="s">
        <v>2270</v>
      </c>
      <c r="K938" s="12" t="s">
        <v>4568</v>
      </c>
      <c r="L938" s="12" t="s">
        <v>8717</v>
      </c>
      <c r="M938" s="12"/>
      <c r="N938" s="12" t="s">
        <v>2653</v>
      </c>
      <c r="O938" s="23">
        <v>0</v>
      </c>
      <c r="P938" s="23">
        <v>10000</v>
      </c>
      <c r="Q938" s="23">
        <v>0</v>
      </c>
      <c r="R938" s="24">
        <v>0</v>
      </c>
      <c r="S938" s="25">
        <v>240</v>
      </c>
      <c r="U938" s="22" t="str">
        <f>IFERROR(VLOOKUP(B938,[1]Planilha1!$A$1:$B$34,2,FALSE),"Liberado")</f>
        <v>Liberado</v>
      </c>
    </row>
    <row r="939" spans="1:53" s="21" customFormat="1" ht="20.100000000000001" customHeight="1" x14ac:dyDescent="0.2">
      <c r="A939" s="12" t="s">
        <v>7998</v>
      </c>
      <c r="B939" s="18" t="s">
        <v>22</v>
      </c>
      <c r="C939" s="12" t="s">
        <v>397</v>
      </c>
      <c r="D939" s="12" t="s">
        <v>9179</v>
      </c>
      <c r="E939" s="19" t="s">
        <v>5</v>
      </c>
      <c r="F939" s="19" t="s">
        <v>9180</v>
      </c>
      <c r="G939" s="19" t="s">
        <v>9181</v>
      </c>
      <c r="H939" s="12" t="s">
        <v>9182</v>
      </c>
      <c r="I939" s="20">
        <v>1272.8800000000001</v>
      </c>
      <c r="J939" s="12" t="s">
        <v>2270</v>
      </c>
      <c r="K939" s="12" t="s">
        <v>9183</v>
      </c>
      <c r="L939" s="12" t="s">
        <v>2260</v>
      </c>
      <c r="M939" s="12"/>
      <c r="N939" s="12" t="s">
        <v>5298</v>
      </c>
      <c r="O939" s="23">
        <v>0</v>
      </c>
      <c r="P939" s="23">
        <v>1200</v>
      </c>
      <c r="Q939" s="23">
        <v>0</v>
      </c>
      <c r="R939" s="24">
        <v>2400</v>
      </c>
      <c r="S939" s="25">
        <v>1558.23</v>
      </c>
      <c r="U939" s="22" t="str">
        <f>IFERROR(VLOOKUP(B939,[1]Planilha1!$A$1:$B$34,2,FALSE),"Liberado")</f>
        <v>Liberado</v>
      </c>
    </row>
    <row r="940" spans="1:53" s="21" customFormat="1" ht="20.100000000000001" customHeight="1" x14ac:dyDescent="0.2">
      <c r="A940" s="12" t="s">
        <v>7998</v>
      </c>
      <c r="B940" s="18" t="s">
        <v>22</v>
      </c>
      <c r="C940" s="12" t="s">
        <v>331</v>
      </c>
      <c r="D940" s="12" t="s">
        <v>1103</v>
      </c>
      <c r="E940" s="19" t="s">
        <v>5</v>
      </c>
      <c r="F940" s="19" t="s">
        <v>2355</v>
      </c>
      <c r="G940" s="19" t="s">
        <v>4576</v>
      </c>
      <c r="H940" s="12" t="s">
        <v>4577</v>
      </c>
      <c r="I940" s="20">
        <v>1000</v>
      </c>
      <c r="J940" s="12" t="s">
        <v>2270</v>
      </c>
      <c r="K940" s="12" t="s">
        <v>3379</v>
      </c>
      <c r="L940" s="12" t="s">
        <v>2334</v>
      </c>
      <c r="M940" s="12"/>
      <c r="N940" s="12" t="s">
        <v>9185</v>
      </c>
      <c r="O940" s="23">
        <v>0</v>
      </c>
      <c r="P940" s="23">
        <v>10000</v>
      </c>
      <c r="Q940" s="23">
        <v>0</v>
      </c>
      <c r="R940" s="24">
        <v>0</v>
      </c>
      <c r="S940" s="25">
        <v>791.83</v>
      </c>
      <c r="U940" s="22" t="str">
        <f>IFERROR(VLOOKUP(B940,[1]Planilha1!$A$1:$B$34,2,FALSE),"Liberado")</f>
        <v>Liberado</v>
      </c>
    </row>
    <row r="941" spans="1:53" s="21" customFormat="1" ht="20.100000000000001" customHeight="1" x14ac:dyDescent="0.2">
      <c r="A941" s="40" t="s">
        <v>235</v>
      </c>
      <c r="B941" s="41" t="s">
        <v>22</v>
      </c>
      <c r="C941" s="12" t="s">
        <v>331</v>
      </c>
      <c r="D941" s="40" t="s">
        <v>2243</v>
      </c>
      <c r="E941" s="42" t="s">
        <v>2220</v>
      </c>
      <c r="F941" s="43" t="s">
        <v>7389</v>
      </c>
      <c r="G941" s="36" t="s">
        <v>7623</v>
      </c>
      <c r="H941" s="40" t="s">
        <v>2243</v>
      </c>
      <c r="I941" s="44">
        <v>16788</v>
      </c>
      <c r="J941" s="40" t="s">
        <v>7391</v>
      </c>
      <c r="K941" s="40" t="s">
        <v>7450</v>
      </c>
      <c r="L941" s="40" t="s">
        <v>7431</v>
      </c>
      <c r="M941" s="42" t="s">
        <v>40</v>
      </c>
      <c r="N941" s="40" t="s">
        <v>7852</v>
      </c>
      <c r="O941" s="23">
        <v>0</v>
      </c>
      <c r="P941" s="23">
        <v>16788</v>
      </c>
      <c r="Q941" s="23">
        <v>0</v>
      </c>
      <c r="R941" s="24">
        <v>0</v>
      </c>
      <c r="S941" s="25">
        <v>0</v>
      </c>
      <c r="T941" s="32"/>
      <c r="U941" s="22" t="str">
        <f>IFERROR(VLOOKUP(B941,[1]Planilha1!$A$1:$B$34,2,FALSE),"Liberado")</f>
        <v>Liberado</v>
      </c>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c r="AV941" s="45"/>
      <c r="AW941" s="45"/>
      <c r="AX941" s="45"/>
      <c r="AY941" s="45"/>
      <c r="AZ941" s="45"/>
      <c r="BA941" s="45"/>
    </row>
    <row r="942" spans="1:53" s="21" customFormat="1" ht="20.100000000000001" customHeight="1" x14ac:dyDescent="0.2">
      <c r="A942" s="27" t="s">
        <v>162</v>
      </c>
      <c r="B942" s="28" t="s">
        <v>24</v>
      </c>
      <c r="C942" s="27" t="s">
        <v>397</v>
      </c>
      <c r="D942" s="27" t="s">
        <v>2139</v>
      </c>
      <c r="E942" s="27" t="s">
        <v>7</v>
      </c>
      <c r="F942" s="27" t="s">
        <v>6507</v>
      </c>
      <c r="G942" s="27" t="s">
        <v>7249</v>
      </c>
      <c r="H942" s="27" t="s">
        <v>7250</v>
      </c>
      <c r="I942" s="29">
        <v>30000</v>
      </c>
      <c r="J942" s="27" t="s">
        <v>6520</v>
      </c>
      <c r="K942" s="27" t="s">
        <v>11920</v>
      </c>
      <c r="L942" s="27" t="s">
        <v>7104</v>
      </c>
      <c r="M942" s="30">
        <v>41487</v>
      </c>
      <c r="N942" s="27" t="s">
        <v>7251</v>
      </c>
      <c r="O942" s="23">
        <v>10000</v>
      </c>
      <c r="P942" s="23">
        <v>0</v>
      </c>
      <c r="Q942" s="23">
        <v>0</v>
      </c>
      <c r="R942" s="24">
        <v>10000</v>
      </c>
      <c r="S942" s="25">
        <v>0</v>
      </c>
      <c r="T942" s="32"/>
      <c r="U942" s="22" t="str">
        <f>IFERROR(VLOOKUP(B942,[1]Planilha1!$A$1:$B$34,2,FALSE),"Liberado")</f>
        <v>Liberado</v>
      </c>
      <c r="V942" s="31"/>
      <c r="W942" s="31"/>
      <c r="X942" s="31"/>
      <c r="Y942" s="31"/>
      <c r="Z942" s="31"/>
      <c r="AA942" s="31"/>
      <c r="AB942" s="31"/>
      <c r="AC942" s="31"/>
      <c r="AD942" s="31"/>
      <c r="AE942" s="31"/>
      <c r="AF942" s="31"/>
      <c r="AG942" s="31"/>
      <c r="AH942" s="31"/>
      <c r="AI942" s="31"/>
      <c r="AJ942" s="31"/>
      <c r="AK942" s="31"/>
      <c r="AL942" s="31"/>
      <c r="AM942" s="31"/>
      <c r="AN942" s="31"/>
      <c r="AO942" s="31"/>
      <c r="AP942" s="31"/>
      <c r="AQ942" s="31"/>
      <c r="AR942" s="31"/>
      <c r="AS942" s="31"/>
      <c r="AT942" s="31"/>
      <c r="AU942" s="31"/>
      <c r="AV942" s="31"/>
      <c r="AW942" s="31"/>
      <c r="AX942" s="31"/>
      <c r="AY942" s="31"/>
      <c r="AZ942" s="31"/>
      <c r="BA942" s="31"/>
    </row>
    <row r="943" spans="1:53" s="21" customFormat="1" ht="20.100000000000001" customHeight="1" x14ac:dyDescent="0.2">
      <c r="A943" s="12" t="s">
        <v>7964</v>
      </c>
      <c r="B943" s="18" t="s">
        <v>26</v>
      </c>
      <c r="C943" s="12" t="s">
        <v>331</v>
      </c>
      <c r="D943" s="12" t="s">
        <v>7965</v>
      </c>
      <c r="E943" s="19" t="s">
        <v>5</v>
      </c>
      <c r="F943" s="19" t="s">
        <v>2324</v>
      </c>
      <c r="G943" s="19" t="s">
        <v>7966</v>
      </c>
      <c r="H943" s="12" t="s">
        <v>7967</v>
      </c>
      <c r="I943" s="20">
        <v>935.2</v>
      </c>
      <c r="J943" s="12" t="s">
        <v>2247</v>
      </c>
      <c r="K943" s="12" t="s">
        <v>7968</v>
      </c>
      <c r="L943" s="12" t="s">
        <v>2249</v>
      </c>
      <c r="M943" s="12"/>
      <c r="N943" s="12" t="s">
        <v>2394</v>
      </c>
      <c r="O943" s="20">
        <v>0</v>
      </c>
      <c r="P943" s="20">
        <v>10000</v>
      </c>
      <c r="Q943" s="20">
        <v>0</v>
      </c>
      <c r="R943" s="20">
        <v>0</v>
      </c>
      <c r="S943" s="20">
        <v>1920</v>
      </c>
      <c r="U943" s="22" t="str">
        <f>IFERROR(VLOOKUP(B943,[1]Planilha1!$A$1:$B$34,2,FALSE),"Liberado")</f>
        <v>Liberado</v>
      </c>
    </row>
    <row r="944" spans="1:53" s="21" customFormat="1" ht="20.100000000000001" customHeight="1" x14ac:dyDescent="0.2">
      <c r="A944" s="12" t="s">
        <v>7964</v>
      </c>
      <c r="B944" s="18" t="s">
        <v>26</v>
      </c>
      <c r="C944" s="12" t="s">
        <v>331</v>
      </c>
      <c r="D944" s="12" t="s">
        <v>344</v>
      </c>
      <c r="E944" s="19" t="s">
        <v>5</v>
      </c>
      <c r="F944" s="19" t="s">
        <v>2244</v>
      </c>
      <c r="G944" s="19" t="s">
        <v>2339</v>
      </c>
      <c r="H944" s="12" t="s">
        <v>2340</v>
      </c>
      <c r="I944" s="20">
        <v>21600</v>
      </c>
      <c r="J944" s="12" t="s">
        <v>2264</v>
      </c>
      <c r="K944" s="12" t="s">
        <v>2341</v>
      </c>
      <c r="L944" s="12" t="s">
        <v>4323</v>
      </c>
      <c r="M944" s="12"/>
      <c r="N944" s="12" t="s">
        <v>2342</v>
      </c>
      <c r="O944" s="20">
        <v>3000</v>
      </c>
      <c r="P944" s="20">
        <v>0</v>
      </c>
      <c r="Q944" s="20">
        <v>0</v>
      </c>
      <c r="R944" s="20">
        <v>0</v>
      </c>
      <c r="S944" s="20">
        <v>864</v>
      </c>
      <c r="U944" s="22" t="str">
        <f>IFERROR(VLOOKUP(B944,[1]Planilha1!$A$1:$B$34,2,FALSE),"Liberado")</f>
        <v>Liberado</v>
      </c>
    </row>
    <row r="945" spans="1:21" s="21" customFormat="1" ht="20.100000000000001" customHeight="1" x14ac:dyDescent="0.2">
      <c r="A945" s="12" t="s">
        <v>7964</v>
      </c>
      <c r="B945" s="18" t="s">
        <v>26</v>
      </c>
      <c r="C945" s="12" t="s">
        <v>331</v>
      </c>
      <c r="D945" s="12" t="s">
        <v>354</v>
      </c>
      <c r="E945" s="19" t="s">
        <v>5</v>
      </c>
      <c r="F945" s="19" t="s">
        <v>10</v>
      </c>
      <c r="G945" s="19" t="s">
        <v>2382</v>
      </c>
      <c r="H945" s="12" t="s">
        <v>2383</v>
      </c>
      <c r="I945" s="20">
        <v>16000</v>
      </c>
      <c r="J945" s="12" t="s">
        <v>2258</v>
      </c>
      <c r="K945" s="12" t="s">
        <v>2384</v>
      </c>
      <c r="L945" s="12" t="s">
        <v>2368</v>
      </c>
      <c r="M945" s="12"/>
      <c r="N945" s="12" t="s">
        <v>2385</v>
      </c>
      <c r="O945" s="20">
        <v>0</v>
      </c>
      <c r="P945" s="20">
        <v>13416.4</v>
      </c>
      <c r="Q945" s="20">
        <v>0</v>
      </c>
      <c r="R945" s="20">
        <v>0</v>
      </c>
      <c r="S945" s="20">
        <v>1200</v>
      </c>
      <c r="U945" s="22" t="str">
        <f>IFERROR(VLOOKUP(B945,[1]Planilha1!$A$1:$B$34,2,FALSE),"Liberado")</f>
        <v>Liberado</v>
      </c>
    </row>
    <row r="946" spans="1:21" s="21" customFormat="1" ht="20.100000000000001" customHeight="1" x14ac:dyDescent="0.2">
      <c r="A946" s="12" t="s">
        <v>7964</v>
      </c>
      <c r="B946" s="18" t="s">
        <v>26</v>
      </c>
      <c r="C946" s="12" t="s">
        <v>331</v>
      </c>
      <c r="D946" s="12" t="s">
        <v>357</v>
      </c>
      <c r="E946" s="19" t="s">
        <v>5</v>
      </c>
      <c r="F946" s="19" t="s">
        <v>2244</v>
      </c>
      <c r="G946" s="19" t="s">
        <v>2395</v>
      </c>
      <c r="H946" s="12" t="s">
        <v>2396</v>
      </c>
      <c r="I946" s="20">
        <v>30000</v>
      </c>
      <c r="J946" s="12" t="s">
        <v>2258</v>
      </c>
      <c r="K946" s="12" t="s">
        <v>2397</v>
      </c>
      <c r="L946" s="12" t="s">
        <v>2608</v>
      </c>
      <c r="M946" s="12"/>
      <c r="N946" s="12" t="s">
        <v>7977</v>
      </c>
      <c r="O946" s="20">
        <v>15192.66</v>
      </c>
      <c r="P946" s="20">
        <v>0</v>
      </c>
      <c r="Q946" s="20">
        <v>0</v>
      </c>
      <c r="R946" s="20">
        <v>0</v>
      </c>
      <c r="S946" s="20">
        <v>1120</v>
      </c>
      <c r="U946" s="22" t="str">
        <f>IFERROR(VLOOKUP(B946,[1]Planilha1!$A$1:$B$34,2,FALSE),"Liberado")</f>
        <v>Liberado</v>
      </c>
    </row>
    <row r="947" spans="1:21" s="21" customFormat="1" ht="20.100000000000001" customHeight="1" x14ac:dyDescent="0.2">
      <c r="A947" s="12" t="s">
        <v>7964</v>
      </c>
      <c r="B947" s="18" t="s">
        <v>26</v>
      </c>
      <c r="C947" s="12" t="s">
        <v>331</v>
      </c>
      <c r="D947" s="12" t="s">
        <v>365</v>
      </c>
      <c r="E947" s="19" t="s">
        <v>5</v>
      </c>
      <c r="F947" s="19" t="s">
        <v>2255</v>
      </c>
      <c r="G947" s="19" t="s">
        <v>2424</v>
      </c>
      <c r="H947" s="12" t="s">
        <v>2425</v>
      </c>
      <c r="I947" s="20">
        <v>76157.88</v>
      </c>
      <c r="J947" s="12" t="s">
        <v>2258</v>
      </c>
      <c r="K947" s="12" t="s">
        <v>2426</v>
      </c>
      <c r="L947" s="12" t="s">
        <v>2368</v>
      </c>
      <c r="M947" s="12"/>
      <c r="N947" s="12" t="s">
        <v>2427</v>
      </c>
      <c r="O947" s="20">
        <v>0</v>
      </c>
      <c r="P947" s="20">
        <v>10000</v>
      </c>
      <c r="Q947" s="20">
        <v>0</v>
      </c>
      <c r="R947" s="20">
        <v>0</v>
      </c>
      <c r="S947" s="20">
        <v>720</v>
      </c>
      <c r="U947" s="22" t="str">
        <f>IFERROR(VLOOKUP(B947,[1]Planilha1!$A$1:$B$34,2,FALSE),"Liberado")</f>
        <v>Liberado</v>
      </c>
    </row>
    <row r="948" spans="1:21" s="21" customFormat="1" ht="20.100000000000001" customHeight="1" x14ac:dyDescent="0.2">
      <c r="A948" s="12" t="s">
        <v>7964</v>
      </c>
      <c r="B948" s="18" t="s">
        <v>26</v>
      </c>
      <c r="C948" s="12" t="s">
        <v>331</v>
      </c>
      <c r="D948" s="12" t="s">
        <v>369</v>
      </c>
      <c r="E948" s="19" t="s">
        <v>5</v>
      </c>
      <c r="F948" s="19" t="s">
        <v>2244</v>
      </c>
      <c r="G948" s="19" t="s">
        <v>2439</v>
      </c>
      <c r="H948" s="12" t="s">
        <v>2440</v>
      </c>
      <c r="I948" s="20">
        <v>10000</v>
      </c>
      <c r="J948" s="12" t="s">
        <v>2258</v>
      </c>
      <c r="K948" s="12" t="s">
        <v>2441</v>
      </c>
      <c r="L948" s="12" t="s">
        <v>2368</v>
      </c>
      <c r="M948" s="12"/>
      <c r="N948" s="12" t="s">
        <v>2412</v>
      </c>
      <c r="O948" s="20">
        <v>0</v>
      </c>
      <c r="P948" s="20">
        <v>10000</v>
      </c>
      <c r="Q948" s="20">
        <v>0</v>
      </c>
      <c r="R948" s="20">
        <v>0</v>
      </c>
      <c r="S948" s="20">
        <v>480</v>
      </c>
      <c r="U948" s="22" t="str">
        <f>IFERROR(VLOOKUP(B948,[1]Planilha1!$A$1:$B$34,2,FALSE),"Liberado")</f>
        <v>Liberado</v>
      </c>
    </row>
    <row r="949" spans="1:21" s="21" customFormat="1" ht="20.100000000000001" customHeight="1" x14ac:dyDescent="0.2">
      <c r="A949" s="12" t="s">
        <v>7964</v>
      </c>
      <c r="B949" s="18" t="s">
        <v>26</v>
      </c>
      <c r="C949" s="12" t="s">
        <v>331</v>
      </c>
      <c r="D949" s="12" t="s">
        <v>370</v>
      </c>
      <c r="E949" s="19" t="s">
        <v>5</v>
      </c>
      <c r="F949" s="19" t="s">
        <v>2244</v>
      </c>
      <c r="G949" s="19" t="s">
        <v>2442</v>
      </c>
      <c r="H949" s="12" t="s">
        <v>2443</v>
      </c>
      <c r="I949" s="20">
        <v>10000</v>
      </c>
      <c r="J949" s="12" t="s">
        <v>2258</v>
      </c>
      <c r="K949" s="12" t="s">
        <v>2444</v>
      </c>
      <c r="L949" s="12" t="s">
        <v>2368</v>
      </c>
      <c r="M949" s="12"/>
      <c r="N949" s="12" t="s">
        <v>2412</v>
      </c>
      <c r="O949" s="20">
        <v>0</v>
      </c>
      <c r="P949" s="20">
        <v>10000</v>
      </c>
      <c r="Q949" s="20">
        <v>0</v>
      </c>
      <c r="R949" s="20">
        <v>0</v>
      </c>
      <c r="S949" s="20">
        <v>560</v>
      </c>
      <c r="U949" s="22" t="str">
        <f>IFERROR(VLOOKUP(B949,[1]Planilha1!$A$1:$B$34,2,FALSE),"Liberado")</f>
        <v>Liberado</v>
      </c>
    </row>
    <row r="950" spans="1:21" s="21" customFormat="1" ht="20.100000000000001" customHeight="1" x14ac:dyDescent="0.2">
      <c r="A950" s="12" t="s">
        <v>7964</v>
      </c>
      <c r="B950" s="18" t="s">
        <v>26</v>
      </c>
      <c r="C950" s="12" t="s">
        <v>331</v>
      </c>
      <c r="D950" s="12" t="s">
        <v>375</v>
      </c>
      <c r="E950" s="19" t="s">
        <v>5</v>
      </c>
      <c r="F950" s="19" t="s">
        <v>2244</v>
      </c>
      <c r="G950" s="19" t="s">
        <v>2462</v>
      </c>
      <c r="H950" s="12" t="s">
        <v>2463</v>
      </c>
      <c r="I950" s="20">
        <v>10000</v>
      </c>
      <c r="J950" s="12" t="s">
        <v>2258</v>
      </c>
      <c r="K950" s="12" t="s">
        <v>2410</v>
      </c>
      <c r="L950" s="12" t="s">
        <v>2368</v>
      </c>
      <c r="M950" s="12"/>
      <c r="N950" s="12" t="s">
        <v>2412</v>
      </c>
      <c r="O950" s="20">
        <v>0</v>
      </c>
      <c r="P950" s="20">
        <v>10000</v>
      </c>
      <c r="Q950" s="20">
        <v>0</v>
      </c>
      <c r="R950" s="20">
        <v>0</v>
      </c>
      <c r="S950" s="20">
        <v>360</v>
      </c>
      <c r="U950" s="22" t="str">
        <f>IFERROR(VLOOKUP(B950,[1]Planilha1!$A$1:$B$34,2,FALSE),"Liberado")</f>
        <v>Liberado</v>
      </c>
    </row>
    <row r="951" spans="1:21" s="21" customFormat="1" ht="20.100000000000001" customHeight="1" x14ac:dyDescent="0.2">
      <c r="A951" s="12" t="s">
        <v>7964</v>
      </c>
      <c r="B951" s="18" t="s">
        <v>26</v>
      </c>
      <c r="C951" s="12" t="s">
        <v>331</v>
      </c>
      <c r="D951" s="12" t="s">
        <v>380</v>
      </c>
      <c r="E951" s="19" t="s">
        <v>5</v>
      </c>
      <c r="F951" s="19" t="s">
        <v>2480</v>
      </c>
      <c r="G951" s="19" t="s">
        <v>2481</v>
      </c>
      <c r="H951" s="12" t="s">
        <v>2482</v>
      </c>
      <c r="I951" s="20">
        <v>7955.48</v>
      </c>
      <c r="J951" s="12" t="s">
        <v>2270</v>
      </c>
      <c r="K951" s="12" t="s">
        <v>2483</v>
      </c>
      <c r="L951" s="12" t="s">
        <v>3000</v>
      </c>
      <c r="M951" s="12"/>
      <c r="N951" s="12" t="s">
        <v>8022</v>
      </c>
      <c r="O951" s="20">
        <v>0</v>
      </c>
      <c r="P951" s="20">
        <v>5000</v>
      </c>
      <c r="Q951" s="20">
        <v>0</v>
      </c>
      <c r="R951" s="20">
        <v>0</v>
      </c>
      <c r="S951" s="20">
        <v>240</v>
      </c>
      <c r="U951" s="22" t="str">
        <f>IFERROR(VLOOKUP(B951,[1]Planilha1!$A$1:$B$34,2,FALSE),"Liberado")</f>
        <v>Liberado</v>
      </c>
    </row>
    <row r="952" spans="1:21" s="21" customFormat="1" ht="20.100000000000001" customHeight="1" x14ac:dyDescent="0.2">
      <c r="A952" s="12" t="s">
        <v>7964</v>
      </c>
      <c r="B952" s="18" t="s">
        <v>26</v>
      </c>
      <c r="C952" s="12" t="s">
        <v>331</v>
      </c>
      <c r="D952" s="12" t="s">
        <v>1101</v>
      </c>
      <c r="E952" s="19" t="s">
        <v>5</v>
      </c>
      <c r="F952" s="19" t="s">
        <v>2244</v>
      </c>
      <c r="G952" s="19" t="s">
        <v>4572</v>
      </c>
      <c r="H952" s="12" t="s">
        <v>4573</v>
      </c>
      <c r="I952" s="20">
        <v>33000</v>
      </c>
      <c r="J952" s="12" t="s">
        <v>2270</v>
      </c>
      <c r="K952" s="12" t="s">
        <v>3379</v>
      </c>
      <c r="L952" s="12" t="s">
        <v>2249</v>
      </c>
      <c r="M952" s="12"/>
      <c r="N952" s="12" t="s">
        <v>2983</v>
      </c>
      <c r="O952" s="23">
        <v>0</v>
      </c>
      <c r="P952" s="23">
        <v>12000</v>
      </c>
      <c r="Q952" s="23">
        <v>0</v>
      </c>
      <c r="R952" s="24">
        <v>0</v>
      </c>
      <c r="S952" s="25">
        <v>1535.76</v>
      </c>
      <c r="U952" s="22" t="str">
        <f>IFERROR(VLOOKUP(B952,[1]Planilha1!$A$1:$B$34,2,FALSE),"Liberado")</f>
        <v>Liberado</v>
      </c>
    </row>
    <row r="953" spans="1:21" s="21" customFormat="1" ht="20.100000000000001" customHeight="1" x14ac:dyDescent="0.2">
      <c r="A953" s="12" t="s">
        <v>7964</v>
      </c>
      <c r="B953" s="18" t="s">
        <v>26</v>
      </c>
      <c r="C953" s="12" t="s">
        <v>397</v>
      </c>
      <c r="D953" s="12" t="s">
        <v>1132</v>
      </c>
      <c r="E953" s="19" t="s">
        <v>5</v>
      </c>
      <c r="F953" s="19" t="s">
        <v>2273</v>
      </c>
      <c r="G953" s="19" t="s">
        <v>4658</v>
      </c>
      <c r="H953" s="12" t="s">
        <v>4659</v>
      </c>
      <c r="I953" s="20">
        <v>10000</v>
      </c>
      <c r="J953" s="12" t="s">
        <v>2270</v>
      </c>
      <c r="K953" s="12" t="s">
        <v>4660</v>
      </c>
      <c r="L953" s="12" t="s">
        <v>2767</v>
      </c>
      <c r="M953" s="12"/>
      <c r="N953" s="12" t="s">
        <v>4661</v>
      </c>
      <c r="O953" s="23">
        <v>0</v>
      </c>
      <c r="P953" s="23">
        <v>10000</v>
      </c>
      <c r="Q953" s="23">
        <v>0</v>
      </c>
      <c r="R953" s="24">
        <v>0</v>
      </c>
      <c r="S953" s="25">
        <v>847.9</v>
      </c>
      <c r="U953" s="22" t="str">
        <f>IFERROR(VLOOKUP(B953,[1]Planilha1!$A$1:$B$34,2,FALSE),"Liberado")</f>
        <v>Liberado</v>
      </c>
    </row>
    <row r="954" spans="1:21" s="21" customFormat="1" ht="20.100000000000001" customHeight="1" x14ac:dyDescent="0.2">
      <c r="A954" s="12" t="s">
        <v>7964</v>
      </c>
      <c r="B954" s="18" t="s">
        <v>26</v>
      </c>
      <c r="C954" s="12" t="s">
        <v>411</v>
      </c>
      <c r="D954" s="12" t="s">
        <v>9206</v>
      </c>
      <c r="E954" s="19" t="s">
        <v>5</v>
      </c>
      <c r="F954" s="19" t="s">
        <v>2273</v>
      </c>
      <c r="G954" s="19" t="s">
        <v>9207</v>
      </c>
      <c r="H954" s="12" t="s">
        <v>9208</v>
      </c>
      <c r="I954" s="20">
        <v>20000</v>
      </c>
      <c r="J954" s="12" t="s">
        <v>2270</v>
      </c>
      <c r="K954" s="12" t="s">
        <v>9209</v>
      </c>
      <c r="L954" s="12" t="s">
        <v>2767</v>
      </c>
      <c r="M954" s="12"/>
      <c r="N954" s="12" t="s">
        <v>9210</v>
      </c>
      <c r="O954" s="23">
        <v>0</v>
      </c>
      <c r="P954" s="23">
        <v>5000</v>
      </c>
      <c r="Q954" s="23">
        <v>0</v>
      </c>
      <c r="R954" s="24">
        <v>0</v>
      </c>
      <c r="S954" s="25">
        <v>160</v>
      </c>
      <c r="U954" s="22" t="str">
        <f>IFERROR(VLOOKUP(B954,[1]Planilha1!$A$1:$B$34,2,FALSE),"Liberado")</f>
        <v>Liberado</v>
      </c>
    </row>
    <row r="955" spans="1:21" s="21" customFormat="1" ht="20.100000000000001" customHeight="1" x14ac:dyDescent="0.2">
      <c r="A955" s="12" t="s">
        <v>7930</v>
      </c>
      <c r="B955" s="18" t="s">
        <v>27</v>
      </c>
      <c r="C955" s="12" t="s">
        <v>337</v>
      </c>
      <c r="D955" s="12" t="s">
        <v>698</v>
      </c>
      <c r="E955" s="19" t="s">
        <v>5</v>
      </c>
      <c r="F955" s="19" t="s">
        <v>2244</v>
      </c>
      <c r="G955" s="19" t="s">
        <v>3515</v>
      </c>
      <c r="H955" s="12" t="s">
        <v>3516</v>
      </c>
      <c r="I955" s="20">
        <v>100099.98</v>
      </c>
      <c r="J955" s="12" t="s">
        <v>2270</v>
      </c>
      <c r="K955" s="12" t="s">
        <v>3517</v>
      </c>
      <c r="L955" s="12" t="s">
        <v>2505</v>
      </c>
      <c r="M955" s="12"/>
      <c r="N955" s="12" t="s">
        <v>7931</v>
      </c>
      <c r="O955" s="20">
        <v>0</v>
      </c>
      <c r="P955" s="20">
        <v>0</v>
      </c>
      <c r="Q955" s="20">
        <v>0</v>
      </c>
      <c r="R955" s="20">
        <v>0</v>
      </c>
      <c r="S955" s="20">
        <v>1352</v>
      </c>
      <c r="U955" s="22" t="str">
        <f>IFERROR(VLOOKUP(B955,[1]Planilha1!$A$1:$B$34,2,FALSE),"Liberado")</f>
        <v>Liberado</v>
      </c>
    </row>
    <row r="956" spans="1:21" s="21" customFormat="1" ht="20.100000000000001" customHeight="1" x14ac:dyDescent="0.2">
      <c r="A956" s="12" t="s">
        <v>7930</v>
      </c>
      <c r="B956" s="18" t="s">
        <v>27</v>
      </c>
      <c r="C956" s="12" t="s">
        <v>331</v>
      </c>
      <c r="D956" s="12" t="s">
        <v>379</v>
      </c>
      <c r="E956" s="19" t="s">
        <v>5</v>
      </c>
      <c r="F956" s="19" t="s">
        <v>2273</v>
      </c>
      <c r="G956" s="19" t="s">
        <v>2477</v>
      </c>
      <c r="H956" s="12" t="s">
        <v>2478</v>
      </c>
      <c r="I956" s="20">
        <v>46850</v>
      </c>
      <c r="J956" s="12" t="s">
        <v>2270</v>
      </c>
      <c r="K956" s="12" t="s">
        <v>2479</v>
      </c>
      <c r="L956" s="12" t="s">
        <v>4407</v>
      </c>
      <c r="M956" s="12"/>
      <c r="N956" s="12" t="s">
        <v>8013</v>
      </c>
      <c r="O956" s="20">
        <v>0</v>
      </c>
      <c r="P956" s="20">
        <v>10000</v>
      </c>
      <c r="Q956" s="20">
        <v>0</v>
      </c>
      <c r="R956" s="20">
        <v>0</v>
      </c>
      <c r="S956" s="20">
        <v>320</v>
      </c>
      <c r="U956" s="22" t="str">
        <f>IFERROR(VLOOKUP(B956,[1]Planilha1!$A$1:$B$34,2,FALSE),"Liberado")</f>
        <v>Liberado</v>
      </c>
    </row>
    <row r="957" spans="1:21" s="21" customFormat="1" ht="20.100000000000001" customHeight="1" x14ac:dyDescent="0.2">
      <c r="A957" s="12" t="s">
        <v>7930</v>
      </c>
      <c r="B957" s="18" t="s">
        <v>27</v>
      </c>
      <c r="C957" s="12" t="s">
        <v>381</v>
      </c>
      <c r="D957" s="12" t="s">
        <v>8065</v>
      </c>
      <c r="E957" s="19" t="s">
        <v>5</v>
      </c>
      <c r="F957" s="19" t="s">
        <v>6</v>
      </c>
      <c r="G957" s="19" t="s">
        <v>8066</v>
      </c>
      <c r="H957" s="12" t="s">
        <v>8067</v>
      </c>
      <c r="I957" s="20">
        <v>1050</v>
      </c>
      <c r="J957" s="12" t="s">
        <v>2247</v>
      </c>
      <c r="K957" s="12" t="s">
        <v>8068</v>
      </c>
      <c r="L957" s="12" t="s">
        <v>2515</v>
      </c>
      <c r="M957" s="12"/>
      <c r="N957" s="12" t="s">
        <v>8069</v>
      </c>
      <c r="O957" s="20">
        <v>0</v>
      </c>
      <c r="P957" s="20">
        <v>0</v>
      </c>
      <c r="Q957" s="20">
        <v>0</v>
      </c>
      <c r="R957" s="20">
        <v>0</v>
      </c>
      <c r="S957" s="20">
        <v>1920</v>
      </c>
      <c r="U957" s="22" t="str">
        <f>IFERROR(VLOOKUP(B957,[1]Planilha1!$A$1:$B$34,2,FALSE),"Liberado")</f>
        <v>Liberado</v>
      </c>
    </row>
    <row r="958" spans="1:21" s="21" customFormat="1" ht="20.100000000000001" customHeight="1" x14ac:dyDescent="0.2">
      <c r="A958" s="12" t="s">
        <v>7930</v>
      </c>
      <c r="B958" s="18" t="s">
        <v>27</v>
      </c>
      <c r="C958" s="12" t="s">
        <v>381</v>
      </c>
      <c r="D958" s="12" t="s">
        <v>8083</v>
      </c>
      <c r="E958" s="19" t="s">
        <v>5</v>
      </c>
      <c r="F958" s="19" t="s">
        <v>2273</v>
      </c>
      <c r="G958" s="19" t="s">
        <v>8084</v>
      </c>
      <c r="H958" s="12" t="s">
        <v>2376</v>
      </c>
      <c r="I958" s="20">
        <v>25000</v>
      </c>
      <c r="J958" s="12" t="s">
        <v>2270</v>
      </c>
      <c r="K958" s="12" t="s">
        <v>8085</v>
      </c>
      <c r="L958" s="12" t="s">
        <v>2330</v>
      </c>
      <c r="M958" s="12"/>
      <c r="N958" s="12" t="s">
        <v>5298</v>
      </c>
      <c r="O958" s="20">
        <v>0</v>
      </c>
      <c r="P958" s="20">
        <v>10000</v>
      </c>
      <c r="Q958" s="20">
        <v>0</v>
      </c>
      <c r="R958" s="20">
        <v>0</v>
      </c>
      <c r="S958" s="20">
        <v>64</v>
      </c>
      <c r="U958" s="22" t="str">
        <f>IFERROR(VLOOKUP(B958,[1]Planilha1!$A$1:$B$34,2,FALSE),"Liberado")</f>
        <v>Liberado</v>
      </c>
    </row>
    <row r="959" spans="1:21" s="21" customFormat="1" ht="20.100000000000001" customHeight="1" x14ac:dyDescent="0.2">
      <c r="A959" s="12" t="s">
        <v>7930</v>
      </c>
      <c r="B959" s="18" t="s">
        <v>27</v>
      </c>
      <c r="C959" s="12" t="s">
        <v>381</v>
      </c>
      <c r="D959" s="12" t="s">
        <v>8108</v>
      </c>
      <c r="E959" s="19" t="s">
        <v>5</v>
      </c>
      <c r="F959" s="19" t="s">
        <v>2273</v>
      </c>
      <c r="G959" s="19" t="s">
        <v>8109</v>
      </c>
      <c r="H959" s="12" t="s">
        <v>2376</v>
      </c>
      <c r="I959" s="20">
        <v>15000</v>
      </c>
      <c r="J959" s="12" t="s">
        <v>2270</v>
      </c>
      <c r="K959" s="12" t="s">
        <v>8110</v>
      </c>
      <c r="L959" s="12" t="s">
        <v>4261</v>
      </c>
      <c r="M959" s="12"/>
      <c r="N959" s="12" t="s">
        <v>5298</v>
      </c>
      <c r="O959" s="20">
        <v>0</v>
      </c>
      <c r="P959" s="20">
        <v>5000</v>
      </c>
      <c r="Q959" s="20">
        <v>0</v>
      </c>
      <c r="R959" s="20">
        <v>0</v>
      </c>
      <c r="S959" s="20">
        <v>96</v>
      </c>
      <c r="U959" s="22" t="str">
        <f>IFERROR(VLOOKUP(B959,[1]Planilha1!$A$1:$B$34,2,FALSE),"Liberado")</f>
        <v>Liberado</v>
      </c>
    </row>
    <row r="960" spans="1:21" s="21" customFormat="1" ht="20.100000000000001" customHeight="1" x14ac:dyDescent="0.2">
      <c r="A960" s="12" t="s">
        <v>7930</v>
      </c>
      <c r="B960" s="18" t="s">
        <v>27</v>
      </c>
      <c r="C960" s="12" t="s">
        <v>534</v>
      </c>
      <c r="D960" s="12" t="s">
        <v>553</v>
      </c>
      <c r="E960" s="19" t="s">
        <v>5</v>
      </c>
      <c r="F960" s="19" t="s">
        <v>3086</v>
      </c>
      <c r="G960" s="19" t="s">
        <v>3087</v>
      </c>
      <c r="H960" s="12" t="s">
        <v>3088</v>
      </c>
      <c r="I960" s="20">
        <v>17600</v>
      </c>
      <c r="J960" s="12" t="s">
        <v>2270</v>
      </c>
      <c r="K960" s="12" t="s">
        <v>3089</v>
      </c>
      <c r="L960" s="12" t="s">
        <v>4044</v>
      </c>
      <c r="M960" s="12"/>
      <c r="N960" s="12" t="s">
        <v>8325</v>
      </c>
      <c r="O960" s="20">
        <v>0</v>
      </c>
      <c r="P960" s="20">
        <v>5000</v>
      </c>
      <c r="Q960" s="20">
        <v>0</v>
      </c>
      <c r="R960" s="20">
        <v>0</v>
      </c>
      <c r="S960" s="20">
        <v>288</v>
      </c>
      <c r="U960" s="22" t="str">
        <f>IFERROR(VLOOKUP(B960,[1]Planilha1!$A$1:$B$34,2,FALSE),"Liberado")</f>
        <v>Liberado</v>
      </c>
    </row>
    <row r="961" spans="1:53" s="21" customFormat="1" ht="20.100000000000001" customHeight="1" x14ac:dyDescent="0.2">
      <c r="A961" s="12" t="s">
        <v>7930</v>
      </c>
      <c r="B961" s="18" t="s">
        <v>27</v>
      </c>
      <c r="C961" s="12" t="s">
        <v>534</v>
      </c>
      <c r="D961" s="12" t="s">
        <v>555</v>
      </c>
      <c r="E961" s="19" t="s">
        <v>5</v>
      </c>
      <c r="F961" s="19" t="s">
        <v>4670</v>
      </c>
      <c r="G961" s="19" t="s">
        <v>3094</v>
      </c>
      <c r="H961" s="12" t="s">
        <v>3095</v>
      </c>
      <c r="I961" s="20">
        <v>10000</v>
      </c>
      <c r="J961" s="12" t="s">
        <v>2270</v>
      </c>
      <c r="K961" s="12" t="s">
        <v>3096</v>
      </c>
      <c r="L961" s="12" t="s">
        <v>2322</v>
      </c>
      <c r="M961" s="12"/>
      <c r="N961" s="12" t="s">
        <v>8326</v>
      </c>
      <c r="O961" s="20">
        <v>4000</v>
      </c>
      <c r="P961" s="20">
        <v>1666.06</v>
      </c>
      <c r="Q961" s="20">
        <v>0</v>
      </c>
      <c r="R961" s="20">
        <v>0</v>
      </c>
      <c r="S961" s="20">
        <v>192</v>
      </c>
      <c r="U961" s="22" t="str">
        <f>IFERROR(VLOOKUP(B961,[1]Planilha1!$A$1:$B$34,2,FALSE),"Liberado")</f>
        <v>Liberado</v>
      </c>
    </row>
    <row r="962" spans="1:53" s="21" customFormat="1" ht="20.100000000000001" customHeight="1" x14ac:dyDescent="0.2">
      <c r="A962" s="12" t="s">
        <v>7930</v>
      </c>
      <c r="B962" s="18" t="s">
        <v>27</v>
      </c>
      <c r="C962" s="12" t="s">
        <v>534</v>
      </c>
      <c r="D962" s="12" t="s">
        <v>8327</v>
      </c>
      <c r="E962" s="19" t="s">
        <v>5</v>
      </c>
      <c r="F962" s="19" t="s">
        <v>2273</v>
      </c>
      <c r="G962" s="19" t="s">
        <v>8328</v>
      </c>
      <c r="H962" s="12" t="s">
        <v>3095</v>
      </c>
      <c r="I962" s="20">
        <v>10000</v>
      </c>
      <c r="J962" s="12" t="s">
        <v>2270</v>
      </c>
      <c r="K962" s="12" t="s">
        <v>8329</v>
      </c>
      <c r="L962" s="12" t="s">
        <v>8027</v>
      </c>
      <c r="M962" s="12" t="s">
        <v>8330</v>
      </c>
      <c r="N962" s="12" t="s">
        <v>5298</v>
      </c>
      <c r="O962" s="20">
        <v>0</v>
      </c>
      <c r="P962" s="20">
        <v>5000</v>
      </c>
      <c r="Q962" s="20">
        <v>0</v>
      </c>
      <c r="R962" s="20">
        <v>0</v>
      </c>
      <c r="S962" s="20">
        <v>128</v>
      </c>
      <c r="U962" s="22" t="str">
        <f>IFERROR(VLOOKUP(B962,[1]Planilha1!$A$1:$B$34,2,FALSE),"Liberado")</f>
        <v>Liberado</v>
      </c>
    </row>
    <row r="963" spans="1:53" s="21" customFormat="1" ht="20.100000000000001" customHeight="1" x14ac:dyDescent="0.2">
      <c r="A963" s="12" t="s">
        <v>7930</v>
      </c>
      <c r="B963" s="18" t="s">
        <v>27</v>
      </c>
      <c r="C963" s="12">
        <v>1</v>
      </c>
      <c r="D963" s="12" t="s">
        <v>838</v>
      </c>
      <c r="E963" s="19" t="s">
        <v>5</v>
      </c>
      <c r="F963" s="19" t="s">
        <v>2273</v>
      </c>
      <c r="G963" s="19" t="s">
        <v>3855</v>
      </c>
      <c r="H963" s="12" t="s">
        <v>3020</v>
      </c>
      <c r="I963" s="20">
        <v>38918.76</v>
      </c>
      <c r="J963" s="12" t="s">
        <v>2264</v>
      </c>
      <c r="K963" s="12" t="s">
        <v>8622</v>
      </c>
      <c r="L963" s="12" t="s">
        <v>2827</v>
      </c>
      <c r="M963" s="12"/>
      <c r="N963" s="12" t="s">
        <v>2595</v>
      </c>
      <c r="O963" s="20">
        <v>0</v>
      </c>
      <c r="P963" s="20">
        <v>0</v>
      </c>
      <c r="Q963" s="20">
        <v>0</v>
      </c>
      <c r="R963" s="20">
        <v>0</v>
      </c>
      <c r="S963" s="20">
        <v>320</v>
      </c>
      <c r="U963" s="22" t="str">
        <f>IFERROR(VLOOKUP(B963,[1]Planilha1!$A$1:$B$34,2,FALSE),"Liberado")</f>
        <v>Liberado</v>
      </c>
    </row>
    <row r="964" spans="1:53" s="21" customFormat="1" ht="20.100000000000001" customHeight="1" x14ac:dyDescent="0.2">
      <c r="A964" s="12" t="s">
        <v>7930</v>
      </c>
      <c r="B964" s="18" t="s">
        <v>27</v>
      </c>
      <c r="C964" s="12" t="s">
        <v>381</v>
      </c>
      <c r="D964" s="12" t="s">
        <v>9211</v>
      </c>
      <c r="E964" s="19" t="s">
        <v>5</v>
      </c>
      <c r="F964" s="19" t="s">
        <v>2273</v>
      </c>
      <c r="G964" s="19" t="s">
        <v>9212</v>
      </c>
      <c r="H964" s="12" t="s">
        <v>4662</v>
      </c>
      <c r="I964" s="20">
        <v>1000</v>
      </c>
      <c r="J964" s="12" t="s">
        <v>2270</v>
      </c>
      <c r="K964" s="12" t="s">
        <v>9213</v>
      </c>
      <c r="L964" s="12" t="s">
        <v>2320</v>
      </c>
      <c r="M964" s="12"/>
      <c r="N964" s="12" t="s">
        <v>4663</v>
      </c>
      <c r="O964" s="23">
        <v>0</v>
      </c>
      <c r="P964" s="23">
        <v>200</v>
      </c>
      <c r="Q964" s="23">
        <v>0</v>
      </c>
      <c r="R964" s="24">
        <v>0</v>
      </c>
      <c r="S964" s="25">
        <v>280</v>
      </c>
      <c r="U964" s="22" t="str">
        <f>IFERROR(VLOOKUP(B964,[1]Planilha1!$A$1:$B$34,2,FALSE),"Liberado")</f>
        <v>Liberado</v>
      </c>
    </row>
    <row r="965" spans="1:53" s="21" customFormat="1" ht="20.100000000000001" customHeight="1" x14ac:dyDescent="0.2">
      <c r="A965" s="12" t="s">
        <v>7930</v>
      </c>
      <c r="B965" s="18" t="s">
        <v>27</v>
      </c>
      <c r="C965" s="12" t="s">
        <v>381</v>
      </c>
      <c r="D965" s="12" t="s">
        <v>9214</v>
      </c>
      <c r="E965" s="19" t="s">
        <v>5</v>
      </c>
      <c r="F965" s="19" t="s">
        <v>4670</v>
      </c>
      <c r="G965" s="19" t="s">
        <v>9215</v>
      </c>
      <c r="H965" s="12" t="s">
        <v>9216</v>
      </c>
      <c r="I965" s="20">
        <v>8450.2800000000007</v>
      </c>
      <c r="J965" s="12" t="s">
        <v>2270</v>
      </c>
      <c r="K965" s="12" t="s">
        <v>9217</v>
      </c>
      <c r="L965" s="12" t="s">
        <v>2288</v>
      </c>
      <c r="M965" s="12" t="s">
        <v>9218</v>
      </c>
      <c r="N965" s="12" t="s">
        <v>5298</v>
      </c>
      <c r="O965" s="23">
        <v>0</v>
      </c>
      <c r="P965" s="23">
        <v>18450.28</v>
      </c>
      <c r="Q965" s="23">
        <v>0</v>
      </c>
      <c r="R965" s="24">
        <v>0</v>
      </c>
      <c r="S965" s="25">
        <v>80</v>
      </c>
      <c r="U965" s="22" t="str">
        <f>IFERROR(VLOOKUP(B965,[1]Planilha1!$A$1:$B$34,2,FALSE),"Liberado")</f>
        <v>Liberado</v>
      </c>
    </row>
    <row r="966" spans="1:53" s="21" customFormat="1" ht="20.100000000000001" customHeight="1" x14ac:dyDescent="0.2">
      <c r="A966" s="12" t="s">
        <v>7930</v>
      </c>
      <c r="B966" s="18" t="s">
        <v>27</v>
      </c>
      <c r="C966" s="12" t="s">
        <v>320</v>
      </c>
      <c r="D966" s="12" t="s">
        <v>1133</v>
      </c>
      <c r="E966" s="19" t="s">
        <v>5</v>
      </c>
      <c r="F966" s="19" t="s">
        <v>2273</v>
      </c>
      <c r="G966" s="19" t="s">
        <v>4664</v>
      </c>
      <c r="H966" s="12" t="s">
        <v>4665</v>
      </c>
      <c r="I966" s="20">
        <v>10000</v>
      </c>
      <c r="J966" s="12" t="s">
        <v>2270</v>
      </c>
      <c r="K966" s="12" t="s">
        <v>4666</v>
      </c>
      <c r="L966" s="12" t="s">
        <v>2767</v>
      </c>
      <c r="M966" s="12"/>
      <c r="N966" s="12" t="s">
        <v>4667</v>
      </c>
      <c r="O966" s="23">
        <v>10000</v>
      </c>
      <c r="P966" s="23">
        <v>0</v>
      </c>
      <c r="Q966" s="23">
        <v>0</v>
      </c>
      <c r="R966" s="24">
        <v>0</v>
      </c>
      <c r="S966" s="25">
        <v>200</v>
      </c>
      <c r="U966" s="22" t="str">
        <f>IFERROR(VLOOKUP(B966,[1]Planilha1!$A$1:$B$34,2,FALSE),"Liberado")</f>
        <v>Liberado</v>
      </c>
    </row>
    <row r="967" spans="1:53" s="21" customFormat="1" ht="20.100000000000001" customHeight="1" x14ac:dyDescent="0.2">
      <c r="A967" s="12" t="s">
        <v>7930</v>
      </c>
      <c r="B967" s="18" t="s">
        <v>27</v>
      </c>
      <c r="C967" s="12" t="s">
        <v>320</v>
      </c>
      <c r="D967" s="12" t="s">
        <v>1134</v>
      </c>
      <c r="E967" s="19" t="s">
        <v>5</v>
      </c>
      <c r="F967" s="19" t="s">
        <v>2273</v>
      </c>
      <c r="G967" s="19" t="s">
        <v>4668</v>
      </c>
      <c r="H967" s="12" t="s">
        <v>2965</v>
      </c>
      <c r="I967" s="20">
        <v>13969.2</v>
      </c>
      <c r="J967" s="12" t="s">
        <v>2270</v>
      </c>
      <c r="K967" s="12" t="s">
        <v>4669</v>
      </c>
      <c r="L967" s="12" t="s">
        <v>3029</v>
      </c>
      <c r="M967" s="12"/>
      <c r="N967" s="12" t="s">
        <v>9219</v>
      </c>
      <c r="O967" s="23">
        <v>0</v>
      </c>
      <c r="P967" s="23">
        <v>5000</v>
      </c>
      <c r="Q967" s="23">
        <v>0</v>
      </c>
      <c r="R967" s="24">
        <v>0</v>
      </c>
      <c r="S967" s="25">
        <v>192</v>
      </c>
      <c r="U967" s="22" t="str">
        <f>IFERROR(VLOOKUP(B967,[1]Planilha1!$A$1:$B$34,2,FALSE),"Liberado")</f>
        <v>Liberado</v>
      </c>
    </row>
    <row r="968" spans="1:53" s="21" customFormat="1" ht="20.100000000000001" customHeight="1" x14ac:dyDescent="0.2">
      <c r="A968" s="12" t="s">
        <v>7930</v>
      </c>
      <c r="B968" s="18" t="s">
        <v>27</v>
      </c>
      <c r="C968" s="12" t="s">
        <v>534</v>
      </c>
      <c r="D968" s="12" t="s">
        <v>1130</v>
      </c>
      <c r="E968" s="19" t="s">
        <v>5</v>
      </c>
      <c r="F968" s="19" t="s">
        <v>2273</v>
      </c>
      <c r="G968" s="19" t="s">
        <v>4651</v>
      </c>
      <c r="H968" s="12" t="s">
        <v>4652</v>
      </c>
      <c r="I968" s="20">
        <v>1000</v>
      </c>
      <c r="J968" s="12" t="s">
        <v>2270</v>
      </c>
      <c r="K968" s="12" t="s">
        <v>3379</v>
      </c>
      <c r="L968" s="12" t="s">
        <v>9220</v>
      </c>
      <c r="M968" s="12"/>
      <c r="N968" s="12" t="s">
        <v>9221</v>
      </c>
      <c r="O968" s="23">
        <v>16357.05</v>
      </c>
      <c r="P968" s="23">
        <v>0</v>
      </c>
      <c r="Q968" s="23">
        <v>0</v>
      </c>
      <c r="R968" s="24">
        <v>0</v>
      </c>
      <c r="S968" s="25">
        <v>2227.09</v>
      </c>
      <c r="U968" s="22" t="str">
        <f>IFERROR(VLOOKUP(B968,[1]Planilha1!$A$1:$B$34,2,FALSE),"Liberado")</f>
        <v>Liberado</v>
      </c>
    </row>
    <row r="969" spans="1:53" s="21" customFormat="1" ht="20.100000000000001" customHeight="1" x14ac:dyDescent="0.2">
      <c r="A969" s="12" t="s">
        <v>7930</v>
      </c>
      <c r="B969" s="18" t="s">
        <v>27</v>
      </c>
      <c r="C969" s="12" t="s">
        <v>534</v>
      </c>
      <c r="D969" s="12" t="s">
        <v>9222</v>
      </c>
      <c r="E969" s="19" t="s">
        <v>5</v>
      </c>
      <c r="F969" s="19" t="s">
        <v>8</v>
      </c>
      <c r="G969" s="19" t="s">
        <v>9223</v>
      </c>
      <c r="H969" s="12" t="s">
        <v>9224</v>
      </c>
      <c r="I969" s="20">
        <v>1000</v>
      </c>
      <c r="J969" s="12" t="s">
        <v>2270</v>
      </c>
      <c r="K969" s="12" t="s">
        <v>9225</v>
      </c>
      <c r="L969" s="12" t="s">
        <v>2505</v>
      </c>
      <c r="M969" s="12"/>
      <c r="N969" s="12" t="s">
        <v>9226</v>
      </c>
      <c r="O969" s="23">
        <v>0</v>
      </c>
      <c r="P969" s="23">
        <v>5000</v>
      </c>
      <c r="Q969" s="23">
        <v>0</v>
      </c>
      <c r="R969" s="24">
        <v>0</v>
      </c>
      <c r="S969" s="25">
        <v>647.6</v>
      </c>
      <c r="U969" s="22" t="str">
        <f>IFERROR(VLOOKUP(B969,[1]Planilha1!$A$1:$B$34,2,FALSE),"Liberado")</f>
        <v>Liberado</v>
      </c>
    </row>
    <row r="970" spans="1:53" s="21" customFormat="1" ht="20.100000000000001" customHeight="1" x14ac:dyDescent="0.2">
      <c r="A970" s="12" t="s">
        <v>7930</v>
      </c>
      <c r="B970" s="18" t="s">
        <v>27</v>
      </c>
      <c r="C970" s="12" t="s">
        <v>534</v>
      </c>
      <c r="D970" s="12" t="s">
        <v>1135</v>
      </c>
      <c r="E970" s="19" t="s">
        <v>5</v>
      </c>
      <c r="F970" s="19" t="s">
        <v>4670</v>
      </c>
      <c r="G970" s="19" t="s">
        <v>4671</v>
      </c>
      <c r="H970" s="12" t="s">
        <v>3088</v>
      </c>
      <c r="I970" s="20">
        <v>1663.5</v>
      </c>
      <c r="J970" s="12" t="s">
        <v>2270</v>
      </c>
      <c r="K970" s="12" t="s">
        <v>4672</v>
      </c>
      <c r="L970" s="12" t="s">
        <v>2359</v>
      </c>
      <c r="M970" s="12"/>
      <c r="N970" s="12" t="s">
        <v>4673</v>
      </c>
      <c r="O970" s="23">
        <v>2000</v>
      </c>
      <c r="P970" s="23">
        <v>0</v>
      </c>
      <c r="Q970" s="23">
        <v>0</v>
      </c>
      <c r="R970" s="24">
        <v>0</v>
      </c>
      <c r="S970" s="25">
        <v>728.84</v>
      </c>
      <c r="U970" s="22" t="str">
        <f>IFERROR(VLOOKUP(B970,[1]Planilha1!$A$1:$B$34,2,FALSE),"Liberado")</f>
        <v>Liberado</v>
      </c>
    </row>
    <row r="971" spans="1:53" s="21" customFormat="1" ht="20.100000000000001" customHeight="1" x14ac:dyDescent="0.2">
      <c r="A971" s="12" t="s">
        <v>7930</v>
      </c>
      <c r="B971" s="18" t="s">
        <v>27</v>
      </c>
      <c r="C971" s="12" t="s">
        <v>381</v>
      </c>
      <c r="D971" s="12" t="s">
        <v>9427</v>
      </c>
      <c r="E971" s="19" t="s">
        <v>5</v>
      </c>
      <c r="F971" s="19" t="s">
        <v>2244</v>
      </c>
      <c r="G971" s="19" t="s">
        <v>9428</v>
      </c>
      <c r="H971" s="12" t="s">
        <v>2960</v>
      </c>
      <c r="I971" s="20">
        <v>20000</v>
      </c>
      <c r="J971" s="12" t="s">
        <v>2270</v>
      </c>
      <c r="K971" s="12" t="s">
        <v>9429</v>
      </c>
      <c r="L971" s="12" t="s">
        <v>3435</v>
      </c>
      <c r="M971" s="12" t="s">
        <v>9430</v>
      </c>
      <c r="N971" s="12" t="s">
        <v>5298</v>
      </c>
      <c r="O971" s="23">
        <v>0</v>
      </c>
      <c r="P971" s="23">
        <v>0</v>
      </c>
      <c r="Q971" s="23">
        <v>0</v>
      </c>
      <c r="R971" s="24">
        <v>0</v>
      </c>
      <c r="S971" s="25">
        <v>0</v>
      </c>
      <c r="U971" s="22" t="str">
        <f>IFERROR(VLOOKUP(B971,[1]Planilha1!$A$1:$B$34,2,FALSE),"Liberado")</f>
        <v>Liberado</v>
      </c>
    </row>
    <row r="972" spans="1:53" s="21" customFormat="1" ht="20.100000000000001" customHeight="1" x14ac:dyDescent="0.2">
      <c r="A972" s="12" t="s">
        <v>111</v>
      </c>
      <c r="B972" s="18" t="s">
        <v>28</v>
      </c>
      <c r="C972" s="12" t="s">
        <v>331</v>
      </c>
      <c r="D972" s="12" t="s">
        <v>1136</v>
      </c>
      <c r="E972" s="19" t="s">
        <v>5</v>
      </c>
      <c r="F972" s="19" t="s">
        <v>2273</v>
      </c>
      <c r="G972" s="19" t="s">
        <v>4674</v>
      </c>
      <c r="H972" s="12" t="s">
        <v>4675</v>
      </c>
      <c r="I972" s="20">
        <v>20000</v>
      </c>
      <c r="J972" s="12" t="s">
        <v>2270</v>
      </c>
      <c r="K972" s="12" t="s">
        <v>4676</v>
      </c>
      <c r="L972" s="12" t="s">
        <v>7978</v>
      </c>
      <c r="M972" s="12"/>
      <c r="N972" s="12" t="s">
        <v>4677</v>
      </c>
      <c r="O972" s="23">
        <v>0</v>
      </c>
      <c r="P972" s="23">
        <v>6000</v>
      </c>
      <c r="Q972" s="23">
        <v>0</v>
      </c>
      <c r="R972" s="24">
        <v>0</v>
      </c>
      <c r="S972" s="25">
        <v>240</v>
      </c>
      <c r="U972" s="22" t="str">
        <f>IFERROR(VLOOKUP(B972,[1]Planilha1!$A$1:$B$34,2,FALSE),"Liberado")</f>
        <v>Liberado</v>
      </c>
    </row>
    <row r="973" spans="1:53" s="21" customFormat="1" ht="20.100000000000001" customHeight="1" x14ac:dyDescent="0.2">
      <c r="A973" s="12" t="s">
        <v>111</v>
      </c>
      <c r="B973" s="18" t="s">
        <v>28</v>
      </c>
      <c r="C973" s="12" t="s">
        <v>397</v>
      </c>
      <c r="D973" s="12" t="s">
        <v>1137</v>
      </c>
      <c r="E973" s="19" t="s">
        <v>5</v>
      </c>
      <c r="F973" s="19" t="s">
        <v>2673</v>
      </c>
      <c r="G973" s="19" t="s">
        <v>4678</v>
      </c>
      <c r="H973" s="12" t="s">
        <v>4679</v>
      </c>
      <c r="I973" s="20">
        <v>5553.12</v>
      </c>
      <c r="J973" s="12" t="s">
        <v>2270</v>
      </c>
      <c r="K973" s="12" t="s">
        <v>4680</v>
      </c>
      <c r="L973" s="12" t="s">
        <v>2320</v>
      </c>
      <c r="M973" s="12"/>
      <c r="N973" s="12" t="s">
        <v>9230</v>
      </c>
      <c r="O973" s="23">
        <v>0</v>
      </c>
      <c r="P973" s="23">
        <v>0</v>
      </c>
      <c r="Q973" s="23">
        <v>0</v>
      </c>
      <c r="R973" s="24">
        <v>0</v>
      </c>
      <c r="S973" s="25">
        <v>260</v>
      </c>
      <c r="U973" s="22" t="str">
        <f>IFERROR(VLOOKUP(B973,[1]Planilha1!$A$1:$B$34,2,FALSE),"Liberado")</f>
        <v>Liberado</v>
      </c>
    </row>
    <row r="974" spans="1:53" s="21" customFormat="1" ht="20.100000000000001" customHeight="1" x14ac:dyDescent="0.2">
      <c r="A974" s="12" t="s">
        <v>111</v>
      </c>
      <c r="B974" s="18" t="s">
        <v>28</v>
      </c>
      <c r="C974" s="12" t="s">
        <v>397</v>
      </c>
      <c r="D974" s="12" t="s">
        <v>9231</v>
      </c>
      <c r="E974" s="19" t="s">
        <v>5</v>
      </c>
      <c r="F974" s="19" t="s">
        <v>2244</v>
      </c>
      <c r="G974" s="19" t="s">
        <v>9232</v>
      </c>
      <c r="H974" s="12" t="s">
        <v>9233</v>
      </c>
      <c r="I974" s="20">
        <v>18740</v>
      </c>
      <c r="J974" s="12" t="s">
        <v>2270</v>
      </c>
      <c r="K974" s="12" t="s">
        <v>9234</v>
      </c>
      <c r="L974" s="12" t="s">
        <v>2320</v>
      </c>
      <c r="M974" s="12"/>
      <c r="N974" s="12" t="s">
        <v>4663</v>
      </c>
      <c r="O974" s="23">
        <v>0</v>
      </c>
      <c r="P974" s="23">
        <v>5000</v>
      </c>
      <c r="Q974" s="23">
        <v>0</v>
      </c>
      <c r="R974" s="24">
        <v>0</v>
      </c>
      <c r="S974" s="25">
        <v>256</v>
      </c>
      <c r="U974" s="22" t="str">
        <f>IFERROR(VLOOKUP(B974,[1]Planilha1!$A$1:$B$34,2,FALSE),"Liberado")</f>
        <v>Liberado</v>
      </c>
    </row>
    <row r="975" spans="1:53" s="21" customFormat="1" ht="20.100000000000001" customHeight="1" x14ac:dyDescent="0.2">
      <c r="A975" s="27" t="s">
        <v>131</v>
      </c>
      <c r="B975" s="28" t="s">
        <v>28</v>
      </c>
      <c r="C975" s="27" t="s">
        <v>411</v>
      </c>
      <c r="D975" s="27" t="s">
        <v>11275</v>
      </c>
      <c r="E975" s="27" t="s">
        <v>7</v>
      </c>
      <c r="F975" s="27" t="s">
        <v>6507</v>
      </c>
      <c r="G975" s="27" t="s">
        <v>11276</v>
      </c>
      <c r="H975" s="27" t="s">
        <v>6587</v>
      </c>
      <c r="I975" s="29">
        <v>40000</v>
      </c>
      <c r="J975" s="27" t="s">
        <v>6514</v>
      </c>
      <c r="K975" s="27" t="s">
        <v>11099</v>
      </c>
      <c r="L975" s="27" t="s">
        <v>11090</v>
      </c>
      <c r="M975" s="30">
        <v>43150</v>
      </c>
      <c r="N975" s="27" t="s">
        <v>11277</v>
      </c>
      <c r="O975" s="23">
        <v>0</v>
      </c>
      <c r="P975" s="23">
        <v>81709.919999999998</v>
      </c>
      <c r="Q975" s="23">
        <v>0</v>
      </c>
      <c r="R975" s="24">
        <v>0</v>
      </c>
      <c r="S975" s="25">
        <v>0</v>
      </c>
      <c r="T975" s="32"/>
      <c r="U975" s="22" t="str">
        <f>IFERROR(VLOOKUP(B975,[1]Planilha1!$A$1:$B$34,2,FALSE),"Liberado")</f>
        <v>Liberado</v>
      </c>
      <c r="V975" s="31"/>
      <c r="W975" s="31"/>
      <c r="X975" s="31"/>
      <c r="Y975" s="31"/>
      <c r="Z975" s="31"/>
      <c r="AA975" s="31"/>
      <c r="AB975" s="31"/>
      <c r="AC975" s="31"/>
      <c r="AD975" s="31"/>
      <c r="AE975" s="31"/>
      <c r="AF975" s="31"/>
      <c r="AG975" s="31"/>
      <c r="AH975" s="31"/>
      <c r="AI975" s="31"/>
      <c r="AJ975" s="31"/>
      <c r="AK975" s="31"/>
      <c r="AL975" s="31"/>
      <c r="AM975" s="31"/>
      <c r="AN975" s="31"/>
      <c r="AO975" s="31"/>
      <c r="AP975" s="31"/>
      <c r="AQ975" s="31"/>
      <c r="AR975" s="31"/>
      <c r="AS975" s="31"/>
      <c r="AT975" s="31"/>
      <c r="AU975" s="31"/>
      <c r="AV975" s="31"/>
      <c r="AW975" s="31"/>
      <c r="AX975" s="31"/>
      <c r="AY975" s="31"/>
      <c r="AZ975" s="31"/>
      <c r="BA975" s="31"/>
    </row>
    <row r="976" spans="1:53" s="21" customFormat="1" ht="20.100000000000001" customHeight="1" x14ac:dyDescent="0.2">
      <c r="A976" s="27" t="s">
        <v>131</v>
      </c>
      <c r="B976" s="28" t="s">
        <v>28</v>
      </c>
      <c r="C976" s="27" t="s">
        <v>411</v>
      </c>
      <c r="D976" s="27" t="s">
        <v>11364</v>
      </c>
      <c r="E976" s="27" t="s">
        <v>7</v>
      </c>
      <c r="F976" s="27" t="s">
        <v>6507</v>
      </c>
      <c r="G976" s="27" t="s">
        <v>11365</v>
      </c>
      <c r="H976" s="27" t="s">
        <v>6587</v>
      </c>
      <c r="I976" s="29">
        <v>40000</v>
      </c>
      <c r="J976" s="27" t="s">
        <v>6514</v>
      </c>
      <c r="K976" s="27" t="s">
        <v>11366</v>
      </c>
      <c r="L976" s="27" t="s">
        <v>6585</v>
      </c>
      <c r="M976" s="30" t="s">
        <v>6531</v>
      </c>
      <c r="N976" s="27" t="s">
        <v>11367</v>
      </c>
      <c r="O976" s="37">
        <v>7000</v>
      </c>
      <c r="P976" s="23">
        <v>0</v>
      </c>
      <c r="Q976" s="23">
        <v>0</v>
      </c>
      <c r="R976" s="24">
        <v>0</v>
      </c>
      <c r="S976" s="25">
        <v>0</v>
      </c>
      <c r="T976" s="32"/>
      <c r="U976" s="22" t="str">
        <f>IFERROR(VLOOKUP(B976,[1]Planilha1!$A$1:$B$34,2,FALSE),"Liberado")</f>
        <v>Liberado</v>
      </c>
      <c r="V976" s="31"/>
      <c r="W976" s="31"/>
      <c r="X976" s="31"/>
      <c r="Y976" s="31"/>
      <c r="Z976" s="31"/>
      <c r="AA976" s="31"/>
      <c r="AB976" s="31"/>
      <c r="AC976" s="31"/>
      <c r="AD976" s="31"/>
      <c r="AE976" s="31"/>
      <c r="AF976" s="31"/>
      <c r="AG976" s="31"/>
      <c r="AH976" s="31"/>
      <c r="AI976" s="31"/>
      <c r="AJ976" s="31"/>
      <c r="AK976" s="31"/>
      <c r="AL976" s="31"/>
      <c r="AM976" s="31"/>
      <c r="AN976" s="31"/>
      <c r="AO976" s="31"/>
      <c r="AP976" s="31"/>
      <c r="AQ976" s="31"/>
      <c r="AR976" s="31"/>
      <c r="AS976" s="31"/>
      <c r="AT976" s="31"/>
      <c r="AU976" s="31"/>
      <c r="AV976" s="31"/>
      <c r="AW976" s="31"/>
      <c r="AX976" s="31"/>
      <c r="AY976" s="31"/>
      <c r="AZ976" s="31"/>
      <c r="BA976" s="31"/>
    </row>
    <row r="977" spans="1:53" s="21" customFormat="1" ht="20.100000000000001" customHeight="1" x14ac:dyDescent="0.2">
      <c r="A977" s="27" t="s">
        <v>131</v>
      </c>
      <c r="B977" s="28" t="s">
        <v>28</v>
      </c>
      <c r="C977" s="27" t="s">
        <v>411</v>
      </c>
      <c r="D977" s="27" t="s">
        <v>11417</v>
      </c>
      <c r="E977" s="27" t="s">
        <v>7</v>
      </c>
      <c r="F977" s="27" t="s">
        <v>6507</v>
      </c>
      <c r="G977" s="27" t="s">
        <v>11418</v>
      </c>
      <c r="H977" s="27" t="s">
        <v>6587</v>
      </c>
      <c r="I977" s="29">
        <v>40000</v>
      </c>
      <c r="J977" s="27" t="s">
        <v>6514</v>
      </c>
      <c r="K977" s="27" t="s">
        <v>11099</v>
      </c>
      <c r="L977" s="27" t="s">
        <v>6680</v>
      </c>
      <c r="M977" s="30" t="s">
        <v>6531</v>
      </c>
      <c r="N977" s="27" t="s">
        <v>11419</v>
      </c>
      <c r="O977" s="37">
        <v>25074.32</v>
      </c>
      <c r="P977" s="23">
        <v>0</v>
      </c>
      <c r="Q977" s="23">
        <v>0</v>
      </c>
      <c r="R977" s="24">
        <v>0</v>
      </c>
      <c r="S977" s="25">
        <v>0</v>
      </c>
      <c r="T977" s="32"/>
      <c r="U977" s="22" t="str">
        <f>IFERROR(VLOOKUP(B977,[1]Planilha1!$A$1:$B$34,2,FALSE),"Liberado")</f>
        <v>Liberado</v>
      </c>
      <c r="V977" s="31"/>
      <c r="W977" s="31"/>
      <c r="X977" s="31"/>
      <c r="Y977" s="31"/>
      <c r="Z977" s="31"/>
      <c r="AA977" s="31"/>
      <c r="AB977" s="31"/>
      <c r="AC977" s="31"/>
      <c r="AD977" s="31"/>
      <c r="AE977" s="31"/>
      <c r="AF977" s="31"/>
      <c r="AG977" s="31"/>
      <c r="AH977" s="31"/>
      <c r="AI977" s="31"/>
      <c r="AJ977" s="31"/>
      <c r="AK977" s="31"/>
      <c r="AL977" s="31"/>
      <c r="AM977" s="31"/>
      <c r="AN977" s="31"/>
      <c r="AO977" s="31"/>
      <c r="AP977" s="31"/>
      <c r="AQ977" s="31"/>
      <c r="AR977" s="31"/>
      <c r="AS977" s="31"/>
      <c r="AT977" s="31"/>
      <c r="AU977" s="31"/>
      <c r="AV977" s="31"/>
      <c r="AW977" s="31"/>
      <c r="AX977" s="31"/>
      <c r="AY977" s="31"/>
      <c r="AZ977" s="31"/>
      <c r="BA977" s="31"/>
    </row>
    <row r="978" spans="1:53" s="21" customFormat="1" ht="20.100000000000001" customHeight="1" x14ac:dyDescent="0.2">
      <c r="A978" s="27" t="s">
        <v>131</v>
      </c>
      <c r="B978" s="28" t="s">
        <v>28</v>
      </c>
      <c r="C978" s="27" t="s">
        <v>337</v>
      </c>
      <c r="D978" s="27" t="s">
        <v>1869</v>
      </c>
      <c r="E978" s="27" t="s">
        <v>7</v>
      </c>
      <c r="F978" s="27" t="s">
        <v>6507</v>
      </c>
      <c r="G978" s="27" t="s">
        <v>6586</v>
      </c>
      <c r="H978" s="27" t="s">
        <v>6587</v>
      </c>
      <c r="I978" s="29">
        <v>36000</v>
      </c>
      <c r="J978" s="27" t="s">
        <v>6514</v>
      </c>
      <c r="K978" s="27" t="s">
        <v>11099</v>
      </c>
      <c r="L978" s="27" t="s">
        <v>6664</v>
      </c>
      <c r="M978" s="30">
        <v>42908</v>
      </c>
      <c r="N978" s="27" t="s">
        <v>11495</v>
      </c>
      <c r="O978" s="37">
        <v>7303.67</v>
      </c>
      <c r="P978" s="23">
        <v>0</v>
      </c>
      <c r="Q978" s="23">
        <v>0</v>
      </c>
      <c r="R978" s="24">
        <v>0</v>
      </c>
      <c r="S978" s="25">
        <v>0</v>
      </c>
      <c r="T978" s="32"/>
      <c r="U978" s="22" t="str">
        <f>IFERROR(VLOOKUP(B978,[1]Planilha1!$A$1:$B$34,2,FALSE),"Liberado")</f>
        <v>Liberado</v>
      </c>
      <c r="V978" s="31"/>
      <c r="W978" s="31"/>
      <c r="X978" s="31"/>
      <c r="Y978" s="31"/>
      <c r="Z978" s="31"/>
      <c r="AA978" s="31"/>
      <c r="AB978" s="31"/>
      <c r="AC978" s="31"/>
      <c r="AD978" s="31"/>
      <c r="AE978" s="31"/>
      <c r="AF978" s="31"/>
      <c r="AG978" s="31"/>
      <c r="AH978" s="31"/>
      <c r="AI978" s="31"/>
      <c r="AJ978" s="31"/>
      <c r="AK978" s="31"/>
      <c r="AL978" s="31"/>
      <c r="AM978" s="31"/>
      <c r="AN978" s="31"/>
      <c r="AO978" s="31"/>
      <c r="AP978" s="31"/>
      <c r="AQ978" s="31"/>
      <c r="AR978" s="31"/>
      <c r="AS978" s="31"/>
      <c r="AT978" s="31"/>
      <c r="AU978" s="31"/>
      <c r="AV978" s="31"/>
      <c r="AW978" s="31"/>
      <c r="AX978" s="31"/>
      <c r="AY978" s="31"/>
      <c r="AZ978" s="31"/>
      <c r="BA978" s="31"/>
    </row>
    <row r="979" spans="1:53" s="21" customFormat="1" ht="20.100000000000001" customHeight="1" x14ac:dyDescent="0.2">
      <c r="A979" s="27" t="s">
        <v>131</v>
      </c>
      <c r="B979" s="28" t="s">
        <v>28</v>
      </c>
      <c r="C979" s="27" t="s">
        <v>411</v>
      </c>
      <c r="D979" s="27" t="s">
        <v>1877</v>
      </c>
      <c r="E979" s="27" t="s">
        <v>7</v>
      </c>
      <c r="F979" s="27" t="s">
        <v>6507</v>
      </c>
      <c r="G979" s="27" t="s">
        <v>6600</v>
      </c>
      <c r="H979" s="27" t="s">
        <v>6587</v>
      </c>
      <c r="I979" s="29">
        <v>36000</v>
      </c>
      <c r="J979" s="27" t="s">
        <v>6514</v>
      </c>
      <c r="K979" s="27" t="s">
        <v>11504</v>
      </c>
      <c r="L979" s="27" t="s">
        <v>6680</v>
      </c>
      <c r="M979" s="30">
        <v>42940</v>
      </c>
      <c r="N979" s="27" t="s">
        <v>11505</v>
      </c>
      <c r="O979" s="38">
        <v>10000</v>
      </c>
      <c r="P979" s="23">
        <v>0</v>
      </c>
      <c r="Q979" s="23">
        <v>0</v>
      </c>
      <c r="R979" s="24">
        <v>0</v>
      </c>
      <c r="S979" s="25">
        <v>0</v>
      </c>
      <c r="T979" s="32"/>
      <c r="U979" s="22" t="str">
        <f>IFERROR(VLOOKUP(B979,[1]Planilha1!$A$1:$B$34,2,FALSE),"Liberado")</f>
        <v>Liberado</v>
      </c>
      <c r="V979" s="31"/>
      <c r="W979" s="31"/>
      <c r="X979" s="31"/>
      <c r="Y979" s="31"/>
      <c r="Z979" s="31"/>
      <c r="AA979" s="31"/>
      <c r="AB979" s="31"/>
      <c r="AC979" s="31"/>
      <c r="AD979" s="31"/>
      <c r="AE979" s="31"/>
      <c r="AF979" s="31"/>
      <c r="AG979" s="31"/>
      <c r="AH979" s="31"/>
      <c r="AI979" s="31"/>
      <c r="AJ979" s="31"/>
      <c r="AK979" s="31"/>
      <c r="AL979" s="31"/>
      <c r="AM979" s="31"/>
      <c r="AN979" s="31"/>
      <c r="AO979" s="31"/>
      <c r="AP979" s="31"/>
      <c r="AQ979" s="31"/>
      <c r="AR979" s="31"/>
      <c r="AS979" s="31"/>
      <c r="AT979" s="31"/>
      <c r="AU979" s="31"/>
      <c r="AV979" s="31"/>
      <c r="AW979" s="31"/>
      <c r="AX979" s="31"/>
      <c r="AY979" s="31"/>
      <c r="AZ979" s="31"/>
      <c r="BA979" s="31"/>
    </row>
    <row r="980" spans="1:53" s="21" customFormat="1" ht="20.100000000000001" customHeight="1" x14ac:dyDescent="0.2">
      <c r="A980" s="27" t="s">
        <v>131</v>
      </c>
      <c r="B980" s="28" t="s">
        <v>28</v>
      </c>
      <c r="C980" s="27" t="s">
        <v>331</v>
      </c>
      <c r="D980" s="27" t="s">
        <v>1886</v>
      </c>
      <c r="E980" s="27" t="s">
        <v>7</v>
      </c>
      <c r="F980" s="27" t="s">
        <v>6507</v>
      </c>
      <c r="G980" s="27" t="s">
        <v>6611</v>
      </c>
      <c r="H980" s="27" t="s">
        <v>6587</v>
      </c>
      <c r="I980" s="29">
        <v>40000</v>
      </c>
      <c r="J980" s="27" t="s">
        <v>6514</v>
      </c>
      <c r="K980" s="27" t="s">
        <v>11518</v>
      </c>
      <c r="L980" s="27" t="s">
        <v>6664</v>
      </c>
      <c r="M980" s="30">
        <v>42788</v>
      </c>
      <c r="N980" s="27" t="s">
        <v>11519</v>
      </c>
      <c r="O980" s="23">
        <v>0</v>
      </c>
      <c r="P980" s="23">
        <v>0.01</v>
      </c>
      <c r="Q980" s="23">
        <v>0</v>
      </c>
      <c r="R980" s="24">
        <v>0</v>
      </c>
      <c r="S980" s="25">
        <v>0</v>
      </c>
      <c r="T980" s="32"/>
      <c r="U980" s="22" t="str">
        <f>IFERROR(VLOOKUP(B980,[1]Planilha1!$A$1:$B$34,2,FALSE),"Liberado")</f>
        <v>Liberado</v>
      </c>
      <c r="V980" s="31"/>
      <c r="W980" s="31"/>
      <c r="X980" s="31"/>
      <c r="Y980" s="31"/>
      <c r="Z980" s="31"/>
      <c r="AA980" s="31"/>
      <c r="AB980" s="31"/>
      <c r="AC980" s="31"/>
      <c r="AD980" s="31"/>
      <c r="AE980" s="31"/>
      <c r="AF980" s="31"/>
      <c r="AG980" s="31"/>
      <c r="AH980" s="31"/>
      <c r="AI980" s="31"/>
      <c r="AJ980" s="31"/>
      <c r="AK980" s="31"/>
      <c r="AL980" s="31"/>
      <c r="AM980" s="31"/>
      <c r="AN980" s="31"/>
      <c r="AO980" s="31"/>
      <c r="AP980" s="31"/>
      <c r="AQ980" s="31"/>
      <c r="AR980" s="31"/>
      <c r="AS980" s="31"/>
      <c r="AT980" s="31"/>
      <c r="AU980" s="31"/>
      <c r="AV980" s="31"/>
      <c r="AW980" s="31"/>
      <c r="AX980" s="31"/>
      <c r="AY980" s="31"/>
      <c r="AZ980" s="31"/>
      <c r="BA980" s="31"/>
    </row>
    <row r="981" spans="1:53" s="21" customFormat="1" ht="20.100000000000001" customHeight="1" x14ac:dyDescent="0.2">
      <c r="A981" s="27" t="s">
        <v>131</v>
      </c>
      <c r="B981" s="28" t="s">
        <v>28</v>
      </c>
      <c r="C981" s="27" t="s">
        <v>381</v>
      </c>
      <c r="D981" s="27" t="s">
        <v>1890</v>
      </c>
      <c r="E981" s="27" t="s">
        <v>7</v>
      </c>
      <c r="F981" s="27" t="s">
        <v>6507</v>
      </c>
      <c r="G981" s="27" t="s">
        <v>11526</v>
      </c>
      <c r="H981" s="27" t="s">
        <v>6587</v>
      </c>
      <c r="I981" s="29">
        <v>36000</v>
      </c>
      <c r="J981" s="27" t="s">
        <v>6514</v>
      </c>
      <c r="K981" s="27" t="s">
        <v>11527</v>
      </c>
      <c r="L981" s="27" t="s">
        <v>6579</v>
      </c>
      <c r="M981" s="30">
        <v>43139</v>
      </c>
      <c r="N981" s="27" t="s">
        <v>11528</v>
      </c>
      <c r="O981" s="38">
        <v>0</v>
      </c>
      <c r="P981" s="23">
        <v>273221.67</v>
      </c>
      <c r="Q981" s="23">
        <v>0</v>
      </c>
      <c r="R981" s="24">
        <v>0</v>
      </c>
      <c r="S981" s="25">
        <v>0</v>
      </c>
      <c r="T981" s="32"/>
      <c r="U981" s="22" t="str">
        <f>IFERROR(VLOOKUP(B981,[1]Planilha1!$A$1:$B$34,2,FALSE),"Liberado")</f>
        <v>Liberado</v>
      </c>
      <c r="V981" s="31"/>
      <c r="W981" s="31"/>
      <c r="X981" s="31"/>
      <c r="Y981" s="31"/>
      <c r="Z981" s="31"/>
      <c r="AA981" s="31"/>
      <c r="AB981" s="31"/>
      <c r="AC981" s="31"/>
      <c r="AD981" s="31"/>
      <c r="AE981" s="31"/>
      <c r="AF981" s="31"/>
      <c r="AG981" s="31"/>
      <c r="AH981" s="31"/>
      <c r="AI981" s="31"/>
      <c r="AJ981" s="31"/>
      <c r="AK981" s="31"/>
      <c r="AL981" s="31"/>
      <c r="AM981" s="31"/>
      <c r="AN981" s="31"/>
      <c r="AO981" s="31"/>
      <c r="AP981" s="31"/>
      <c r="AQ981" s="31"/>
      <c r="AR981" s="31"/>
      <c r="AS981" s="31"/>
      <c r="AT981" s="31"/>
      <c r="AU981" s="31"/>
      <c r="AV981" s="31"/>
      <c r="AW981" s="31"/>
      <c r="AX981" s="31"/>
      <c r="AY981" s="31"/>
      <c r="AZ981" s="31"/>
      <c r="BA981" s="31"/>
    </row>
    <row r="982" spans="1:53" s="21" customFormat="1" ht="20.100000000000001" customHeight="1" x14ac:dyDescent="0.2">
      <c r="A982" s="27" t="s">
        <v>131</v>
      </c>
      <c r="B982" s="28" t="s">
        <v>28</v>
      </c>
      <c r="C982" s="27" t="s">
        <v>337</v>
      </c>
      <c r="D982" s="27" t="s">
        <v>1905</v>
      </c>
      <c r="E982" s="27" t="s">
        <v>7</v>
      </c>
      <c r="F982" s="27" t="s">
        <v>6507</v>
      </c>
      <c r="G982" s="27" t="s">
        <v>6641</v>
      </c>
      <c r="H982" s="27" t="s">
        <v>6642</v>
      </c>
      <c r="I982" s="29">
        <v>50000</v>
      </c>
      <c r="J982" s="27" t="s">
        <v>6514</v>
      </c>
      <c r="K982" s="27" t="s">
        <v>11558</v>
      </c>
      <c r="L982" s="27" t="s">
        <v>6680</v>
      </c>
      <c r="M982" s="30" t="s">
        <v>6531</v>
      </c>
      <c r="N982" s="27" t="s">
        <v>11559</v>
      </c>
      <c r="O982" s="38">
        <v>9189</v>
      </c>
      <c r="P982" s="23">
        <v>0</v>
      </c>
      <c r="Q982" s="23">
        <v>0</v>
      </c>
      <c r="R982" s="24">
        <v>9189</v>
      </c>
      <c r="S982" s="25">
        <v>0</v>
      </c>
      <c r="T982" s="32"/>
      <c r="U982" s="22" t="str">
        <f>IFERROR(VLOOKUP(B982,[1]Planilha1!$A$1:$B$34,2,FALSE),"Liberado")</f>
        <v>Liberado</v>
      </c>
      <c r="V982" s="31"/>
      <c r="W982" s="31"/>
      <c r="X982" s="31"/>
      <c r="Y982" s="31"/>
      <c r="Z982" s="31"/>
      <c r="AA982" s="31"/>
      <c r="AB982" s="31"/>
      <c r="AC982" s="31"/>
      <c r="AD982" s="31"/>
      <c r="AE982" s="31"/>
      <c r="AF982" s="31"/>
      <c r="AG982" s="31"/>
      <c r="AH982" s="31"/>
      <c r="AI982" s="31"/>
      <c r="AJ982" s="31"/>
      <c r="AK982" s="31"/>
      <c r="AL982" s="31"/>
      <c r="AM982" s="31"/>
      <c r="AN982" s="31"/>
      <c r="AO982" s="31"/>
      <c r="AP982" s="31"/>
      <c r="AQ982" s="31"/>
      <c r="AR982" s="31"/>
      <c r="AS982" s="31"/>
      <c r="AT982" s="31"/>
      <c r="AU982" s="31"/>
      <c r="AV982" s="31"/>
      <c r="AW982" s="31"/>
      <c r="AX982" s="31"/>
      <c r="AY982" s="31"/>
      <c r="AZ982" s="31"/>
      <c r="BA982" s="31"/>
    </row>
    <row r="983" spans="1:53" s="21" customFormat="1" ht="20.100000000000001" customHeight="1" x14ac:dyDescent="0.2">
      <c r="A983" s="27" t="s">
        <v>131</v>
      </c>
      <c r="B983" s="28" t="s">
        <v>28</v>
      </c>
      <c r="C983" s="27" t="s">
        <v>411</v>
      </c>
      <c r="D983" s="27" t="s">
        <v>1929</v>
      </c>
      <c r="E983" s="27" t="s">
        <v>7</v>
      </c>
      <c r="F983" s="27" t="s">
        <v>6507</v>
      </c>
      <c r="G983" s="27" t="s">
        <v>6683</v>
      </c>
      <c r="H983" s="27" t="s">
        <v>6587</v>
      </c>
      <c r="I983" s="29">
        <v>36000</v>
      </c>
      <c r="J983" s="27" t="s">
        <v>6514</v>
      </c>
      <c r="K983" s="27" t="s">
        <v>11599</v>
      </c>
      <c r="L983" s="27" t="s">
        <v>11556</v>
      </c>
      <c r="M983" s="30" t="s">
        <v>6531</v>
      </c>
      <c r="N983" s="27" t="s">
        <v>11600</v>
      </c>
      <c r="O983" s="38">
        <v>0</v>
      </c>
      <c r="P983" s="23">
        <v>0</v>
      </c>
      <c r="Q983" s="23">
        <v>0</v>
      </c>
      <c r="R983" s="24">
        <v>6000</v>
      </c>
      <c r="S983" s="25">
        <v>0</v>
      </c>
      <c r="T983" s="32"/>
      <c r="U983" s="22" t="str">
        <f>IFERROR(VLOOKUP(B983,[1]Planilha1!$A$1:$B$34,2,FALSE),"Liberado")</f>
        <v>Liberado</v>
      </c>
      <c r="V983" s="31"/>
      <c r="W983" s="31"/>
      <c r="X983" s="31"/>
      <c r="Y983" s="31"/>
      <c r="Z983" s="31"/>
      <c r="AA983" s="31"/>
      <c r="AB983" s="31"/>
      <c r="AC983" s="31"/>
      <c r="AD983" s="31"/>
      <c r="AE983" s="31"/>
      <c r="AF983" s="31"/>
      <c r="AG983" s="31"/>
      <c r="AH983" s="31"/>
      <c r="AI983" s="31"/>
      <c r="AJ983" s="31"/>
      <c r="AK983" s="31"/>
      <c r="AL983" s="31"/>
      <c r="AM983" s="31"/>
      <c r="AN983" s="31"/>
      <c r="AO983" s="31"/>
      <c r="AP983" s="31"/>
      <c r="AQ983" s="31"/>
      <c r="AR983" s="31"/>
      <c r="AS983" s="31"/>
      <c r="AT983" s="31"/>
      <c r="AU983" s="31"/>
      <c r="AV983" s="31"/>
      <c r="AW983" s="31"/>
      <c r="AX983" s="31"/>
      <c r="AY983" s="31"/>
      <c r="AZ983" s="31"/>
      <c r="BA983" s="31"/>
    </row>
    <row r="984" spans="1:53" s="21" customFormat="1" ht="20.100000000000001" customHeight="1" x14ac:dyDescent="0.2">
      <c r="A984" s="27" t="s">
        <v>131</v>
      </c>
      <c r="B984" s="28" t="s">
        <v>28</v>
      </c>
      <c r="C984" s="27" t="s">
        <v>397</v>
      </c>
      <c r="D984" s="27" t="s">
        <v>1931</v>
      </c>
      <c r="E984" s="27" t="s">
        <v>7</v>
      </c>
      <c r="F984" s="27" t="s">
        <v>6507</v>
      </c>
      <c r="G984" s="27" t="s">
        <v>6685</v>
      </c>
      <c r="H984" s="27" t="s">
        <v>6587</v>
      </c>
      <c r="I984" s="29">
        <v>36000</v>
      </c>
      <c r="J984" s="27" t="s">
        <v>6514</v>
      </c>
      <c r="K984" s="27" t="s">
        <v>11603</v>
      </c>
      <c r="L984" s="27" t="s">
        <v>11556</v>
      </c>
      <c r="M984" s="30" t="s">
        <v>6531</v>
      </c>
      <c r="N984" s="27" t="s">
        <v>11604</v>
      </c>
      <c r="O984" s="38">
        <v>0</v>
      </c>
      <c r="P984" s="23">
        <v>0</v>
      </c>
      <c r="Q984" s="23">
        <v>0</v>
      </c>
      <c r="R984" s="24">
        <v>0</v>
      </c>
      <c r="S984" s="25">
        <v>0</v>
      </c>
      <c r="T984" s="32"/>
      <c r="U984" s="22" t="str">
        <f>IFERROR(VLOOKUP(B984,[1]Planilha1!$A$1:$B$34,2,FALSE),"Liberado")</f>
        <v>Liberado</v>
      </c>
      <c r="V984" s="31"/>
      <c r="W984" s="31"/>
      <c r="X984" s="31"/>
      <c r="Y984" s="31"/>
      <c r="Z984" s="31"/>
      <c r="AA984" s="31"/>
      <c r="AB984" s="31"/>
      <c r="AC984" s="31"/>
      <c r="AD984" s="31"/>
      <c r="AE984" s="31"/>
      <c r="AF984" s="31"/>
      <c r="AG984" s="31"/>
      <c r="AH984" s="31"/>
      <c r="AI984" s="31"/>
      <c r="AJ984" s="31"/>
      <c r="AK984" s="31"/>
      <c r="AL984" s="31"/>
      <c r="AM984" s="31"/>
      <c r="AN984" s="31"/>
      <c r="AO984" s="31"/>
      <c r="AP984" s="31"/>
      <c r="AQ984" s="31"/>
      <c r="AR984" s="31"/>
      <c r="AS984" s="31"/>
      <c r="AT984" s="31"/>
      <c r="AU984" s="31"/>
      <c r="AV984" s="31"/>
      <c r="AW984" s="31"/>
      <c r="AX984" s="31"/>
      <c r="AY984" s="31"/>
      <c r="AZ984" s="31"/>
      <c r="BA984" s="31"/>
    </row>
    <row r="985" spans="1:53" s="21" customFormat="1" ht="20.100000000000001" customHeight="1" x14ac:dyDescent="0.2">
      <c r="A985" s="27" t="s">
        <v>131</v>
      </c>
      <c r="B985" s="28" t="s">
        <v>28</v>
      </c>
      <c r="C985" s="27" t="s">
        <v>331</v>
      </c>
      <c r="D985" s="27" t="s">
        <v>1934</v>
      </c>
      <c r="E985" s="27" t="s">
        <v>7</v>
      </c>
      <c r="F985" s="27" t="s">
        <v>6507</v>
      </c>
      <c r="G985" s="27" t="s">
        <v>6706</v>
      </c>
      <c r="H985" s="27" t="s">
        <v>6587</v>
      </c>
      <c r="I985" s="29">
        <v>36000</v>
      </c>
      <c r="J985" s="27" t="s">
        <v>6514</v>
      </c>
      <c r="K985" s="27" t="s">
        <v>11606</v>
      </c>
      <c r="L985" s="27" t="s">
        <v>6664</v>
      </c>
      <c r="M985" s="30" t="s">
        <v>6531</v>
      </c>
      <c r="N985" s="27" t="s">
        <v>11607</v>
      </c>
      <c r="O985" s="23">
        <v>77496.17</v>
      </c>
      <c r="P985" s="23">
        <v>44632.88</v>
      </c>
      <c r="Q985" s="23">
        <v>0</v>
      </c>
      <c r="R985" s="24">
        <v>0</v>
      </c>
      <c r="S985" s="25">
        <v>0</v>
      </c>
      <c r="T985" s="32"/>
      <c r="U985" s="22" t="str">
        <f>IFERROR(VLOOKUP(B985,[1]Planilha1!$A$1:$B$34,2,FALSE),"Liberado")</f>
        <v>Liberado</v>
      </c>
      <c r="V985" s="31"/>
      <c r="W985" s="31"/>
      <c r="X985" s="31"/>
      <c r="Y985" s="31"/>
      <c r="Z985" s="31"/>
      <c r="AA985" s="31"/>
      <c r="AB985" s="31"/>
      <c r="AC985" s="31"/>
      <c r="AD985" s="31"/>
      <c r="AE985" s="31"/>
      <c r="AF985" s="31"/>
      <c r="AG985" s="31"/>
      <c r="AH985" s="31"/>
      <c r="AI985" s="31"/>
      <c r="AJ985" s="31"/>
      <c r="AK985" s="31"/>
      <c r="AL985" s="31"/>
      <c r="AM985" s="31"/>
      <c r="AN985" s="31"/>
      <c r="AO985" s="31"/>
      <c r="AP985" s="31"/>
      <c r="AQ985" s="31"/>
      <c r="AR985" s="31"/>
      <c r="AS985" s="31"/>
      <c r="AT985" s="31"/>
      <c r="AU985" s="31"/>
      <c r="AV985" s="31"/>
      <c r="AW985" s="31"/>
      <c r="AX985" s="31"/>
      <c r="AY985" s="31"/>
      <c r="AZ985" s="31"/>
      <c r="BA985" s="31"/>
    </row>
    <row r="986" spans="1:53" s="21" customFormat="1" ht="20.100000000000001" customHeight="1" x14ac:dyDescent="0.2">
      <c r="A986" s="27" t="s">
        <v>131</v>
      </c>
      <c r="B986" s="28" t="s">
        <v>28</v>
      </c>
      <c r="C986" s="27" t="s">
        <v>331</v>
      </c>
      <c r="D986" s="27" t="s">
        <v>1940</v>
      </c>
      <c r="E986" s="27" t="s">
        <v>7</v>
      </c>
      <c r="F986" s="27" t="s">
        <v>6507</v>
      </c>
      <c r="G986" s="27" t="s">
        <v>6717</v>
      </c>
      <c r="H986" s="27" t="s">
        <v>6718</v>
      </c>
      <c r="I986" s="29">
        <v>253153.79</v>
      </c>
      <c r="J986" s="27" t="s">
        <v>6514</v>
      </c>
      <c r="K986" s="27" t="s">
        <v>11616</v>
      </c>
      <c r="L986" s="27" t="s">
        <v>6579</v>
      </c>
      <c r="M986" s="30" t="s">
        <v>6531</v>
      </c>
      <c r="N986" s="27" t="s">
        <v>6719</v>
      </c>
      <c r="O986" s="23">
        <v>0</v>
      </c>
      <c r="P986" s="23">
        <v>479180.29</v>
      </c>
      <c r="Q986" s="23">
        <v>0</v>
      </c>
      <c r="R986" s="24">
        <v>0</v>
      </c>
      <c r="S986" s="25">
        <v>0</v>
      </c>
      <c r="T986" s="32"/>
      <c r="U986" s="22" t="str">
        <f>IFERROR(VLOOKUP(B986,[1]Planilha1!$A$1:$B$34,2,FALSE),"Liberado")</f>
        <v>Liberado</v>
      </c>
      <c r="V986" s="31"/>
      <c r="W986" s="31"/>
      <c r="X986" s="31"/>
      <c r="Y986" s="31"/>
      <c r="Z986" s="31"/>
      <c r="AA986" s="31"/>
      <c r="AB986" s="31"/>
      <c r="AC986" s="31"/>
      <c r="AD986" s="31"/>
      <c r="AE986" s="31"/>
      <c r="AF986" s="31"/>
      <c r="AG986" s="31"/>
      <c r="AH986" s="31"/>
      <c r="AI986" s="31"/>
      <c r="AJ986" s="31"/>
      <c r="AK986" s="31"/>
      <c r="AL986" s="31"/>
      <c r="AM986" s="31"/>
      <c r="AN986" s="31"/>
      <c r="AO986" s="31"/>
      <c r="AP986" s="31"/>
      <c r="AQ986" s="31"/>
      <c r="AR986" s="31"/>
      <c r="AS986" s="31"/>
      <c r="AT986" s="31"/>
      <c r="AU986" s="31"/>
      <c r="AV986" s="31"/>
      <c r="AW986" s="31"/>
      <c r="AX986" s="31"/>
      <c r="AY986" s="31"/>
      <c r="AZ986" s="31"/>
      <c r="BA986" s="31"/>
    </row>
    <row r="987" spans="1:53" s="21" customFormat="1" ht="20.100000000000001" customHeight="1" x14ac:dyDescent="0.2">
      <c r="A987" s="27" t="s">
        <v>131</v>
      </c>
      <c r="B987" s="28" t="s">
        <v>28</v>
      </c>
      <c r="C987" s="27" t="s">
        <v>331</v>
      </c>
      <c r="D987" s="27" t="s">
        <v>1941</v>
      </c>
      <c r="E987" s="27" t="s">
        <v>7</v>
      </c>
      <c r="F987" s="27" t="s">
        <v>6507</v>
      </c>
      <c r="G987" s="27" t="s">
        <v>6720</v>
      </c>
      <c r="H987" s="27" t="s">
        <v>6587</v>
      </c>
      <c r="I987" s="29">
        <v>36000</v>
      </c>
      <c r="J987" s="27" t="s">
        <v>6514</v>
      </c>
      <c r="K987" s="27" t="s">
        <v>11617</v>
      </c>
      <c r="L987" s="27" t="s">
        <v>6664</v>
      </c>
      <c r="M987" s="30" t="s">
        <v>6531</v>
      </c>
      <c r="N987" s="27" t="s">
        <v>11618</v>
      </c>
      <c r="O987" s="38">
        <v>0</v>
      </c>
      <c r="P987" s="23">
        <v>0</v>
      </c>
      <c r="Q987" s="23">
        <v>0</v>
      </c>
      <c r="R987" s="24">
        <v>0</v>
      </c>
      <c r="S987" s="25">
        <v>0</v>
      </c>
      <c r="T987" s="32"/>
      <c r="U987" s="22" t="str">
        <f>IFERROR(VLOOKUP(B987,[1]Planilha1!$A$1:$B$34,2,FALSE),"Liberado")</f>
        <v>Liberado</v>
      </c>
      <c r="V987" s="31"/>
      <c r="W987" s="31"/>
      <c r="X987" s="31"/>
      <c r="Y987" s="31"/>
      <c r="Z987" s="31"/>
      <c r="AA987" s="31"/>
      <c r="AB987" s="31"/>
      <c r="AC987" s="31"/>
      <c r="AD987" s="31"/>
      <c r="AE987" s="31"/>
      <c r="AF987" s="31"/>
      <c r="AG987" s="31"/>
      <c r="AH987" s="31"/>
      <c r="AI987" s="31"/>
      <c r="AJ987" s="31"/>
      <c r="AK987" s="31"/>
      <c r="AL987" s="31"/>
      <c r="AM987" s="31"/>
      <c r="AN987" s="31"/>
      <c r="AO987" s="31"/>
      <c r="AP987" s="31"/>
      <c r="AQ987" s="31"/>
      <c r="AR987" s="31"/>
      <c r="AS987" s="31"/>
      <c r="AT987" s="31"/>
      <c r="AU987" s="31"/>
      <c r="AV987" s="31"/>
      <c r="AW987" s="31"/>
      <c r="AX987" s="31"/>
      <c r="AY987" s="31"/>
      <c r="AZ987" s="31"/>
      <c r="BA987" s="31"/>
    </row>
    <row r="988" spans="1:53" s="21" customFormat="1" ht="20.100000000000001" customHeight="1" x14ac:dyDescent="0.2">
      <c r="A988" s="27" t="s">
        <v>131</v>
      </c>
      <c r="B988" s="28" t="s">
        <v>28</v>
      </c>
      <c r="C988" s="27" t="s">
        <v>331</v>
      </c>
      <c r="D988" s="27" t="s">
        <v>1952</v>
      </c>
      <c r="E988" s="27" t="s">
        <v>7</v>
      </c>
      <c r="F988" s="27" t="s">
        <v>6507</v>
      </c>
      <c r="G988" s="27" t="s">
        <v>11636</v>
      </c>
      <c r="H988" s="27" t="s">
        <v>6587</v>
      </c>
      <c r="I988" s="29">
        <v>36000</v>
      </c>
      <c r="J988" s="27" t="s">
        <v>6514</v>
      </c>
      <c r="K988" s="27" t="s">
        <v>11637</v>
      </c>
      <c r="L988" s="27" t="s">
        <v>6664</v>
      </c>
      <c r="M988" s="30" t="s">
        <v>6531</v>
      </c>
      <c r="N988" s="27" t="s">
        <v>11638</v>
      </c>
      <c r="O988" s="38">
        <v>0</v>
      </c>
      <c r="P988" s="23">
        <v>0</v>
      </c>
      <c r="Q988" s="23">
        <v>0</v>
      </c>
      <c r="R988" s="24">
        <v>0</v>
      </c>
      <c r="S988" s="25">
        <v>0</v>
      </c>
      <c r="T988" s="32"/>
      <c r="U988" s="22" t="str">
        <f>IFERROR(VLOOKUP(B988,[1]Planilha1!$A$1:$B$34,2,FALSE),"Liberado")</f>
        <v>Liberado</v>
      </c>
      <c r="V988" s="31"/>
      <c r="W988" s="31"/>
      <c r="X988" s="31"/>
      <c r="Y988" s="31"/>
      <c r="Z988" s="31"/>
      <c r="AA988" s="31"/>
      <c r="AB988" s="31"/>
      <c r="AC988" s="31"/>
      <c r="AD988" s="31"/>
      <c r="AE988" s="31"/>
      <c r="AF988" s="31"/>
      <c r="AG988" s="31"/>
      <c r="AH988" s="31"/>
      <c r="AI988" s="31"/>
      <c r="AJ988" s="31"/>
      <c r="AK988" s="31"/>
      <c r="AL988" s="31"/>
      <c r="AM988" s="31"/>
      <c r="AN988" s="31"/>
      <c r="AO988" s="31"/>
      <c r="AP988" s="31"/>
      <c r="AQ988" s="31"/>
      <c r="AR988" s="31"/>
      <c r="AS988" s="31"/>
      <c r="AT988" s="31"/>
      <c r="AU988" s="31"/>
      <c r="AV988" s="31"/>
      <c r="AW988" s="31"/>
      <c r="AX988" s="31"/>
      <c r="AY988" s="31"/>
      <c r="AZ988" s="31"/>
      <c r="BA988" s="31"/>
    </row>
    <row r="989" spans="1:53" s="21" customFormat="1" ht="20.100000000000001" customHeight="1" x14ac:dyDescent="0.2">
      <c r="A989" s="27" t="s">
        <v>131</v>
      </c>
      <c r="B989" s="28" t="s">
        <v>28</v>
      </c>
      <c r="C989" s="27" t="s">
        <v>331</v>
      </c>
      <c r="D989" s="27" t="s">
        <v>1953</v>
      </c>
      <c r="E989" s="27" t="s">
        <v>7</v>
      </c>
      <c r="F989" s="27" t="s">
        <v>6507</v>
      </c>
      <c r="G989" s="27" t="s">
        <v>11639</v>
      </c>
      <c r="H989" s="27" t="s">
        <v>6587</v>
      </c>
      <c r="I989" s="29">
        <v>36000</v>
      </c>
      <c r="J989" s="27" t="s">
        <v>6514</v>
      </c>
      <c r="K989" s="27" t="s">
        <v>11640</v>
      </c>
      <c r="L989" s="27" t="s">
        <v>6664</v>
      </c>
      <c r="M989" s="30" t="s">
        <v>6531</v>
      </c>
      <c r="N989" s="27" t="s">
        <v>11641</v>
      </c>
      <c r="O989" s="23">
        <v>0</v>
      </c>
      <c r="P989" s="23">
        <v>478349.69</v>
      </c>
      <c r="Q989" s="23">
        <v>0</v>
      </c>
      <c r="R989" s="24">
        <v>0</v>
      </c>
      <c r="S989" s="25">
        <v>0</v>
      </c>
      <c r="T989" s="32"/>
      <c r="U989" s="22" t="str">
        <f>IFERROR(VLOOKUP(B989,[1]Planilha1!$A$1:$B$34,2,FALSE),"Liberado")</f>
        <v>Liberado</v>
      </c>
      <c r="V989" s="31"/>
      <c r="W989" s="31"/>
      <c r="X989" s="31"/>
      <c r="Y989" s="31"/>
      <c r="Z989" s="31"/>
      <c r="AA989" s="31"/>
      <c r="AB989" s="31"/>
      <c r="AC989" s="31"/>
      <c r="AD989" s="31"/>
      <c r="AE989" s="31"/>
      <c r="AF989" s="31"/>
      <c r="AG989" s="31"/>
      <c r="AH989" s="31"/>
      <c r="AI989" s="31"/>
      <c r="AJ989" s="31"/>
      <c r="AK989" s="31"/>
      <c r="AL989" s="31"/>
      <c r="AM989" s="31"/>
      <c r="AN989" s="31"/>
      <c r="AO989" s="31"/>
      <c r="AP989" s="31"/>
      <c r="AQ989" s="31"/>
      <c r="AR989" s="31"/>
      <c r="AS989" s="31"/>
      <c r="AT989" s="31"/>
      <c r="AU989" s="31"/>
      <c r="AV989" s="31"/>
      <c r="AW989" s="31"/>
      <c r="AX989" s="31"/>
      <c r="AY989" s="31"/>
      <c r="AZ989" s="31"/>
      <c r="BA989" s="31"/>
    </row>
    <row r="990" spans="1:53" s="21" customFormat="1" ht="20.100000000000001" customHeight="1" x14ac:dyDescent="0.2">
      <c r="A990" s="27" t="s">
        <v>131</v>
      </c>
      <c r="B990" s="28" t="s">
        <v>28</v>
      </c>
      <c r="C990" s="27" t="s">
        <v>397</v>
      </c>
      <c r="D990" s="27" t="s">
        <v>1954</v>
      </c>
      <c r="E990" s="27" t="s">
        <v>7</v>
      </c>
      <c r="F990" s="27" t="s">
        <v>6507</v>
      </c>
      <c r="G990" s="27" t="s">
        <v>6799</v>
      </c>
      <c r="H990" s="27" t="s">
        <v>6587</v>
      </c>
      <c r="I990" s="29">
        <v>36000</v>
      </c>
      <c r="J990" s="27" t="s">
        <v>6514</v>
      </c>
      <c r="K990" s="27" t="s">
        <v>11642</v>
      </c>
      <c r="L990" s="27" t="s">
        <v>7086</v>
      </c>
      <c r="M990" s="30" t="s">
        <v>6531</v>
      </c>
      <c r="N990" s="27" t="s">
        <v>11643</v>
      </c>
      <c r="O990" s="38">
        <v>0</v>
      </c>
      <c r="P990" s="23">
        <v>0</v>
      </c>
      <c r="Q990" s="23">
        <v>0</v>
      </c>
      <c r="R990" s="24">
        <v>8000</v>
      </c>
      <c r="S990" s="25">
        <v>0</v>
      </c>
      <c r="T990" s="32"/>
      <c r="U990" s="22" t="str">
        <f>IFERROR(VLOOKUP(B990,[1]Planilha1!$A$1:$B$34,2,FALSE),"Liberado")</f>
        <v>Liberado</v>
      </c>
      <c r="V990" s="31"/>
      <c r="W990" s="31"/>
      <c r="X990" s="31"/>
      <c r="Y990" s="31"/>
      <c r="Z990" s="31"/>
      <c r="AA990" s="31"/>
      <c r="AB990" s="31"/>
      <c r="AC990" s="31"/>
      <c r="AD990" s="31"/>
      <c r="AE990" s="31"/>
      <c r="AF990" s="31"/>
      <c r="AG990" s="31"/>
      <c r="AH990" s="31"/>
      <c r="AI990" s="31"/>
      <c r="AJ990" s="31"/>
      <c r="AK990" s="31"/>
      <c r="AL990" s="31"/>
      <c r="AM990" s="31"/>
      <c r="AN990" s="31"/>
      <c r="AO990" s="31"/>
      <c r="AP990" s="31"/>
      <c r="AQ990" s="31"/>
      <c r="AR990" s="31"/>
      <c r="AS990" s="31"/>
      <c r="AT990" s="31"/>
      <c r="AU990" s="31"/>
      <c r="AV990" s="31"/>
      <c r="AW990" s="31"/>
      <c r="AX990" s="31"/>
      <c r="AY990" s="31"/>
      <c r="AZ990" s="31"/>
      <c r="BA990" s="31"/>
    </row>
    <row r="991" spans="1:53" s="21" customFormat="1" ht="20.100000000000001" customHeight="1" x14ac:dyDescent="0.2">
      <c r="A991" s="27" t="s">
        <v>131</v>
      </c>
      <c r="B991" s="28" t="s">
        <v>28</v>
      </c>
      <c r="C991" s="27" t="s">
        <v>397</v>
      </c>
      <c r="D991" s="27" t="s">
        <v>1968</v>
      </c>
      <c r="E991" s="27" t="s">
        <v>7</v>
      </c>
      <c r="F991" s="27" t="s">
        <v>6507</v>
      </c>
      <c r="G991" s="27" t="s">
        <v>6936</v>
      </c>
      <c r="H991" s="27" t="s">
        <v>6587</v>
      </c>
      <c r="I991" s="29">
        <v>36000</v>
      </c>
      <c r="J991" s="27" t="s">
        <v>6514</v>
      </c>
      <c r="K991" s="27" t="s">
        <v>11662</v>
      </c>
      <c r="L991" s="27" t="s">
        <v>7104</v>
      </c>
      <c r="M991" s="30">
        <v>42597</v>
      </c>
      <c r="N991" s="27" t="s">
        <v>11663</v>
      </c>
      <c r="O991" s="38">
        <v>0</v>
      </c>
      <c r="P991" s="23">
        <v>0</v>
      </c>
      <c r="Q991" s="23">
        <v>0</v>
      </c>
      <c r="R991" s="24">
        <v>0</v>
      </c>
      <c r="S991" s="25">
        <v>0</v>
      </c>
      <c r="T991" s="32"/>
      <c r="U991" s="22" t="str">
        <f>IFERROR(VLOOKUP(B991,[1]Planilha1!$A$1:$B$34,2,FALSE),"Liberado")</f>
        <v>Liberado</v>
      </c>
      <c r="V991" s="31"/>
      <c r="W991" s="31"/>
      <c r="X991" s="31"/>
      <c r="Y991" s="31"/>
      <c r="Z991" s="31"/>
      <c r="AA991" s="31"/>
      <c r="AB991" s="31"/>
      <c r="AC991" s="31"/>
      <c r="AD991" s="31"/>
      <c r="AE991" s="31"/>
      <c r="AF991" s="31"/>
      <c r="AG991" s="31"/>
      <c r="AH991" s="31"/>
      <c r="AI991" s="31"/>
      <c r="AJ991" s="31"/>
      <c r="AK991" s="31"/>
      <c r="AL991" s="31"/>
      <c r="AM991" s="31"/>
      <c r="AN991" s="31"/>
      <c r="AO991" s="31"/>
      <c r="AP991" s="31"/>
      <c r="AQ991" s="31"/>
      <c r="AR991" s="31"/>
      <c r="AS991" s="31"/>
      <c r="AT991" s="31"/>
      <c r="AU991" s="31"/>
      <c r="AV991" s="31"/>
      <c r="AW991" s="31"/>
      <c r="AX991" s="31"/>
      <c r="AY991" s="31"/>
      <c r="AZ991" s="31"/>
      <c r="BA991" s="31"/>
    </row>
    <row r="992" spans="1:53" s="21" customFormat="1" ht="20.100000000000001" customHeight="1" x14ac:dyDescent="0.2">
      <c r="A992" s="27" t="s">
        <v>131</v>
      </c>
      <c r="B992" s="28" t="s">
        <v>28</v>
      </c>
      <c r="C992" s="27" t="s">
        <v>397</v>
      </c>
      <c r="D992" s="27" t="s">
        <v>1976</v>
      </c>
      <c r="E992" s="27" t="s">
        <v>7</v>
      </c>
      <c r="F992" s="27" t="s">
        <v>6507</v>
      </c>
      <c r="G992" s="27" t="s">
        <v>6968</v>
      </c>
      <c r="H992" s="27" t="s">
        <v>6587</v>
      </c>
      <c r="I992" s="29">
        <v>36000</v>
      </c>
      <c r="J992" s="27" t="s">
        <v>6514</v>
      </c>
      <c r="K992" s="27" t="s">
        <v>11675</v>
      </c>
      <c r="L992" s="27" t="s">
        <v>11535</v>
      </c>
      <c r="M992" s="30" t="s">
        <v>6531</v>
      </c>
      <c r="N992" s="27" t="s">
        <v>11676</v>
      </c>
      <c r="O992" s="23">
        <v>51259.23</v>
      </c>
      <c r="P992" s="23">
        <v>0</v>
      </c>
      <c r="Q992" s="23">
        <v>0</v>
      </c>
      <c r="R992" s="24">
        <v>13969.26</v>
      </c>
      <c r="S992" s="25">
        <v>0</v>
      </c>
      <c r="T992" s="32"/>
      <c r="U992" s="22" t="str">
        <f>IFERROR(VLOOKUP(B992,[1]Planilha1!$A$1:$B$34,2,FALSE),"Liberado")</f>
        <v>Liberado</v>
      </c>
      <c r="V992" s="31"/>
      <c r="W992" s="31"/>
      <c r="X992" s="31"/>
      <c r="Y992" s="31"/>
      <c r="Z992" s="31"/>
      <c r="AA992" s="31"/>
      <c r="AB992" s="31"/>
      <c r="AC992" s="31"/>
      <c r="AD992" s="31"/>
      <c r="AE992" s="31"/>
      <c r="AF992" s="31"/>
      <c r="AG992" s="31"/>
      <c r="AH992" s="31"/>
      <c r="AI992" s="31"/>
      <c r="AJ992" s="31"/>
      <c r="AK992" s="31"/>
      <c r="AL992" s="31"/>
      <c r="AM992" s="31"/>
      <c r="AN992" s="31"/>
      <c r="AO992" s="31"/>
      <c r="AP992" s="31"/>
      <c r="AQ992" s="31"/>
      <c r="AR992" s="31"/>
      <c r="AS992" s="31"/>
      <c r="AT992" s="31"/>
      <c r="AU992" s="31"/>
      <c r="AV992" s="31"/>
      <c r="AW992" s="31"/>
      <c r="AX992" s="31"/>
      <c r="AY992" s="31"/>
      <c r="AZ992" s="31"/>
      <c r="BA992" s="31"/>
    </row>
    <row r="993" spans="1:53" s="21" customFormat="1" ht="20.100000000000001" customHeight="1" x14ac:dyDescent="0.2">
      <c r="A993" s="27" t="s">
        <v>131</v>
      </c>
      <c r="B993" s="28" t="s">
        <v>28</v>
      </c>
      <c r="C993" s="27" t="s">
        <v>331</v>
      </c>
      <c r="D993" s="27" t="s">
        <v>1977</v>
      </c>
      <c r="E993" s="27" t="s">
        <v>7</v>
      </c>
      <c r="F993" s="27" t="s">
        <v>6507</v>
      </c>
      <c r="G993" s="27" t="s">
        <v>6969</v>
      </c>
      <c r="H993" s="27" t="s">
        <v>6587</v>
      </c>
      <c r="I993" s="29">
        <v>36000</v>
      </c>
      <c r="J993" s="27" t="s">
        <v>6514</v>
      </c>
      <c r="K993" s="27" t="s">
        <v>11677</v>
      </c>
      <c r="L993" s="27" t="s">
        <v>6684</v>
      </c>
      <c r="M993" s="30" t="s">
        <v>6531</v>
      </c>
      <c r="N993" s="27" t="s">
        <v>11678</v>
      </c>
      <c r="O993" s="38">
        <v>0</v>
      </c>
      <c r="P993" s="23">
        <v>17183.189999999999</v>
      </c>
      <c r="Q993" s="23">
        <v>0</v>
      </c>
      <c r="R993" s="24">
        <v>8969.26</v>
      </c>
      <c r="S993" s="25">
        <v>0</v>
      </c>
      <c r="T993" s="32"/>
      <c r="U993" s="22" t="str">
        <f>IFERROR(VLOOKUP(B993,[1]Planilha1!$A$1:$B$34,2,FALSE),"Liberado")</f>
        <v>Liberado</v>
      </c>
      <c r="V993" s="31"/>
      <c r="W993" s="31"/>
      <c r="X993" s="31"/>
      <c r="Y993" s="31"/>
      <c r="Z993" s="31"/>
      <c r="AA993" s="31"/>
      <c r="AB993" s="31"/>
      <c r="AC993" s="31"/>
      <c r="AD993" s="31"/>
      <c r="AE993" s="31"/>
      <c r="AF993" s="31"/>
      <c r="AG993" s="31"/>
      <c r="AH993" s="31"/>
      <c r="AI993" s="31"/>
      <c r="AJ993" s="31"/>
      <c r="AK993" s="31"/>
      <c r="AL993" s="31"/>
      <c r="AM993" s="31"/>
      <c r="AN993" s="31"/>
      <c r="AO993" s="31"/>
      <c r="AP993" s="31"/>
      <c r="AQ993" s="31"/>
      <c r="AR993" s="31"/>
      <c r="AS993" s="31"/>
      <c r="AT993" s="31"/>
      <c r="AU993" s="31"/>
      <c r="AV993" s="31"/>
      <c r="AW993" s="31"/>
      <c r="AX993" s="31"/>
      <c r="AY993" s="31"/>
      <c r="AZ993" s="31"/>
      <c r="BA993" s="31"/>
    </row>
    <row r="994" spans="1:53" s="21" customFormat="1" ht="20.100000000000001" customHeight="1" x14ac:dyDescent="0.2">
      <c r="A994" s="27" t="s">
        <v>131</v>
      </c>
      <c r="B994" s="28" t="s">
        <v>28</v>
      </c>
      <c r="C994" s="27" t="s">
        <v>337</v>
      </c>
      <c r="D994" s="27" t="s">
        <v>1985</v>
      </c>
      <c r="E994" s="27" t="s">
        <v>7</v>
      </c>
      <c r="F994" s="27" t="s">
        <v>6507</v>
      </c>
      <c r="G994" s="27" t="s">
        <v>6982</v>
      </c>
      <c r="H994" s="27" t="s">
        <v>6983</v>
      </c>
      <c r="I994" s="29">
        <v>167511.34</v>
      </c>
      <c r="J994" s="27" t="s">
        <v>6514</v>
      </c>
      <c r="K994" s="27" t="s">
        <v>11691</v>
      </c>
      <c r="L994" s="27" t="s">
        <v>11556</v>
      </c>
      <c r="M994" s="30">
        <v>42864</v>
      </c>
      <c r="N994" s="27" t="s">
        <v>11692</v>
      </c>
      <c r="O994" s="23">
        <v>0</v>
      </c>
      <c r="P994" s="23">
        <v>49049.55</v>
      </c>
      <c r="Q994" s="23">
        <v>0</v>
      </c>
      <c r="R994" s="24">
        <v>0</v>
      </c>
      <c r="S994" s="25">
        <v>0</v>
      </c>
      <c r="T994" s="32"/>
      <c r="U994" s="22" t="str">
        <f>IFERROR(VLOOKUP(B994,[1]Planilha1!$A$1:$B$34,2,FALSE),"Liberado")</f>
        <v>Liberado</v>
      </c>
      <c r="V994" s="31"/>
      <c r="W994" s="31"/>
      <c r="X994" s="31"/>
      <c r="Y994" s="31"/>
      <c r="Z994" s="31"/>
      <c r="AA994" s="31"/>
      <c r="AB994" s="31"/>
      <c r="AC994" s="31"/>
      <c r="AD994" s="31"/>
      <c r="AE994" s="31"/>
      <c r="AF994" s="31"/>
      <c r="AG994" s="31"/>
      <c r="AH994" s="31"/>
      <c r="AI994" s="31"/>
      <c r="AJ994" s="31"/>
      <c r="AK994" s="31"/>
      <c r="AL994" s="31"/>
      <c r="AM994" s="31"/>
      <c r="AN994" s="31"/>
      <c r="AO994" s="31"/>
      <c r="AP994" s="31"/>
      <c r="AQ994" s="31"/>
      <c r="AR994" s="31"/>
      <c r="AS994" s="31"/>
      <c r="AT994" s="31"/>
      <c r="AU994" s="31"/>
      <c r="AV994" s="31"/>
      <c r="AW994" s="31"/>
      <c r="AX994" s="31"/>
      <c r="AY994" s="31"/>
      <c r="AZ994" s="31"/>
      <c r="BA994" s="31"/>
    </row>
    <row r="995" spans="1:53" s="21" customFormat="1" ht="20.100000000000001" customHeight="1" x14ac:dyDescent="0.2">
      <c r="A995" s="27" t="s">
        <v>131</v>
      </c>
      <c r="B995" s="28" t="s">
        <v>28</v>
      </c>
      <c r="C995" s="27" t="s">
        <v>337</v>
      </c>
      <c r="D995" s="27" t="s">
        <v>1987</v>
      </c>
      <c r="E995" s="27" t="s">
        <v>7</v>
      </c>
      <c r="F995" s="27" t="s">
        <v>6507</v>
      </c>
      <c r="G995" s="27" t="s">
        <v>11695</v>
      </c>
      <c r="H995" s="27" t="s">
        <v>6986</v>
      </c>
      <c r="I995" s="29">
        <v>237774.53</v>
      </c>
      <c r="J995" s="27" t="s">
        <v>6514</v>
      </c>
      <c r="K995" s="27" t="s">
        <v>11696</v>
      </c>
      <c r="L995" s="27" t="s">
        <v>6579</v>
      </c>
      <c r="M995" s="30">
        <v>43074</v>
      </c>
      <c r="N995" s="27" t="s">
        <v>6719</v>
      </c>
      <c r="O995" s="23">
        <v>0</v>
      </c>
      <c r="P995" s="23">
        <v>255022.49</v>
      </c>
      <c r="Q995" s="23">
        <v>0</v>
      </c>
      <c r="R995" s="24">
        <v>0</v>
      </c>
      <c r="S995" s="25">
        <v>0</v>
      </c>
      <c r="T995" s="32"/>
      <c r="U995" s="22" t="str">
        <f>IFERROR(VLOOKUP(B995,[1]Planilha1!$A$1:$B$34,2,FALSE),"Liberado")</f>
        <v>Liberado</v>
      </c>
      <c r="V995" s="31"/>
      <c r="W995" s="31"/>
      <c r="X995" s="31"/>
      <c r="Y995" s="31"/>
      <c r="Z995" s="31"/>
      <c r="AA995" s="31"/>
      <c r="AB995" s="31"/>
      <c r="AC995" s="31"/>
      <c r="AD995" s="31"/>
      <c r="AE995" s="31"/>
      <c r="AF995" s="31"/>
      <c r="AG995" s="31"/>
      <c r="AH995" s="31"/>
      <c r="AI995" s="31"/>
      <c r="AJ995" s="31"/>
      <c r="AK995" s="31"/>
      <c r="AL995" s="31"/>
      <c r="AM995" s="31"/>
      <c r="AN995" s="31"/>
      <c r="AO995" s="31"/>
      <c r="AP995" s="31"/>
      <c r="AQ995" s="31"/>
      <c r="AR995" s="31"/>
      <c r="AS995" s="31"/>
      <c r="AT995" s="31"/>
      <c r="AU995" s="31"/>
      <c r="AV995" s="31"/>
      <c r="AW995" s="31"/>
      <c r="AX995" s="31"/>
      <c r="AY995" s="31"/>
      <c r="AZ995" s="31"/>
      <c r="BA995" s="31"/>
    </row>
    <row r="996" spans="1:53" s="21" customFormat="1" ht="20.100000000000001" customHeight="1" x14ac:dyDescent="0.2">
      <c r="A996" s="27" t="s">
        <v>131</v>
      </c>
      <c r="B996" s="28" t="s">
        <v>28</v>
      </c>
      <c r="C996" s="27" t="s">
        <v>397</v>
      </c>
      <c r="D996" s="27" t="s">
        <v>2032</v>
      </c>
      <c r="E996" s="27" t="s">
        <v>7</v>
      </c>
      <c r="F996" s="27" t="s">
        <v>6507</v>
      </c>
      <c r="G996" s="27" t="s">
        <v>7063</v>
      </c>
      <c r="H996" s="27" t="s">
        <v>6587</v>
      </c>
      <c r="I996" s="29">
        <v>32000</v>
      </c>
      <c r="J996" s="27" t="s">
        <v>6514</v>
      </c>
      <c r="K996" s="27" t="s">
        <v>11769</v>
      </c>
      <c r="L996" s="27" t="s">
        <v>7033</v>
      </c>
      <c r="M996" s="30" t="s">
        <v>6531</v>
      </c>
      <c r="N996" s="27" t="s">
        <v>12078</v>
      </c>
      <c r="O996" s="23">
        <v>0</v>
      </c>
      <c r="P996" s="23">
        <v>144151.12</v>
      </c>
      <c r="Q996" s="23">
        <v>0</v>
      </c>
      <c r="R996" s="24">
        <v>8959.6299999999992</v>
      </c>
      <c r="S996" s="25">
        <v>0</v>
      </c>
      <c r="T996" s="32"/>
      <c r="U996" s="22" t="str">
        <f>IFERROR(VLOOKUP(B996,[1]Planilha1!$A$1:$B$34,2,FALSE),"Liberado")</f>
        <v>Liberado</v>
      </c>
      <c r="V996" s="31"/>
      <c r="W996" s="31"/>
      <c r="X996" s="31"/>
      <c r="Y996" s="31"/>
      <c r="Z996" s="31"/>
      <c r="AA996" s="31"/>
      <c r="AB996" s="31"/>
      <c r="AC996" s="31"/>
      <c r="AD996" s="31"/>
      <c r="AE996" s="31"/>
      <c r="AF996" s="31"/>
      <c r="AG996" s="31"/>
      <c r="AH996" s="31"/>
      <c r="AI996" s="31"/>
      <c r="AJ996" s="31"/>
      <c r="AK996" s="31"/>
      <c r="AL996" s="31"/>
      <c r="AM996" s="31"/>
      <c r="AN996" s="31"/>
      <c r="AO996" s="31"/>
      <c r="AP996" s="31"/>
      <c r="AQ996" s="31"/>
      <c r="AR996" s="31"/>
      <c r="AS996" s="31"/>
      <c r="AT996" s="31"/>
      <c r="AU996" s="31"/>
      <c r="AV996" s="31"/>
      <c r="AW996" s="31"/>
      <c r="AX996" s="31"/>
      <c r="AY996" s="31"/>
      <c r="AZ996" s="31"/>
      <c r="BA996" s="31"/>
    </row>
    <row r="997" spans="1:53" s="21" customFormat="1" ht="20.100000000000001" customHeight="1" x14ac:dyDescent="0.2">
      <c r="A997" s="27" t="s">
        <v>131</v>
      </c>
      <c r="B997" s="28" t="s">
        <v>28</v>
      </c>
      <c r="C997" s="27" t="s">
        <v>397</v>
      </c>
      <c r="D997" s="27" t="s">
        <v>2083</v>
      </c>
      <c r="E997" s="27" t="s">
        <v>7</v>
      </c>
      <c r="F997" s="27" t="s">
        <v>6507</v>
      </c>
      <c r="G997" s="27" t="s">
        <v>7155</v>
      </c>
      <c r="H997" s="27" t="s">
        <v>6587</v>
      </c>
      <c r="I997" s="29">
        <v>30000</v>
      </c>
      <c r="J997" s="27" t="s">
        <v>6514</v>
      </c>
      <c r="K997" s="27" t="s">
        <v>11840</v>
      </c>
      <c r="L997" s="27" t="s">
        <v>7280</v>
      </c>
      <c r="M997" s="30" t="s">
        <v>6531</v>
      </c>
      <c r="N997" s="27" t="s">
        <v>11841</v>
      </c>
      <c r="O997" s="38">
        <v>0</v>
      </c>
      <c r="P997" s="23">
        <v>0</v>
      </c>
      <c r="Q997" s="23">
        <v>0</v>
      </c>
      <c r="R997" s="24">
        <v>8184</v>
      </c>
      <c r="S997" s="25">
        <v>0</v>
      </c>
      <c r="T997" s="32"/>
      <c r="U997" s="22" t="str">
        <f>IFERROR(VLOOKUP(B997,[1]Planilha1!$A$1:$B$34,2,FALSE),"Liberado")</f>
        <v>Liberado</v>
      </c>
      <c r="V997" s="31"/>
      <c r="W997" s="31"/>
      <c r="X997" s="31"/>
      <c r="Y997" s="31"/>
      <c r="Z997" s="31"/>
      <c r="AA997" s="31"/>
      <c r="AB997" s="31"/>
      <c r="AC997" s="31"/>
      <c r="AD997" s="31"/>
      <c r="AE997" s="31"/>
      <c r="AF997" s="31"/>
      <c r="AG997" s="31"/>
      <c r="AH997" s="31"/>
      <c r="AI997" s="31"/>
      <c r="AJ997" s="31"/>
      <c r="AK997" s="31"/>
      <c r="AL997" s="31"/>
      <c r="AM997" s="31"/>
      <c r="AN997" s="31"/>
      <c r="AO997" s="31"/>
      <c r="AP997" s="31"/>
      <c r="AQ997" s="31"/>
      <c r="AR997" s="31"/>
      <c r="AS997" s="31"/>
      <c r="AT997" s="31"/>
      <c r="AU997" s="31"/>
      <c r="AV997" s="31"/>
      <c r="AW997" s="31"/>
      <c r="AX997" s="31"/>
      <c r="AY997" s="31"/>
      <c r="AZ997" s="31"/>
      <c r="BA997" s="31"/>
    </row>
    <row r="998" spans="1:53" s="21" customFormat="1" ht="20.100000000000001" customHeight="1" x14ac:dyDescent="0.2">
      <c r="A998" s="12" t="s">
        <v>62</v>
      </c>
      <c r="B998" s="18" t="s">
        <v>245</v>
      </c>
      <c r="C998" s="12" t="s">
        <v>327</v>
      </c>
      <c r="D998" s="12" t="s">
        <v>332</v>
      </c>
      <c r="E998" s="19" t="s">
        <v>5</v>
      </c>
      <c r="F998" s="19" t="s">
        <v>10</v>
      </c>
      <c r="G998" s="19" t="s">
        <v>2290</v>
      </c>
      <c r="H998" s="12" t="s">
        <v>2291</v>
      </c>
      <c r="I998" s="20">
        <v>19399.599999999999</v>
      </c>
      <c r="J998" s="12" t="s">
        <v>2247</v>
      </c>
      <c r="K998" s="12" t="s">
        <v>2292</v>
      </c>
      <c r="L998" s="12" t="s">
        <v>2249</v>
      </c>
      <c r="M998" s="12"/>
      <c r="N998" s="12" t="s">
        <v>2293</v>
      </c>
      <c r="O998" s="20">
        <v>0</v>
      </c>
      <c r="P998" s="20">
        <v>7000</v>
      </c>
      <c r="Q998" s="20">
        <v>0</v>
      </c>
      <c r="R998" s="20">
        <v>0</v>
      </c>
      <c r="S998" s="20">
        <v>600</v>
      </c>
      <c r="U998" s="22" t="str">
        <f>IFERROR(VLOOKUP(B998,[1]Planilha1!$A$1:$B$34,2,FALSE),"Liberado")</f>
        <v>Liberado</v>
      </c>
    </row>
    <row r="999" spans="1:53" s="21" customFormat="1" ht="20.100000000000001" customHeight="1" x14ac:dyDescent="0.2">
      <c r="A999" s="40" t="s">
        <v>202</v>
      </c>
      <c r="B999" s="41" t="s">
        <v>245</v>
      </c>
      <c r="C999" s="14">
        <v>1</v>
      </c>
      <c r="D999" s="40" t="s">
        <v>2222</v>
      </c>
      <c r="E999" s="42" t="s">
        <v>2220</v>
      </c>
      <c r="F999" s="43" t="s">
        <v>7389</v>
      </c>
      <c r="G999" s="36">
        <v>38810476</v>
      </c>
      <c r="H999" s="40" t="s">
        <v>2222</v>
      </c>
      <c r="I999" s="44">
        <v>271442.27999999997</v>
      </c>
      <c r="J999" s="40" t="s">
        <v>7400</v>
      </c>
      <c r="K999" s="40" t="s">
        <v>7415</v>
      </c>
      <c r="L999" s="40" t="s">
        <v>7416</v>
      </c>
      <c r="M999" s="42" t="s">
        <v>40</v>
      </c>
      <c r="N999" s="40" t="s">
        <v>7852</v>
      </c>
      <c r="O999" s="23">
        <v>0</v>
      </c>
      <c r="P999" s="23">
        <v>271442.27999999997</v>
      </c>
      <c r="Q999" s="23">
        <v>0</v>
      </c>
      <c r="R999" s="24">
        <v>0</v>
      </c>
      <c r="S999" s="25">
        <v>0</v>
      </c>
      <c r="T999" s="32"/>
      <c r="U999" s="22" t="str">
        <f>IFERROR(VLOOKUP(B999,[1]Planilha1!$A$1:$B$34,2,FALSE),"Liberado")</f>
        <v>Liberado</v>
      </c>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c r="AV999" s="45"/>
      <c r="AW999" s="45"/>
      <c r="AX999" s="45"/>
      <c r="AY999" s="45"/>
      <c r="AZ999" s="45"/>
      <c r="BA999" s="45"/>
    </row>
    <row r="1000" spans="1:53" s="21" customFormat="1" ht="20.100000000000001" customHeight="1" x14ac:dyDescent="0.2">
      <c r="A1000" s="12" t="s">
        <v>106</v>
      </c>
      <c r="B1000" s="18" t="s">
        <v>294</v>
      </c>
      <c r="C1000" s="12" t="s">
        <v>634</v>
      </c>
      <c r="D1000" s="12" t="s">
        <v>8441</v>
      </c>
      <c r="E1000" s="19" t="s">
        <v>5</v>
      </c>
      <c r="F1000" s="19" t="s">
        <v>2273</v>
      </c>
      <c r="G1000" s="19" t="s">
        <v>8442</v>
      </c>
      <c r="H1000" s="12" t="s">
        <v>8443</v>
      </c>
      <c r="I1000" s="20">
        <v>10000</v>
      </c>
      <c r="J1000" s="12" t="s">
        <v>2247</v>
      </c>
      <c r="K1000" s="12" t="s">
        <v>8444</v>
      </c>
      <c r="L1000" s="12" t="s">
        <v>8139</v>
      </c>
      <c r="M1000" s="12"/>
      <c r="N1000" s="12" t="s">
        <v>8445</v>
      </c>
      <c r="O1000" s="20">
        <v>0</v>
      </c>
      <c r="P1000" s="20">
        <v>8000</v>
      </c>
      <c r="Q1000" s="20">
        <v>0</v>
      </c>
      <c r="R1000" s="20">
        <v>0</v>
      </c>
      <c r="S1000" s="20">
        <v>64</v>
      </c>
      <c r="U1000" s="22" t="str">
        <f>IFERROR(VLOOKUP(B1000,[1]Planilha1!$A$1:$B$34,2,FALSE),"Liberado")</f>
        <v>Pendente Revisão Trabalhista</v>
      </c>
    </row>
    <row r="1001" spans="1:53" s="21" customFormat="1" ht="20.100000000000001" customHeight="1" x14ac:dyDescent="0.2">
      <c r="A1001" s="12" t="s">
        <v>106</v>
      </c>
      <c r="B1001" s="18" t="s">
        <v>294</v>
      </c>
      <c r="C1001" s="12" t="s">
        <v>667</v>
      </c>
      <c r="D1001" s="12" t="s">
        <v>670</v>
      </c>
      <c r="E1001" s="19" t="s">
        <v>5</v>
      </c>
      <c r="F1001" s="19" t="s">
        <v>2273</v>
      </c>
      <c r="G1001" s="19" t="s">
        <v>3444</v>
      </c>
      <c r="H1001" s="12" t="s">
        <v>3436</v>
      </c>
      <c r="I1001" s="20">
        <v>15000</v>
      </c>
      <c r="J1001" s="12" t="s">
        <v>2264</v>
      </c>
      <c r="K1001" s="12" t="s">
        <v>3445</v>
      </c>
      <c r="L1001" s="12" t="s">
        <v>2334</v>
      </c>
      <c r="M1001" s="12"/>
      <c r="N1001" s="12" t="s">
        <v>2342</v>
      </c>
      <c r="O1001" s="20">
        <v>15000</v>
      </c>
      <c r="P1001" s="20">
        <v>0</v>
      </c>
      <c r="Q1001" s="20">
        <v>0</v>
      </c>
      <c r="R1001" s="20">
        <v>0</v>
      </c>
      <c r="S1001" s="20">
        <v>416</v>
      </c>
      <c r="U1001" s="22" t="str">
        <f>IFERROR(VLOOKUP(B1001,[1]Planilha1!$A$1:$B$34,2,FALSE),"Liberado")</f>
        <v>Pendente Revisão Trabalhista</v>
      </c>
    </row>
    <row r="1002" spans="1:53" s="21" customFormat="1" ht="20.100000000000001" customHeight="1" x14ac:dyDescent="0.2">
      <c r="A1002" s="12" t="s">
        <v>106</v>
      </c>
      <c r="B1002" s="18" t="s">
        <v>294</v>
      </c>
      <c r="C1002" s="12" t="s">
        <v>337</v>
      </c>
      <c r="D1002" s="12" t="s">
        <v>9235</v>
      </c>
      <c r="E1002" s="19" t="s">
        <v>5</v>
      </c>
      <c r="F1002" s="19" t="s">
        <v>6</v>
      </c>
      <c r="G1002" s="19" t="s">
        <v>9236</v>
      </c>
      <c r="H1002" s="12" t="s">
        <v>9237</v>
      </c>
      <c r="I1002" s="20">
        <v>16408.009999999998</v>
      </c>
      <c r="J1002" s="12" t="s">
        <v>2270</v>
      </c>
      <c r="K1002" s="12" t="s">
        <v>9238</v>
      </c>
      <c r="L1002" s="12" t="s">
        <v>2330</v>
      </c>
      <c r="M1002" s="12"/>
      <c r="N1002" s="12" t="s">
        <v>9239</v>
      </c>
      <c r="O1002" s="23">
        <v>0</v>
      </c>
      <c r="P1002" s="23">
        <v>0</v>
      </c>
      <c r="Q1002" s="23">
        <v>0</v>
      </c>
      <c r="R1002" s="24">
        <v>0</v>
      </c>
      <c r="S1002" s="25">
        <v>80</v>
      </c>
      <c r="U1002" s="22" t="str">
        <f>IFERROR(VLOOKUP(B1002,[1]Planilha1!$A$1:$B$34,2,FALSE),"Liberado")</f>
        <v>Pendente Revisão Trabalhista</v>
      </c>
    </row>
    <row r="1003" spans="1:53" s="21" customFormat="1" ht="20.100000000000001" customHeight="1" x14ac:dyDescent="0.2">
      <c r="A1003" s="12" t="s">
        <v>106</v>
      </c>
      <c r="B1003" s="18" t="s">
        <v>294</v>
      </c>
      <c r="C1003" s="12" t="s">
        <v>738</v>
      </c>
      <c r="D1003" s="12" t="s">
        <v>9242</v>
      </c>
      <c r="E1003" s="19" t="s">
        <v>5</v>
      </c>
      <c r="F1003" s="19" t="s">
        <v>3735</v>
      </c>
      <c r="G1003" s="19" t="s">
        <v>9243</v>
      </c>
      <c r="H1003" s="12" t="s">
        <v>2607</v>
      </c>
      <c r="I1003" s="20">
        <v>86232</v>
      </c>
      <c r="J1003" s="12" t="s">
        <v>2325</v>
      </c>
      <c r="K1003" s="12" t="s">
        <v>9244</v>
      </c>
      <c r="L1003" s="12" t="s">
        <v>8187</v>
      </c>
      <c r="M1003" s="12"/>
      <c r="N1003" s="12" t="s">
        <v>9245</v>
      </c>
      <c r="O1003" s="23">
        <v>0</v>
      </c>
      <c r="P1003" s="23">
        <v>85000</v>
      </c>
      <c r="Q1003" s="23">
        <v>0</v>
      </c>
      <c r="R1003" s="24">
        <v>0</v>
      </c>
      <c r="S1003" s="25">
        <v>0</v>
      </c>
      <c r="U1003" s="22" t="str">
        <f>IFERROR(VLOOKUP(B1003,[1]Planilha1!$A$1:$B$34,2,FALSE),"Liberado")</f>
        <v>Pendente Revisão Trabalhista</v>
      </c>
    </row>
    <row r="1004" spans="1:53" s="21" customFormat="1" ht="20.100000000000001" customHeight="1" x14ac:dyDescent="0.2">
      <c r="A1004" s="12" t="s">
        <v>106</v>
      </c>
      <c r="B1004" s="18" t="s">
        <v>294</v>
      </c>
      <c r="C1004" s="12" t="s">
        <v>738</v>
      </c>
      <c r="D1004" s="12" t="s">
        <v>9246</v>
      </c>
      <c r="E1004" s="19" t="s">
        <v>5</v>
      </c>
      <c r="F1004" s="19" t="s">
        <v>3735</v>
      </c>
      <c r="G1004" s="19" t="s">
        <v>9247</v>
      </c>
      <c r="H1004" s="12" t="s">
        <v>2607</v>
      </c>
      <c r="I1004" s="20">
        <v>86232</v>
      </c>
      <c r="J1004" s="12" t="s">
        <v>2325</v>
      </c>
      <c r="K1004" s="12" t="s">
        <v>9248</v>
      </c>
      <c r="L1004" s="12" t="s">
        <v>8187</v>
      </c>
      <c r="M1004" s="12"/>
      <c r="N1004" s="12" t="s">
        <v>9249</v>
      </c>
      <c r="O1004" s="23">
        <v>0</v>
      </c>
      <c r="P1004" s="23">
        <v>85000</v>
      </c>
      <c r="Q1004" s="23">
        <v>0</v>
      </c>
      <c r="R1004" s="24">
        <v>0</v>
      </c>
      <c r="S1004" s="25">
        <v>0</v>
      </c>
      <c r="U1004" s="22" t="str">
        <f>IFERROR(VLOOKUP(B1004,[1]Planilha1!$A$1:$B$34,2,FALSE),"Liberado")</f>
        <v>Pendente Revisão Trabalhista</v>
      </c>
    </row>
    <row r="1005" spans="1:53" s="21" customFormat="1" ht="20.100000000000001" customHeight="1" x14ac:dyDescent="0.2">
      <c r="A1005" s="12" t="s">
        <v>106</v>
      </c>
      <c r="B1005" s="18" t="s">
        <v>294</v>
      </c>
      <c r="C1005" s="12" t="s">
        <v>738</v>
      </c>
      <c r="D1005" s="12" t="s">
        <v>9250</v>
      </c>
      <c r="E1005" s="19" t="s">
        <v>5</v>
      </c>
      <c r="F1005" s="19" t="s">
        <v>6393</v>
      </c>
      <c r="G1005" s="19" t="s">
        <v>9251</v>
      </c>
      <c r="H1005" s="12" t="s">
        <v>2607</v>
      </c>
      <c r="I1005" s="20">
        <v>86232</v>
      </c>
      <c r="J1005" s="12" t="s">
        <v>2325</v>
      </c>
      <c r="K1005" s="12" t="s">
        <v>9252</v>
      </c>
      <c r="L1005" s="12" t="s">
        <v>8187</v>
      </c>
      <c r="M1005" s="12"/>
      <c r="N1005" s="12" t="s">
        <v>9253</v>
      </c>
      <c r="O1005" s="23">
        <v>0</v>
      </c>
      <c r="P1005" s="23">
        <v>86000</v>
      </c>
      <c r="Q1005" s="23">
        <v>0</v>
      </c>
      <c r="R1005" s="24">
        <v>0</v>
      </c>
      <c r="S1005" s="25">
        <v>0</v>
      </c>
      <c r="U1005" s="22" t="str">
        <f>IFERROR(VLOOKUP(B1005,[1]Planilha1!$A$1:$B$34,2,FALSE),"Liberado")</f>
        <v>Pendente Revisão Trabalhista</v>
      </c>
    </row>
    <row r="1006" spans="1:53" s="21" customFormat="1" ht="20.100000000000001" customHeight="1" x14ac:dyDescent="0.2">
      <c r="A1006" s="27" t="s">
        <v>121</v>
      </c>
      <c r="B1006" s="28" t="s">
        <v>294</v>
      </c>
      <c r="C1006" s="27" t="s">
        <v>671</v>
      </c>
      <c r="D1006" s="27" t="s">
        <v>11143</v>
      </c>
      <c r="E1006" s="27" t="s">
        <v>7</v>
      </c>
      <c r="F1006" s="27" t="s">
        <v>6507</v>
      </c>
      <c r="G1006" s="27" t="s">
        <v>11144</v>
      </c>
      <c r="H1006" s="27" t="s">
        <v>6555</v>
      </c>
      <c r="I1006" s="29">
        <v>40000</v>
      </c>
      <c r="J1006" s="27" t="s">
        <v>6510</v>
      </c>
      <c r="K1006" s="27" t="s">
        <v>11099</v>
      </c>
      <c r="L1006" s="27" t="s">
        <v>7770</v>
      </c>
      <c r="M1006" s="30">
        <v>43061</v>
      </c>
      <c r="N1006" s="35" t="s">
        <v>12097</v>
      </c>
      <c r="O1006" s="23">
        <v>0</v>
      </c>
      <c r="P1006" s="23">
        <v>35000</v>
      </c>
      <c r="Q1006" s="23">
        <v>0</v>
      </c>
      <c r="R1006" s="24">
        <v>0</v>
      </c>
      <c r="S1006" s="25">
        <v>0</v>
      </c>
      <c r="T1006" s="32" t="s">
        <v>12066</v>
      </c>
      <c r="U1006" s="22" t="str">
        <f>IFERROR(VLOOKUP(B1006,[1]Planilha1!$A$1:$B$34,2,FALSE),"Liberado")</f>
        <v>Pendente Revisão Trabalhista</v>
      </c>
      <c r="V1006" s="31"/>
      <c r="W1006" s="31"/>
      <c r="X1006" s="31"/>
      <c r="Y1006" s="31"/>
      <c r="Z1006" s="31"/>
      <c r="AA1006" s="31"/>
      <c r="AB1006" s="31"/>
      <c r="AC1006" s="31"/>
      <c r="AD1006" s="31"/>
      <c r="AE1006" s="31"/>
      <c r="AF1006" s="31"/>
      <c r="AG1006" s="31"/>
      <c r="AH1006" s="31"/>
      <c r="AI1006" s="31"/>
      <c r="AJ1006" s="31"/>
      <c r="AK1006" s="31"/>
      <c r="AL1006" s="31"/>
      <c r="AM1006" s="31"/>
      <c r="AN1006" s="31"/>
      <c r="AO1006" s="31"/>
      <c r="AP1006" s="31"/>
      <c r="AQ1006" s="31"/>
      <c r="AR1006" s="31"/>
      <c r="AS1006" s="31"/>
      <c r="AT1006" s="31"/>
      <c r="AU1006" s="31"/>
      <c r="AV1006" s="31"/>
      <c r="AW1006" s="31"/>
      <c r="AX1006" s="31"/>
      <c r="AY1006" s="31"/>
      <c r="AZ1006" s="31"/>
      <c r="BA1006" s="31"/>
    </row>
    <row r="1007" spans="1:53" s="21" customFormat="1" ht="20.100000000000001" customHeight="1" x14ac:dyDescent="0.2">
      <c r="A1007" s="27" t="s">
        <v>121</v>
      </c>
      <c r="B1007" s="28" t="s">
        <v>294</v>
      </c>
      <c r="C1007" s="27" t="s">
        <v>318</v>
      </c>
      <c r="D1007" s="27" t="s">
        <v>1844</v>
      </c>
      <c r="E1007" s="27" t="s">
        <v>7</v>
      </c>
      <c r="F1007" s="27" t="s">
        <v>6507</v>
      </c>
      <c r="G1007" s="27" t="s">
        <v>6536</v>
      </c>
      <c r="H1007" s="27" t="s">
        <v>6537</v>
      </c>
      <c r="I1007" s="29">
        <v>60000</v>
      </c>
      <c r="J1007" s="27" t="s">
        <v>6510</v>
      </c>
      <c r="K1007" s="27" t="s">
        <v>11460</v>
      </c>
      <c r="L1007" s="27" t="s">
        <v>6579</v>
      </c>
      <c r="M1007" s="30">
        <v>42886</v>
      </c>
      <c r="N1007" s="27" t="s">
        <v>11461</v>
      </c>
      <c r="O1007" s="23">
        <v>0</v>
      </c>
      <c r="P1007" s="23">
        <v>885652.4</v>
      </c>
      <c r="Q1007" s="23">
        <v>0</v>
      </c>
      <c r="R1007" s="24">
        <v>0</v>
      </c>
      <c r="S1007" s="25">
        <v>0</v>
      </c>
      <c r="T1007" s="32"/>
      <c r="U1007" s="22" t="str">
        <f>IFERROR(VLOOKUP(B1007,[1]Planilha1!$A$1:$B$34,2,FALSE),"Liberado")</f>
        <v>Pendente Revisão Trabalhista</v>
      </c>
      <c r="V1007" s="31"/>
      <c r="W1007" s="31"/>
      <c r="X1007" s="31"/>
      <c r="Y1007" s="31"/>
      <c r="Z1007" s="31"/>
      <c r="AA1007" s="31"/>
      <c r="AB1007" s="31"/>
      <c r="AC1007" s="31"/>
      <c r="AD1007" s="31"/>
      <c r="AE1007" s="31"/>
      <c r="AF1007" s="31"/>
      <c r="AG1007" s="31"/>
      <c r="AH1007" s="31"/>
      <c r="AI1007" s="31"/>
      <c r="AJ1007" s="31"/>
      <c r="AK1007" s="31"/>
      <c r="AL1007" s="31"/>
      <c r="AM1007" s="31"/>
      <c r="AN1007" s="31"/>
      <c r="AO1007" s="31"/>
      <c r="AP1007" s="31"/>
      <c r="AQ1007" s="31"/>
      <c r="AR1007" s="31"/>
      <c r="AS1007" s="31"/>
      <c r="AT1007" s="31"/>
      <c r="AU1007" s="31"/>
      <c r="AV1007" s="31"/>
      <c r="AW1007" s="31"/>
      <c r="AX1007" s="31"/>
      <c r="AY1007" s="31"/>
      <c r="AZ1007" s="31"/>
      <c r="BA1007" s="31"/>
    </row>
    <row r="1008" spans="1:53" s="21" customFormat="1" ht="20.100000000000001" customHeight="1" x14ac:dyDescent="0.2">
      <c r="A1008" s="27" t="s">
        <v>121</v>
      </c>
      <c r="B1008" s="28" t="s">
        <v>294</v>
      </c>
      <c r="C1008" s="27" t="s">
        <v>337</v>
      </c>
      <c r="D1008" s="27" t="s">
        <v>1853</v>
      </c>
      <c r="E1008" s="27" t="s">
        <v>7</v>
      </c>
      <c r="F1008" s="27" t="s">
        <v>6507</v>
      </c>
      <c r="G1008" s="27" t="s">
        <v>11469</v>
      </c>
      <c r="H1008" s="27" t="s">
        <v>6555</v>
      </c>
      <c r="I1008" s="29">
        <v>50000</v>
      </c>
      <c r="J1008" s="27" t="s">
        <v>6510</v>
      </c>
      <c r="K1008" s="27" t="s">
        <v>11470</v>
      </c>
      <c r="L1008" s="27" t="s">
        <v>6579</v>
      </c>
      <c r="M1008" s="30">
        <v>42864</v>
      </c>
      <c r="N1008" s="27" t="s">
        <v>11471</v>
      </c>
      <c r="O1008" s="23">
        <v>0</v>
      </c>
      <c r="P1008" s="23">
        <v>885763.17</v>
      </c>
      <c r="Q1008" s="23">
        <v>0</v>
      </c>
      <c r="R1008" s="24">
        <v>0</v>
      </c>
      <c r="S1008" s="25">
        <v>0</v>
      </c>
      <c r="T1008" s="32"/>
      <c r="U1008" s="22" t="str">
        <f>IFERROR(VLOOKUP(B1008,[1]Planilha1!$A$1:$B$34,2,FALSE),"Liberado")</f>
        <v>Pendente Revisão Trabalhista</v>
      </c>
      <c r="V1008" s="31"/>
      <c r="W1008" s="31"/>
      <c r="X1008" s="31"/>
      <c r="Y1008" s="31"/>
      <c r="Z1008" s="31"/>
      <c r="AA1008" s="31"/>
      <c r="AB1008" s="31"/>
      <c r="AC1008" s="31"/>
      <c r="AD1008" s="31"/>
      <c r="AE1008" s="31"/>
      <c r="AF1008" s="31"/>
      <c r="AG1008" s="31"/>
      <c r="AH1008" s="31"/>
      <c r="AI1008" s="31"/>
      <c r="AJ1008" s="31"/>
      <c r="AK1008" s="31"/>
      <c r="AL1008" s="31"/>
      <c r="AM1008" s="31"/>
      <c r="AN1008" s="31"/>
      <c r="AO1008" s="31"/>
      <c r="AP1008" s="31"/>
      <c r="AQ1008" s="31"/>
      <c r="AR1008" s="31"/>
      <c r="AS1008" s="31"/>
      <c r="AT1008" s="31"/>
      <c r="AU1008" s="31"/>
      <c r="AV1008" s="31"/>
      <c r="AW1008" s="31"/>
      <c r="AX1008" s="31"/>
      <c r="AY1008" s="31"/>
      <c r="AZ1008" s="31"/>
      <c r="BA1008" s="31"/>
    </row>
    <row r="1009" spans="1:53" s="21" customFormat="1" ht="20.100000000000001" customHeight="1" x14ac:dyDescent="0.2">
      <c r="A1009" s="27" t="s">
        <v>121</v>
      </c>
      <c r="B1009" s="28" t="s">
        <v>294</v>
      </c>
      <c r="C1009" s="27" t="s">
        <v>325</v>
      </c>
      <c r="D1009" s="27" t="s">
        <v>2038</v>
      </c>
      <c r="E1009" s="27" t="s">
        <v>7</v>
      </c>
      <c r="F1009" s="27" t="s">
        <v>6507</v>
      </c>
      <c r="G1009" s="27" t="s">
        <v>7071</v>
      </c>
      <c r="H1009" s="27" t="s">
        <v>7072</v>
      </c>
      <c r="I1009" s="29">
        <v>150000</v>
      </c>
      <c r="J1009" s="27" t="s">
        <v>6510</v>
      </c>
      <c r="K1009" s="27" t="s">
        <v>11776</v>
      </c>
      <c r="L1009" s="27" t="s">
        <v>6664</v>
      </c>
      <c r="M1009" s="30">
        <v>42228</v>
      </c>
      <c r="N1009" s="27" t="s">
        <v>11539</v>
      </c>
      <c r="O1009" s="23">
        <v>118109.49</v>
      </c>
      <c r="P1009" s="23">
        <v>393.1</v>
      </c>
      <c r="Q1009" s="23">
        <v>0</v>
      </c>
      <c r="R1009" s="24">
        <v>8583.06</v>
      </c>
      <c r="S1009" s="25">
        <v>0</v>
      </c>
      <c r="T1009" s="32"/>
      <c r="U1009" s="22" t="str">
        <f>IFERROR(VLOOKUP(B1009,[1]Planilha1!$A$1:$B$34,2,FALSE),"Liberado")</f>
        <v>Pendente Revisão Trabalhista</v>
      </c>
      <c r="V1009" s="31"/>
      <c r="W1009" s="31"/>
      <c r="X1009" s="31"/>
      <c r="Y1009" s="31"/>
      <c r="Z1009" s="31"/>
      <c r="AA1009" s="31"/>
      <c r="AB1009" s="31"/>
      <c r="AC1009" s="31"/>
      <c r="AD1009" s="31"/>
      <c r="AE1009" s="31"/>
      <c r="AF1009" s="31"/>
      <c r="AG1009" s="31"/>
      <c r="AH1009" s="31"/>
      <c r="AI1009" s="31"/>
      <c r="AJ1009" s="31"/>
      <c r="AK1009" s="31"/>
      <c r="AL1009" s="31"/>
      <c r="AM1009" s="31"/>
      <c r="AN1009" s="31"/>
      <c r="AO1009" s="31"/>
      <c r="AP1009" s="31"/>
      <c r="AQ1009" s="31"/>
      <c r="AR1009" s="31"/>
      <c r="AS1009" s="31"/>
      <c r="AT1009" s="31"/>
      <c r="AU1009" s="31"/>
      <c r="AV1009" s="31"/>
      <c r="AW1009" s="31"/>
      <c r="AX1009" s="31"/>
      <c r="AY1009" s="31"/>
      <c r="AZ1009" s="31"/>
      <c r="BA1009" s="31"/>
    </row>
    <row r="1010" spans="1:53" s="21" customFormat="1" ht="20.100000000000001" customHeight="1" x14ac:dyDescent="0.2">
      <c r="A1010" s="27" t="s">
        <v>121</v>
      </c>
      <c r="B1010" s="28" t="s">
        <v>294</v>
      </c>
      <c r="C1010" s="27" t="s">
        <v>634</v>
      </c>
      <c r="D1010" s="27" t="s">
        <v>2075</v>
      </c>
      <c r="E1010" s="27" t="s">
        <v>7</v>
      </c>
      <c r="F1010" s="27" t="s">
        <v>6507</v>
      </c>
      <c r="G1010" s="27" t="s">
        <v>7140</v>
      </c>
      <c r="H1010" s="27" t="s">
        <v>6537</v>
      </c>
      <c r="I1010" s="29">
        <v>50000</v>
      </c>
      <c r="J1010" s="27" t="s">
        <v>6510</v>
      </c>
      <c r="K1010" s="27" t="s">
        <v>11830</v>
      </c>
      <c r="L1010" s="27" t="s">
        <v>7051</v>
      </c>
      <c r="M1010" s="30" t="s">
        <v>6531</v>
      </c>
      <c r="N1010" s="27" t="s">
        <v>7141</v>
      </c>
      <c r="O1010" s="23">
        <v>90000</v>
      </c>
      <c r="P1010" s="23">
        <v>0</v>
      </c>
      <c r="Q1010" s="23">
        <v>0</v>
      </c>
      <c r="R1010" s="24">
        <v>24549.16</v>
      </c>
      <c r="S1010" s="25">
        <v>0</v>
      </c>
      <c r="T1010" s="32"/>
      <c r="U1010" s="22" t="str">
        <f>IFERROR(VLOOKUP(B1010,[1]Planilha1!$A$1:$B$34,2,FALSE),"Liberado")</f>
        <v>Pendente Revisão Trabalhista</v>
      </c>
      <c r="V1010" s="31"/>
      <c r="W1010" s="31"/>
      <c r="X1010" s="31"/>
      <c r="Y1010" s="31"/>
      <c r="Z1010" s="31"/>
      <c r="AA1010" s="31"/>
      <c r="AB1010" s="31"/>
      <c r="AC1010" s="31"/>
      <c r="AD1010" s="31"/>
      <c r="AE1010" s="31"/>
      <c r="AF1010" s="31"/>
      <c r="AG1010" s="31"/>
      <c r="AH1010" s="31"/>
      <c r="AI1010" s="31"/>
      <c r="AJ1010" s="31"/>
      <c r="AK1010" s="31"/>
      <c r="AL1010" s="31"/>
      <c r="AM1010" s="31"/>
      <c r="AN1010" s="31"/>
      <c r="AO1010" s="31"/>
      <c r="AP1010" s="31"/>
      <c r="AQ1010" s="31"/>
      <c r="AR1010" s="31"/>
      <c r="AS1010" s="31"/>
      <c r="AT1010" s="31"/>
      <c r="AU1010" s="31"/>
      <c r="AV1010" s="31"/>
      <c r="AW1010" s="31"/>
      <c r="AX1010" s="31"/>
      <c r="AY1010" s="31"/>
      <c r="AZ1010" s="31"/>
      <c r="BA1010" s="31"/>
    </row>
    <row r="1011" spans="1:53" s="21" customFormat="1" ht="20.100000000000001" customHeight="1" x14ac:dyDescent="0.2">
      <c r="A1011" s="27" t="s">
        <v>121</v>
      </c>
      <c r="B1011" s="28" t="s">
        <v>294</v>
      </c>
      <c r="C1011" s="27" t="s">
        <v>602</v>
      </c>
      <c r="D1011" s="27" t="s">
        <v>2079</v>
      </c>
      <c r="E1011" s="27" t="s">
        <v>7</v>
      </c>
      <c r="F1011" s="27" t="s">
        <v>6507</v>
      </c>
      <c r="G1011" s="27" t="s">
        <v>7150</v>
      </c>
      <c r="H1011" s="27" t="s">
        <v>7072</v>
      </c>
      <c r="I1011" s="29">
        <v>50000</v>
      </c>
      <c r="J1011" s="27" t="s">
        <v>6510</v>
      </c>
      <c r="K1011" s="27" t="s">
        <v>11834</v>
      </c>
      <c r="L1011" s="27" t="s">
        <v>6673</v>
      </c>
      <c r="M1011" s="30" t="s">
        <v>6531</v>
      </c>
      <c r="N1011" s="27" t="s">
        <v>7151</v>
      </c>
      <c r="O1011" s="23">
        <v>26541.83</v>
      </c>
      <c r="P1011" s="23">
        <v>14466.38</v>
      </c>
      <c r="Q1011" s="23">
        <v>0</v>
      </c>
      <c r="R1011" s="24">
        <v>23851.93</v>
      </c>
      <c r="S1011" s="25">
        <v>0</v>
      </c>
      <c r="T1011" s="32"/>
      <c r="U1011" s="22" t="str">
        <f>IFERROR(VLOOKUP(B1011,[1]Planilha1!$A$1:$B$34,2,FALSE),"Liberado")</f>
        <v>Pendente Revisão Trabalhista</v>
      </c>
      <c r="V1011" s="31"/>
      <c r="W1011" s="31"/>
      <c r="X1011" s="31"/>
      <c r="Y1011" s="31"/>
      <c r="Z1011" s="31"/>
      <c r="AA1011" s="31"/>
      <c r="AB1011" s="31"/>
      <c r="AC1011" s="31"/>
      <c r="AD1011" s="31"/>
      <c r="AE1011" s="31"/>
      <c r="AF1011" s="31"/>
      <c r="AG1011" s="31"/>
      <c r="AH1011" s="31"/>
      <c r="AI1011" s="31"/>
      <c r="AJ1011" s="31"/>
      <c r="AK1011" s="31"/>
      <c r="AL1011" s="31"/>
      <c r="AM1011" s="31"/>
      <c r="AN1011" s="31"/>
      <c r="AO1011" s="31"/>
      <c r="AP1011" s="31"/>
      <c r="AQ1011" s="31"/>
      <c r="AR1011" s="31"/>
      <c r="AS1011" s="31"/>
      <c r="AT1011" s="31"/>
      <c r="AU1011" s="31"/>
      <c r="AV1011" s="31"/>
      <c r="AW1011" s="31"/>
      <c r="AX1011" s="31"/>
      <c r="AY1011" s="31"/>
      <c r="AZ1011" s="31"/>
      <c r="BA1011" s="31"/>
    </row>
    <row r="1012" spans="1:53" s="21" customFormat="1" ht="20.100000000000001" customHeight="1" x14ac:dyDescent="0.2">
      <c r="A1012" s="27" t="s">
        <v>121</v>
      </c>
      <c r="B1012" s="28" t="s">
        <v>294</v>
      </c>
      <c r="C1012" s="27" t="s">
        <v>1009</v>
      </c>
      <c r="D1012" s="27" t="s">
        <v>2133</v>
      </c>
      <c r="E1012" s="27" t="s">
        <v>7</v>
      </c>
      <c r="F1012" s="27" t="s">
        <v>6507</v>
      </c>
      <c r="G1012" s="27" t="s">
        <v>7244</v>
      </c>
      <c r="H1012" s="27" t="s">
        <v>6537</v>
      </c>
      <c r="I1012" s="29">
        <v>30000</v>
      </c>
      <c r="J1012" s="27" t="s">
        <v>6510</v>
      </c>
      <c r="K1012" s="27" t="s">
        <v>11881</v>
      </c>
      <c r="L1012" s="27" t="s">
        <v>7051</v>
      </c>
      <c r="M1012" s="30" t="s">
        <v>6531</v>
      </c>
      <c r="N1012" s="27" t="s">
        <v>11910</v>
      </c>
      <c r="O1012" s="23">
        <v>0</v>
      </c>
      <c r="P1012" s="23">
        <v>72657.94</v>
      </c>
      <c r="Q1012" s="23">
        <v>0</v>
      </c>
      <c r="R1012" s="24">
        <v>14971.65</v>
      </c>
      <c r="S1012" s="25">
        <v>0</v>
      </c>
      <c r="T1012" s="32"/>
      <c r="U1012" s="22" t="str">
        <f>IFERROR(VLOOKUP(B1012,[1]Planilha1!$A$1:$B$34,2,FALSE),"Liberado")</f>
        <v>Pendente Revisão Trabalhista</v>
      </c>
      <c r="V1012" s="31"/>
      <c r="W1012" s="31"/>
      <c r="X1012" s="31"/>
      <c r="Y1012" s="31"/>
      <c r="Z1012" s="31"/>
      <c r="AA1012" s="31"/>
      <c r="AB1012" s="31"/>
      <c r="AC1012" s="31"/>
      <c r="AD1012" s="31"/>
      <c r="AE1012" s="31"/>
      <c r="AF1012" s="31"/>
      <c r="AG1012" s="31"/>
      <c r="AH1012" s="31"/>
      <c r="AI1012" s="31"/>
      <c r="AJ1012" s="31"/>
      <c r="AK1012" s="31"/>
      <c r="AL1012" s="31"/>
      <c r="AM1012" s="31"/>
      <c r="AN1012" s="31"/>
      <c r="AO1012" s="31"/>
      <c r="AP1012" s="31"/>
      <c r="AQ1012" s="31"/>
      <c r="AR1012" s="31"/>
      <c r="AS1012" s="31"/>
      <c r="AT1012" s="31"/>
      <c r="AU1012" s="31"/>
      <c r="AV1012" s="31"/>
      <c r="AW1012" s="31"/>
      <c r="AX1012" s="31"/>
      <c r="AY1012" s="31"/>
      <c r="AZ1012" s="31"/>
      <c r="BA1012" s="31"/>
    </row>
    <row r="1013" spans="1:53" s="21" customFormat="1" ht="20.100000000000001" customHeight="1" x14ac:dyDescent="0.2">
      <c r="A1013" s="27" t="s">
        <v>121</v>
      </c>
      <c r="B1013" s="28" t="s">
        <v>294</v>
      </c>
      <c r="C1013" s="27" t="s">
        <v>556</v>
      </c>
      <c r="D1013" s="27" t="s">
        <v>2152</v>
      </c>
      <c r="E1013" s="27" t="s">
        <v>7</v>
      </c>
      <c r="F1013" s="27" t="s">
        <v>6507</v>
      </c>
      <c r="G1013" s="27" t="s">
        <v>7271</v>
      </c>
      <c r="H1013" s="27" t="s">
        <v>7272</v>
      </c>
      <c r="I1013" s="29">
        <v>150000</v>
      </c>
      <c r="J1013" s="27" t="s">
        <v>6510</v>
      </c>
      <c r="K1013" s="27" t="s">
        <v>11940</v>
      </c>
      <c r="L1013" s="27" t="s">
        <v>7163</v>
      </c>
      <c r="M1013" s="30">
        <v>41382</v>
      </c>
      <c r="N1013" s="27" t="s">
        <v>7273</v>
      </c>
      <c r="O1013" s="23">
        <v>35012.43</v>
      </c>
      <c r="P1013" s="23">
        <v>0</v>
      </c>
      <c r="Q1013" s="23">
        <v>0</v>
      </c>
      <c r="R1013" s="24">
        <v>15241.17</v>
      </c>
      <c r="S1013" s="25">
        <v>0</v>
      </c>
      <c r="T1013" s="32"/>
      <c r="U1013" s="22" t="str">
        <f>IFERROR(VLOOKUP(B1013,[1]Planilha1!$A$1:$B$34,2,FALSE),"Liberado")</f>
        <v>Pendente Revisão Trabalhista</v>
      </c>
      <c r="V1013" s="31"/>
      <c r="W1013" s="31"/>
      <c r="X1013" s="31"/>
      <c r="Y1013" s="31"/>
      <c r="Z1013" s="31"/>
      <c r="AA1013" s="31"/>
      <c r="AB1013" s="31"/>
      <c r="AC1013" s="31"/>
      <c r="AD1013" s="31"/>
      <c r="AE1013" s="31"/>
      <c r="AF1013" s="31"/>
      <c r="AG1013" s="31"/>
      <c r="AH1013" s="31"/>
      <c r="AI1013" s="31"/>
      <c r="AJ1013" s="31"/>
      <c r="AK1013" s="31"/>
      <c r="AL1013" s="31"/>
      <c r="AM1013" s="31"/>
      <c r="AN1013" s="31"/>
      <c r="AO1013" s="31"/>
      <c r="AP1013" s="31"/>
      <c r="AQ1013" s="31"/>
      <c r="AR1013" s="31"/>
      <c r="AS1013" s="31"/>
      <c r="AT1013" s="31"/>
      <c r="AU1013" s="31"/>
      <c r="AV1013" s="31"/>
      <c r="AW1013" s="31"/>
      <c r="AX1013" s="31"/>
      <c r="AY1013" s="31"/>
      <c r="AZ1013" s="31"/>
      <c r="BA1013" s="31"/>
    </row>
    <row r="1014" spans="1:53" s="21" customFormat="1" ht="20.100000000000001" customHeight="1" x14ac:dyDescent="0.2">
      <c r="A1014" s="27" t="s">
        <v>121</v>
      </c>
      <c r="B1014" s="28" t="s">
        <v>294</v>
      </c>
      <c r="C1014" s="27" t="s">
        <v>602</v>
      </c>
      <c r="D1014" s="27" t="s">
        <v>2153</v>
      </c>
      <c r="E1014" s="27" t="s">
        <v>7</v>
      </c>
      <c r="F1014" s="27" t="s">
        <v>6507</v>
      </c>
      <c r="G1014" s="27" t="s">
        <v>7274</v>
      </c>
      <c r="H1014" s="27" t="s">
        <v>7072</v>
      </c>
      <c r="I1014" s="29">
        <v>80000</v>
      </c>
      <c r="J1014" s="27" t="s">
        <v>6510</v>
      </c>
      <c r="K1014" s="27" t="s">
        <v>11941</v>
      </c>
      <c r="L1014" s="27" t="s">
        <v>7051</v>
      </c>
      <c r="M1014" s="30" t="s">
        <v>6531</v>
      </c>
      <c r="N1014" s="27" t="s">
        <v>7275</v>
      </c>
      <c r="O1014" s="23">
        <v>52299.31</v>
      </c>
      <c r="P1014" s="23">
        <v>29260.98</v>
      </c>
      <c r="Q1014" s="23">
        <v>0</v>
      </c>
      <c r="R1014" s="24">
        <v>132309.26999999999</v>
      </c>
      <c r="S1014" s="25">
        <v>0</v>
      </c>
      <c r="T1014" s="32"/>
      <c r="U1014" s="22" t="str">
        <f>IFERROR(VLOOKUP(B1014,[1]Planilha1!$A$1:$B$34,2,FALSE),"Liberado")</f>
        <v>Pendente Revisão Trabalhista</v>
      </c>
      <c r="V1014" s="31"/>
      <c r="W1014" s="31"/>
      <c r="X1014" s="31"/>
      <c r="Y1014" s="31"/>
      <c r="Z1014" s="31"/>
      <c r="AA1014" s="31"/>
      <c r="AB1014" s="31"/>
      <c r="AC1014" s="31"/>
      <c r="AD1014" s="31"/>
      <c r="AE1014" s="31"/>
      <c r="AF1014" s="31"/>
      <c r="AG1014" s="31"/>
      <c r="AH1014" s="31"/>
      <c r="AI1014" s="31"/>
      <c r="AJ1014" s="31"/>
      <c r="AK1014" s="31"/>
      <c r="AL1014" s="31"/>
      <c r="AM1014" s="31"/>
      <c r="AN1014" s="31"/>
      <c r="AO1014" s="31"/>
      <c r="AP1014" s="31"/>
      <c r="AQ1014" s="31"/>
      <c r="AR1014" s="31"/>
      <c r="AS1014" s="31"/>
      <c r="AT1014" s="31"/>
      <c r="AU1014" s="31"/>
      <c r="AV1014" s="31"/>
      <c r="AW1014" s="31"/>
      <c r="AX1014" s="31"/>
      <c r="AY1014" s="31"/>
      <c r="AZ1014" s="31"/>
      <c r="BA1014" s="31"/>
    </row>
    <row r="1015" spans="1:53" s="21" customFormat="1" ht="20.100000000000001" customHeight="1" x14ac:dyDescent="0.2">
      <c r="A1015" s="27" t="s">
        <v>121</v>
      </c>
      <c r="B1015" s="28" t="s">
        <v>294</v>
      </c>
      <c r="C1015" s="27" t="s">
        <v>574</v>
      </c>
      <c r="D1015" s="27" t="s">
        <v>2155</v>
      </c>
      <c r="E1015" s="27" t="s">
        <v>7</v>
      </c>
      <c r="F1015" s="27" t="s">
        <v>6507</v>
      </c>
      <c r="G1015" s="27" t="s">
        <v>7277</v>
      </c>
      <c r="H1015" s="27" t="s">
        <v>7278</v>
      </c>
      <c r="I1015" s="29">
        <v>200000</v>
      </c>
      <c r="J1015" s="27" t="s">
        <v>6510</v>
      </c>
      <c r="K1015" s="27" t="s">
        <v>11944</v>
      </c>
      <c r="L1015" s="27" t="s">
        <v>7265</v>
      </c>
      <c r="M1015" s="30" t="s">
        <v>6531</v>
      </c>
      <c r="N1015" s="27" t="s">
        <v>7097</v>
      </c>
      <c r="O1015" s="23">
        <v>43752.56</v>
      </c>
      <c r="P1015" s="23">
        <v>0</v>
      </c>
      <c r="Q1015" s="23">
        <v>0</v>
      </c>
      <c r="R1015" s="24">
        <v>8183.06</v>
      </c>
      <c r="S1015" s="25">
        <v>0</v>
      </c>
      <c r="T1015" s="32"/>
      <c r="U1015" s="22" t="str">
        <f>IFERROR(VLOOKUP(B1015,[1]Planilha1!$A$1:$B$34,2,FALSE),"Liberado")</f>
        <v>Pendente Revisão Trabalhista</v>
      </c>
      <c r="V1015" s="31"/>
      <c r="W1015" s="31"/>
      <c r="X1015" s="31"/>
      <c r="Y1015" s="31"/>
      <c r="Z1015" s="31"/>
      <c r="AA1015" s="31"/>
      <c r="AB1015" s="31"/>
      <c r="AC1015" s="31"/>
      <c r="AD1015" s="31"/>
      <c r="AE1015" s="31"/>
      <c r="AF1015" s="31"/>
      <c r="AG1015" s="31"/>
      <c r="AH1015" s="31"/>
      <c r="AI1015" s="31"/>
      <c r="AJ1015" s="31"/>
      <c r="AK1015" s="31"/>
      <c r="AL1015" s="31"/>
      <c r="AM1015" s="31"/>
      <c r="AN1015" s="31"/>
      <c r="AO1015" s="31"/>
      <c r="AP1015" s="31"/>
      <c r="AQ1015" s="31"/>
      <c r="AR1015" s="31"/>
      <c r="AS1015" s="31"/>
      <c r="AT1015" s="31"/>
      <c r="AU1015" s="31"/>
      <c r="AV1015" s="31"/>
      <c r="AW1015" s="31"/>
      <c r="AX1015" s="31"/>
      <c r="AY1015" s="31"/>
      <c r="AZ1015" s="31"/>
      <c r="BA1015" s="31"/>
    </row>
    <row r="1016" spans="1:53" s="21" customFormat="1" ht="20.100000000000001" customHeight="1" x14ac:dyDescent="0.2">
      <c r="A1016" s="27" t="s">
        <v>121</v>
      </c>
      <c r="B1016" s="28" t="s">
        <v>294</v>
      </c>
      <c r="C1016" s="27" t="s">
        <v>574</v>
      </c>
      <c r="D1016" s="27" t="s">
        <v>2157</v>
      </c>
      <c r="E1016" s="27" t="s">
        <v>7</v>
      </c>
      <c r="F1016" s="27" t="s">
        <v>6507</v>
      </c>
      <c r="G1016" s="27" t="s">
        <v>7282</v>
      </c>
      <c r="H1016" s="27" t="s">
        <v>7278</v>
      </c>
      <c r="I1016" s="29">
        <v>100000</v>
      </c>
      <c r="J1016" s="27" t="s">
        <v>6510</v>
      </c>
      <c r="K1016" s="27" t="s">
        <v>11946</v>
      </c>
      <c r="L1016" s="27" t="s">
        <v>6684</v>
      </c>
      <c r="M1016" s="30" t="s">
        <v>6531</v>
      </c>
      <c r="N1016" s="27" t="s">
        <v>7097</v>
      </c>
      <c r="O1016" s="23">
        <v>8081.77</v>
      </c>
      <c r="P1016" s="23">
        <v>0</v>
      </c>
      <c r="Q1016" s="23">
        <v>0</v>
      </c>
      <c r="R1016" s="24">
        <v>8183.06</v>
      </c>
      <c r="S1016" s="25">
        <v>0</v>
      </c>
      <c r="T1016" s="32"/>
      <c r="U1016" s="22" t="str">
        <f>IFERROR(VLOOKUP(B1016,[1]Planilha1!$A$1:$B$34,2,FALSE),"Liberado")</f>
        <v>Pendente Revisão Trabalhista</v>
      </c>
      <c r="V1016" s="31"/>
      <c r="W1016" s="31"/>
      <c r="X1016" s="31"/>
      <c r="Y1016" s="31"/>
      <c r="Z1016" s="31"/>
      <c r="AA1016" s="31"/>
      <c r="AB1016" s="31"/>
      <c r="AC1016" s="31"/>
      <c r="AD1016" s="31"/>
      <c r="AE1016" s="31"/>
      <c r="AF1016" s="31"/>
      <c r="AG1016" s="31"/>
      <c r="AH1016" s="31"/>
      <c r="AI1016" s="31"/>
      <c r="AJ1016" s="31"/>
      <c r="AK1016" s="31"/>
      <c r="AL1016" s="31"/>
      <c r="AM1016" s="31"/>
      <c r="AN1016" s="31"/>
      <c r="AO1016" s="31"/>
      <c r="AP1016" s="31"/>
      <c r="AQ1016" s="31"/>
      <c r="AR1016" s="31"/>
      <c r="AS1016" s="31"/>
      <c r="AT1016" s="31"/>
      <c r="AU1016" s="31"/>
      <c r="AV1016" s="31"/>
      <c r="AW1016" s="31"/>
      <c r="AX1016" s="31"/>
      <c r="AY1016" s="31"/>
      <c r="AZ1016" s="31"/>
      <c r="BA1016" s="31"/>
    </row>
    <row r="1017" spans="1:53" s="21" customFormat="1" ht="20.100000000000001" customHeight="1" x14ac:dyDescent="0.2">
      <c r="A1017" s="27" t="s">
        <v>121</v>
      </c>
      <c r="B1017" s="28" t="s">
        <v>294</v>
      </c>
      <c r="C1017" s="27" t="s">
        <v>574</v>
      </c>
      <c r="D1017" s="27" t="s">
        <v>2168</v>
      </c>
      <c r="E1017" s="27" t="s">
        <v>7</v>
      </c>
      <c r="F1017" s="27" t="s">
        <v>6507</v>
      </c>
      <c r="G1017" s="27" t="s">
        <v>7298</v>
      </c>
      <c r="H1017" s="27" t="s">
        <v>7278</v>
      </c>
      <c r="I1017" s="29">
        <v>200000</v>
      </c>
      <c r="J1017" s="27" t="s">
        <v>6510</v>
      </c>
      <c r="K1017" s="27" t="s">
        <v>11965</v>
      </c>
      <c r="L1017" s="27" t="s">
        <v>7038</v>
      </c>
      <c r="M1017" s="30" t="s">
        <v>6531</v>
      </c>
      <c r="N1017" s="27" t="s">
        <v>7299</v>
      </c>
      <c r="O1017" s="23">
        <v>34269.96</v>
      </c>
      <c r="P1017" s="23">
        <v>0</v>
      </c>
      <c r="Q1017" s="23">
        <v>0</v>
      </c>
      <c r="R1017" s="24">
        <v>8183.06</v>
      </c>
      <c r="S1017" s="25">
        <v>0</v>
      </c>
      <c r="T1017" s="32"/>
      <c r="U1017" s="22" t="str">
        <f>IFERROR(VLOOKUP(B1017,[1]Planilha1!$A$1:$B$34,2,FALSE),"Liberado")</f>
        <v>Pendente Revisão Trabalhista</v>
      </c>
      <c r="V1017" s="31"/>
      <c r="W1017" s="31"/>
      <c r="X1017" s="31"/>
      <c r="Y1017" s="31"/>
      <c r="Z1017" s="31"/>
      <c r="AA1017" s="31"/>
      <c r="AB1017" s="31"/>
      <c r="AC1017" s="31"/>
      <c r="AD1017" s="31"/>
      <c r="AE1017" s="31"/>
      <c r="AF1017" s="31"/>
      <c r="AG1017" s="31"/>
      <c r="AH1017" s="31"/>
      <c r="AI1017" s="31"/>
      <c r="AJ1017" s="31"/>
      <c r="AK1017" s="31"/>
      <c r="AL1017" s="31"/>
      <c r="AM1017" s="31"/>
      <c r="AN1017" s="31"/>
      <c r="AO1017" s="31"/>
      <c r="AP1017" s="31"/>
      <c r="AQ1017" s="31"/>
      <c r="AR1017" s="31"/>
      <c r="AS1017" s="31"/>
      <c r="AT1017" s="31"/>
      <c r="AU1017" s="31"/>
      <c r="AV1017" s="31"/>
      <c r="AW1017" s="31"/>
      <c r="AX1017" s="31"/>
      <c r="AY1017" s="31"/>
      <c r="AZ1017" s="31"/>
      <c r="BA1017" s="31"/>
    </row>
    <row r="1018" spans="1:53" s="21" customFormat="1" ht="20.100000000000001" customHeight="1" x14ac:dyDescent="0.2">
      <c r="A1018" s="27" t="s">
        <v>121</v>
      </c>
      <c r="B1018" s="28" t="s">
        <v>294</v>
      </c>
      <c r="C1018" s="27" t="s">
        <v>574</v>
      </c>
      <c r="D1018" s="27" t="s">
        <v>2169</v>
      </c>
      <c r="E1018" s="27" t="s">
        <v>7</v>
      </c>
      <c r="F1018" s="27" t="s">
        <v>6507</v>
      </c>
      <c r="G1018" s="27" t="s">
        <v>7300</v>
      </c>
      <c r="H1018" s="27" t="s">
        <v>7278</v>
      </c>
      <c r="I1018" s="29">
        <v>200000</v>
      </c>
      <c r="J1018" s="27" t="s">
        <v>6510</v>
      </c>
      <c r="K1018" s="27" t="s">
        <v>11966</v>
      </c>
      <c r="L1018" s="27" t="s">
        <v>6684</v>
      </c>
      <c r="M1018" s="30" t="s">
        <v>6531</v>
      </c>
      <c r="N1018" s="27" t="s">
        <v>7097</v>
      </c>
      <c r="O1018" s="23">
        <v>31386.44</v>
      </c>
      <c r="P1018" s="23">
        <v>0</v>
      </c>
      <c r="Q1018" s="23">
        <v>0</v>
      </c>
      <c r="R1018" s="24">
        <v>8183.06</v>
      </c>
      <c r="S1018" s="25">
        <v>0</v>
      </c>
      <c r="T1018" s="32"/>
      <c r="U1018" s="22" t="str">
        <f>IFERROR(VLOOKUP(B1018,[1]Planilha1!$A$1:$B$34,2,FALSE),"Liberado")</f>
        <v>Pendente Revisão Trabalhista</v>
      </c>
      <c r="V1018" s="31"/>
      <c r="W1018" s="31"/>
      <c r="X1018" s="31"/>
      <c r="Y1018" s="31"/>
      <c r="Z1018" s="31"/>
      <c r="AA1018" s="31"/>
      <c r="AB1018" s="31"/>
      <c r="AC1018" s="31"/>
      <c r="AD1018" s="31"/>
      <c r="AE1018" s="31"/>
      <c r="AF1018" s="31"/>
      <c r="AG1018" s="31"/>
      <c r="AH1018" s="31"/>
      <c r="AI1018" s="31"/>
      <c r="AJ1018" s="31"/>
      <c r="AK1018" s="31"/>
      <c r="AL1018" s="31"/>
      <c r="AM1018" s="31"/>
      <c r="AN1018" s="31"/>
      <c r="AO1018" s="31"/>
      <c r="AP1018" s="31"/>
      <c r="AQ1018" s="31"/>
      <c r="AR1018" s="31"/>
      <c r="AS1018" s="31"/>
      <c r="AT1018" s="31"/>
      <c r="AU1018" s="31"/>
      <c r="AV1018" s="31"/>
      <c r="AW1018" s="31"/>
      <c r="AX1018" s="31"/>
      <c r="AY1018" s="31"/>
      <c r="AZ1018" s="31"/>
      <c r="BA1018" s="31"/>
    </row>
    <row r="1019" spans="1:53" s="21" customFormat="1" ht="20.100000000000001" customHeight="1" x14ac:dyDescent="0.2">
      <c r="A1019" s="27" t="s">
        <v>121</v>
      </c>
      <c r="B1019" s="28" t="s">
        <v>294</v>
      </c>
      <c r="C1019" s="27" t="s">
        <v>751</v>
      </c>
      <c r="D1019" s="27" t="s">
        <v>2171</v>
      </c>
      <c r="E1019" s="27" t="s">
        <v>7</v>
      </c>
      <c r="F1019" s="27" t="s">
        <v>6507</v>
      </c>
      <c r="G1019" s="27" t="s">
        <v>11968</v>
      </c>
      <c r="H1019" s="27" t="s">
        <v>6555</v>
      </c>
      <c r="I1019" s="29">
        <v>30000</v>
      </c>
      <c r="J1019" s="27" t="s">
        <v>6510</v>
      </c>
      <c r="K1019" s="27" t="s">
        <v>11969</v>
      </c>
      <c r="L1019" s="27" t="s">
        <v>7104</v>
      </c>
      <c r="M1019" s="30">
        <v>41296</v>
      </c>
      <c r="N1019" s="27" t="s">
        <v>7304</v>
      </c>
      <c r="O1019" s="23">
        <v>119600.48</v>
      </c>
      <c r="P1019" s="23">
        <v>56744.75</v>
      </c>
      <c r="Q1019" s="23">
        <v>0</v>
      </c>
      <c r="R1019" s="24">
        <v>22029.759999999998</v>
      </c>
      <c r="S1019" s="25">
        <v>0</v>
      </c>
      <c r="T1019" s="32"/>
      <c r="U1019" s="22" t="str">
        <f>IFERROR(VLOOKUP(B1019,[1]Planilha1!$A$1:$B$34,2,FALSE),"Liberado")</f>
        <v>Pendente Revisão Trabalhista</v>
      </c>
      <c r="V1019" s="31"/>
      <c r="W1019" s="31"/>
      <c r="X1019" s="31"/>
      <c r="Y1019" s="31"/>
      <c r="Z1019" s="31"/>
      <c r="AA1019" s="31"/>
      <c r="AB1019" s="31"/>
      <c r="AC1019" s="31"/>
      <c r="AD1019" s="31"/>
      <c r="AE1019" s="31"/>
      <c r="AF1019" s="31"/>
      <c r="AG1019" s="31"/>
      <c r="AH1019" s="31"/>
      <c r="AI1019" s="31"/>
      <c r="AJ1019" s="31"/>
      <c r="AK1019" s="31"/>
      <c r="AL1019" s="31"/>
      <c r="AM1019" s="31"/>
      <c r="AN1019" s="31"/>
      <c r="AO1019" s="31"/>
      <c r="AP1019" s="31"/>
      <c r="AQ1019" s="31"/>
      <c r="AR1019" s="31"/>
      <c r="AS1019" s="31"/>
      <c r="AT1019" s="31"/>
      <c r="AU1019" s="31"/>
      <c r="AV1019" s="31"/>
      <c r="AW1019" s="31"/>
      <c r="AX1019" s="31"/>
      <c r="AY1019" s="31"/>
      <c r="AZ1019" s="31"/>
      <c r="BA1019" s="31"/>
    </row>
    <row r="1020" spans="1:53" s="21" customFormat="1" ht="20.100000000000001" customHeight="1" x14ac:dyDescent="0.2">
      <c r="A1020" s="27" t="s">
        <v>121</v>
      </c>
      <c r="B1020" s="28" t="s">
        <v>294</v>
      </c>
      <c r="C1020" s="27" t="s">
        <v>574</v>
      </c>
      <c r="D1020" s="27" t="s">
        <v>2173</v>
      </c>
      <c r="E1020" s="27" t="s">
        <v>7</v>
      </c>
      <c r="F1020" s="27" t="s">
        <v>6507</v>
      </c>
      <c r="G1020" s="27" t="s">
        <v>7306</v>
      </c>
      <c r="H1020" s="27" t="s">
        <v>7278</v>
      </c>
      <c r="I1020" s="29">
        <v>100000</v>
      </c>
      <c r="J1020" s="27" t="s">
        <v>6510</v>
      </c>
      <c r="K1020" s="27" t="s">
        <v>11973</v>
      </c>
      <c r="L1020" s="27" t="s">
        <v>6673</v>
      </c>
      <c r="M1020" s="30" t="s">
        <v>6531</v>
      </c>
      <c r="N1020" s="27" t="s">
        <v>7307</v>
      </c>
      <c r="O1020" s="23">
        <v>23083.14</v>
      </c>
      <c r="P1020" s="23">
        <v>0</v>
      </c>
      <c r="Q1020" s="23">
        <v>0</v>
      </c>
      <c r="R1020" s="24">
        <v>41562.49</v>
      </c>
      <c r="S1020" s="25">
        <v>0</v>
      </c>
      <c r="T1020" s="32"/>
      <c r="U1020" s="22" t="str">
        <f>IFERROR(VLOOKUP(B1020,[1]Planilha1!$A$1:$B$34,2,FALSE),"Liberado")</f>
        <v>Pendente Revisão Trabalhista</v>
      </c>
      <c r="V1020" s="31"/>
      <c r="W1020" s="31"/>
      <c r="X1020" s="31"/>
      <c r="Y1020" s="31"/>
      <c r="Z1020" s="31"/>
      <c r="AA1020" s="31"/>
      <c r="AB1020" s="31"/>
      <c r="AC1020" s="31"/>
      <c r="AD1020" s="31"/>
      <c r="AE1020" s="31"/>
      <c r="AF1020" s="31"/>
      <c r="AG1020" s="31"/>
      <c r="AH1020" s="31"/>
      <c r="AI1020" s="31"/>
      <c r="AJ1020" s="31"/>
      <c r="AK1020" s="31"/>
      <c r="AL1020" s="31"/>
      <c r="AM1020" s="31"/>
      <c r="AN1020" s="31"/>
      <c r="AO1020" s="31"/>
      <c r="AP1020" s="31"/>
      <c r="AQ1020" s="31"/>
      <c r="AR1020" s="31"/>
      <c r="AS1020" s="31"/>
      <c r="AT1020" s="31"/>
      <c r="AU1020" s="31"/>
      <c r="AV1020" s="31"/>
      <c r="AW1020" s="31"/>
      <c r="AX1020" s="31"/>
      <c r="AY1020" s="31"/>
      <c r="AZ1020" s="31"/>
      <c r="BA1020" s="31"/>
    </row>
    <row r="1021" spans="1:53" s="21" customFormat="1" ht="20.100000000000001" customHeight="1" x14ac:dyDescent="0.2">
      <c r="A1021" s="27" t="s">
        <v>121</v>
      </c>
      <c r="B1021" s="28" t="s">
        <v>294</v>
      </c>
      <c r="C1021" s="27" t="s">
        <v>574</v>
      </c>
      <c r="D1021" s="27" t="s">
        <v>2176</v>
      </c>
      <c r="E1021" s="27" t="s">
        <v>7</v>
      </c>
      <c r="F1021" s="27" t="s">
        <v>6507</v>
      </c>
      <c r="G1021" s="27" t="s">
        <v>7309</v>
      </c>
      <c r="H1021" s="27" t="s">
        <v>7278</v>
      </c>
      <c r="I1021" s="29">
        <v>300000</v>
      </c>
      <c r="J1021" s="27" t="s">
        <v>6510</v>
      </c>
      <c r="K1021" s="27" t="s">
        <v>11978</v>
      </c>
      <c r="L1021" s="27" t="s">
        <v>6585</v>
      </c>
      <c r="M1021" s="30">
        <v>41219</v>
      </c>
      <c r="N1021" s="27" t="s">
        <v>7310</v>
      </c>
      <c r="O1021" s="23">
        <v>47047.46</v>
      </c>
      <c r="P1021" s="23">
        <v>3859.36</v>
      </c>
      <c r="Q1021" s="23">
        <v>0</v>
      </c>
      <c r="R1021" s="24">
        <v>8183.06</v>
      </c>
      <c r="S1021" s="25">
        <v>0</v>
      </c>
      <c r="T1021" s="32"/>
      <c r="U1021" s="22" t="str">
        <f>IFERROR(VLOOKUP(B1021,[1]Planilha1!$A$1:$B$34,2,FALSE),"Liberado")</f>
        <v>Pendente Revisão Trabalhista</v>
      </c>
      <c r="V1021" s="31"/>
      <c r="W1021" s="31"/>
      <c r="X1021" s="31"/>
      <c r="Y1021" s="31"/>
      <c r="Z1021" s="31"/>
      <c r="AA1021" s="31"/>
      <c r="AB1021" s="31"/>
      <c r="AC1021" s="31"/>
      <c r="AD1021" s="31"/>
      <c r="AE1021" s="31"/>
      <c r="AF1021" s="31"/>
      <c r="AG1021" s="31"/>
      <c r="AH1021" s="31"/>
      <c r="AI1021" s="31"/>
      <c r="AJ1021" s="31"/>
      <c r="AK1021" s="31"/>
      <c r="AL1021" s="31"/>
      <c r="AM1021" s="31"/>
      <c r="AN1021" s="31"/>
      <c r="AO1021" s="31"/>
      <c r="AP1021" s="31"/>
      <c r="AQ1021" s="31"/>
      <c r="AR1021" s="31"/>
      <c r="AS1021" s="31"/>
      <c r="AT1021" s="31"/>
      <c r="AU1021" s="31"/>
      <c r="AV1021" s="31"/>
      <c r="AW1021" s="31"/>
      <c r="AX1021" s="31"/>
      <c r="AY1021" s="31"/>
      <c r="AZ1021" s="31"/>
      <c r="BA1021" s="31"/>
    </row>
    <row r="1022" spans="1:53" s="21" customFormat="1" ht="20.100000000000001" customHeight="1" x14ac:dyDescent="0.2">
      <c r="A1022" s="27" t="s">
        <v>121</v>
      </c>
      <c r="B1022" s="28" t="s">
        <v>294</v>
      </c>
      <c r="C1022" s="27" t="s">
        <v>574</v>
      </c>
      <c r="D1022" s="27" t="s">
        <v>2199</v>
      </c>
      <c r="E1022" s="27" t="s">
        <v>7</v>
      </c>
      <c r="F1022" s="27" t="s">
        <v>6507</v>
      </c>
      <c r="G1022" s="27" t="s">
        <v>7348</v>
      </c>
      <c r="H1022" s="27" t="s">
        <v>7072</v>
      </c>
      <c r="I1022" s="29">
        <v>120000</v>
      </c>
      <c r="J1022" s="27" t="s">
        <v>6510</v>
      </c>
      <c r="K1022" s="27" t="s">
        <v>12012</v>
      </c>
      <c r="L1022" s="27" t="s">
        <v>7038</v>
      </c>
      <c r="M1022" s="30">
        <v>41115</v>
      </c>
      <c r="N1022" s="27" t="s">
        <v>7349</v>
      </c>
      <c r="O1022" s="33">
        <v>107818.08</v>
      </c>
      <c r="P1022" s="33">
        <v>58192.67</v>
      </c>
      <c r="Q1022" s="33">
        <v>0</v>
      </c>
      <c r="R1022" s="29">
        <v>20714.419999999998</v>
      </c>
      <c r="S1022" s="29">
        <v>0</v>
      </c>
      <c r="T1022" s="32"/>
      <c r="U1022" s="22" t="str">
        <f>IFERROR(VLOOKUP(B1022,[1]Planilha1!$A$1:$B$34,2,FALSE),"Liberado")</f>
        <v>Pendente Revisão Trabalhista</v>
      </c>
      <c r="V1022" s="31"/>
      <c r="W1022" s="31"/>
      <c r="X1022" s="31"/>
      <c r="Y1022" s="31"/>
      <c r="Z1022" s="31"/>
      <c r="AA1022" s="31"/>
      <c r="AB1022" s="31"/>
      <c r="AC1022" s="31"/>
      <c r="AD1022" s="31"/>
      <c r="AE1022" s="31"/>
      <c r="AF1022" s="31"/>
      <c r="AG1022" s="31"/>
      <c r="AH1022" s="31"/>
      <c r="AI1022" s="31"/>
      <c r="AJ1022" s="31"/>
      <c r="AK1022" s="31"/>
      <c r="AL1022" s="31"/>
      <c r="AM1022" s="31"/>
      <c r="AN1022" s="31"/>
      <c r="AO1022" s="31"/>
      <c r="AP1022" s="31"/>
      <c r="AQ1022" s="31"/>
      <c r="AR1022" s="31"/>
      <c r="AS1022" s="31"/>
      <c r="AT1022" s="31"/>
      <c r="AU1022" s="31"/>
      <c r="AV1022" s="31"/>
      <c r="AW1022" s="31"/>
      <c r="AX1022" s="31"/>
      <c r="AY1022" s="31"/>
      <c r="AZ1022" s="31"/>
      <c r="BA1022" s="31"/>
    </row>
    <row r="1023" spans="1:53" s="21" customFormat="1" ht="20.100000000000001" customHeight="1" x14ac:dyDescent="0.2">
      <c r="A1023" s="40" t="s">
        <v>121</v>
      </c>
      <c r="B1023" s="41" t="s">
        <v>294</v>
      </c>
      <c r="C1023" s="14">
        <v>1</v>
      </c>
      <c r="D1023" s="40" t="s">
        <v>2221</v>
      </c>
      <c r="E1023" s="42" t="s">
        <v>2220</v>
      </c>
      <c r="F1023" s="43" t="s">
        <v>7389</v>
      </c>
      <c r="G1023" s="36" t="s">
        <v>7464</v>
      </c>
      <c r="H1023" s="40" t="s">
        <v>2221</v>
      </c>
      <c r="I1023" s="44">
        <v>13714.72</v>
      </c>
      <c r="J1023" s="40" t="s">
        <v>7391</v>
      </c>
      <c r="K1023" s="40" t="s">
        <v>7401</v>
      </c>
      <c r="L1023" s="40" t="s">
        <v>7431</v>
      </c>
      <c r="M1023" s="42" t="s">
        <v>40</v>
      </c>
      <c r="N1023" s="40" t="s">
        <v>7852</v>
      </c>
      <c r="O1023" s="23">
        <v>0</v>
      </c>
      <c r="P1023" s="23">
        <v>13714.72</v>
      </c>
      <c r="Q1023" s="23">
        <v>0</v>
      </c>
      <c r="R1023" s="24">
        <v>0</v>
      </c>
      <c r="S1023" s="25">
        <v>0</v>
      </c>
      <c r="T1023" s="32"/>
      <c r="U1023" s="22" t="str">
        <f>IFERROR(VLOOKUP(B1023,[1]Planilha1!$A$1:$B$34,2,FALSE),"Liberado")</f>
        <v>Pendente Revisão Trabalhista</v>
      </c>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c r="AV1023" s="45"/>
      <c r="AW1023" s="45"/>
      <c r="AX1023" s="45"/>
      <c r="AY1023" s="45"/>
      <c r="AZ1023" s="45"/>
      <c r="BA1023" s="45"/>
    </row>
    <row r="1024" spans="1:53" s="21" customFormat="1" ht="20.100000000000001" customHeight="1" x14ac:dyDescent="0.2">
      <c r="A1024" s="40" t="s">
        <v>121</v>
      </c>
      <c r="B1024" s="41" t="s">
        <v>294</v>
      </c>
      <c r="C1024" s="14">
        <v>1</v>
      </c>
      <c r="D1024" s="40" t="s">
        <v>2221</v>
      </c>
      <c r="E1024" s="42" t="s">
        <v>2220</v>
      </c>
      <c r="F1024" s="43" t="s">
        <v>7389</v>
      </c>
      <c r="G1024" s="36" t="s">
        <v>7465</v>
      </c>
      <c r="H1024" s="40" t="s">
        <v>2221</v>
      </c>
      <c r="I1024" s="44">
        <v>16325.67</v>
      </c>
      <c r="J1024" s="40" t="s">
        <v>7391</v>
      </c>
      <c r="K1024" s="40" t="s">
        <v>7401</v>
      </c>
      <c r="L1024" s="40" t="s">
        <v>7431</v>
      </c>
      <c r="M1024" s="42" t="s">
        <v>40</v>
      </c>
      <c r="N1024" s="40" t="s">
        <v>7852</v>
      </c>
      <c r="O1024" s="23">
        <v>0</v>
      </c>
      <c r="P1024" s="23">
        <v>16325.67</v>
      </c>
      <c r="Q1024" s="23">
        <v>0</v>
      </c>
      <c r="R1024" s="24">
        <v>0</v>
      </c>
      <c r="S1024" s="25">
        <v>0</v>
      </c>
      <c r="T1024" s="32"/>
      <c r="U1024" s="22" t="str">
        <f>IFERROR(VLOOKUP(B1024,[1]Planilha1!$A$1:$B$34,2,FALSE),"Liberado")</f>
        <v>Pendente Revisão Trabalhista</v>
      </c>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c r="AV1024" s="45"/>
      <c r="AW1024" s="45"/>
      <c r="AX1024" s="45"/>
      <c r="AY1024" s="45"/>
      <c r="AZ1024" s="45"/>
      <c r="BA1024" s="45"/>
    </row>
    <row r="1025" spans="1:53" s="21" customFormat="1" ht="20.100000000000001" customHeight="1" x14ac:dyDescent="0.2">
      <c r="A1025" s="40" t="s">
        <v>121</v>
      </c>
      <c r="B1025" s="41" t="s">
        <v>294</v>
      </c>
      <c r="C1025" s="14">
        <v>1</v>
      </c>
      <c r="D1025" s="40" t="s">
        <v>2227</v>
      </c>
      <c r="E1025" s="42" t="s">
        <v>2220</v>
      </c>
      <c r="F1025" s="43" t="s">
        <v>7389</v>
      </c>
      <c r="G1025" s="36" t="s">
        <v>7466</v>
      </c>
      <c r="H1025" s="40" t="s">
        <v>2227</v>
      </c>
      <c r="I1025" s="44">
        <v>6170.76</v>
      </c>
      <c r="J1025" s="40" t="s">
        <v>7391</v>
      </c>
      <c r="K1025" s="40" t="s">
        <v>7450</v>
      </c>
      <c r="L1025" s="40" t="s">
        <v>7467</v>
      </c>
      <c r="M1025" s="42" t="s">
        <v>40</v>
      </c>
      <c r="N1025" s="40" t="s">
        <v>7852</v>
      </c>
      <c r="O1025" s="23">
        <v>0</v>
      </c>
      <c r="P1025" s="23">
        <v>6170.76</v>
      </c>
      <c r="Q1025" s="23">
        <v>0</v>
      </c>
      <c r="R1025" s="24">
        <v>0</v>
      </c>
      <c r="S1025" s="25">
        <v>0</v>
      </c>
      <c r="T1025" s="32"/>
      <c r="U1025" s="22" t="str">
        <f>IFERROR(VLOOKUP(B1025,[1]Planilha1!$A$1:$B$34,2,FALSE),"Liberado")</f>
        <v>Pendente Revisão Trabalhista</v>
      </c>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c r="AV1025" s="45"/>
      <c r="AW1025" s="45"/>
      <c r="AX1025" s="45"/>
      <c r="AY1025" s="45"/>
      <c r="AZ1025" s="45"/>
      <c r="BA1025" s="45"/>
    </row>
    <row r="1026" spans="1:53" s="21" customFormat="1" ht="20.100000000000001" customHeight="1" x14ac:dyDescent="0.2">
      <c r="A1026" s="12" t="s">
        <v>105</v>
      </c>
      <c r="B1026" s="18" t="s">
        <v>293</v>
      </c>
      <c r="C1026" s="12" t="s">
        <v>318</v>
      </c>
      <c r="D1026" s="12" t="s">
        <v>8280</v>
      </c>
      <c r="E1026" s="19" t="s">
        <v>5</v>
      </c>
      <c r="F1026" s="19" t="s">
        <v>2244</v>
      </c>
      <c r="G1026" s="19" t="s">
        <v>8281</v>
      </c>
      <c r="H1026" s="12" t="s">
        <v>3509</v>
      </c>
      <c r="I1026" s="20">
        <v>10000</v>
      </c>
      <c r="J1026" s="12" t="s">
        <v>2247</v>
      </c>
      <c r="K1026" s="12" t="s">
        <v>8282</v>
      </c>
      <c r="L1026" s="12" t="s">
        <v>2288</v>
      </c>
      <c r="M1026" s="12" t="s">
        <v>8283</v>
      </c>
      <c r="N1026" s="12" t="s">
        <v>8284</v>
      </c>
      <c r="O1026" s="20">
        <v>0</v>
      </c>
      <c r="P1026" s="20">
        <v>8000</v>
      </c>
      <c r="Q1026" s="20">
        <v>0</v>
      </c>
      <c r="R1026" s="20">
        <v>0</v>
      </c>
      <c r="S1026" s="20">
        <v>0</v>
      </c>
      <c r="U1026" s="22" t="str">
        <f>IFERROR(VLOOKUP(B1026,[1]Planilha1!$A$1:$B$34,2,FALSE),"Liberado")</f>
        <v>Liberado</v>
      </c>
    </row>
    <row r="1027" spans="1:53" s="21" customFormat="1" ht="20.100000000000001" customHeight="1" x14ac:dyDescent="0.2">
      <c r="A1027" s="12" t="s">
        <v>105</v>
      </c>
      <c r="B1027" s="18" t="s">
        <v>293</v>
      </c>
      <c r="C1027" s="12" t="s">
        <v>318</v>
      </c>
      <c r="D1027" s="12" t="s">
        <v>8285</v>
      </c>
      <c r="E1027" s="19" t="s">
        <v>5</v>
      </c>
      <c r="F1027" s="19" t="s">
        <v>2244</v>
      </c>
      <c r="G1027" s="19" t="s">
        <v>8286</v>
      </c>
      <c r="H1027" s="12" t="s">
        <v>3509</v>
      </c>
      <c r="I1027" s="20">
        <v>10000</v>
      </c>
      <c r="J1027" s="12" t="s">
        <v>2247</v>
      </c>
      <c r="K1027" s="12" t="s">
        <v>8287</v>
      </c>
      <c r="L1027" s="12" t="s">
        <v>2288</v>
      </c>
      <c r="M1027" s="12" t="s">
        <v>8288</v>
      </c>
      <c r="N1027" s="12" t="s">
        <v>8289</v>
      </c>
      <c r="O1027" s="20">
        <v>0</v>
      </c>
      <c r="P1027" s="20">
        <v>8000</v>
      </c>
      <c r="Q1027" s="20">
        <v>0</v>
      </c>
      <c r="R1027" s="20">
        <v>0</v>
      </c>
      <c r="S1027" s="20">
        <v>0</v>
      </c>
      <c r="U1027" s="22" t="str">
        <f>IFERROR(VLOOKUP(B1027,[1]Planilha1!$A$1:$B$34,2,FALSE),"Liberado")</f>
        <v>Liberado</v>
      </c>
    </row>
    <row r="1028" spans="1:53" s="21" customFormat="1" ht="20.100000000000001" customHeight="1" x14ac:dyDescent="0.2">
      <c r="A1028" s="12" t="s">
        <v>105</v>
      </c>
      <c r="B1028" s="18" t="s">
        <v>293</v>
      </c>
      <c r="C1028" s="12" t="s">
        <v>634</v>
      </c>
      <c r="D1028" s="12" t="s">
        <v>642</v>
      </c>
      <c r="E1028" s="19" t="s">
        <v>5</v>
      </c>
      <c r="F1028" s="19" t="s">
        <v>2255</v>
      </c>
      <c r="G1028" s="19" t="s">
        <v>3358</v>
      </c>
      <c r="H1028" s="12" t="s">
        <v>3359</v>
      </c>
      <c r="I1028" s="20">
        <v>2000</v>
      </c>
      <c r="J1028" s="12" t="s">
        <v>2325</v>
      </c>
      <c r="K1028" s="12" t="s">
        <v>3360</v>
      </c>
      <c r="L1028" s="12" t="s">
        <v>2260</v>
      </c>
      <c r="M1028" s="12"/>
      <c r="N1028" s="12" t="s">
        <v>7927</v>
      </c>
      <c r="O1028" s="20">
        <v>0</v>
      </c>
      <c r="P1028" s="20">
        <v>10000</v>
      </c>
      <c r="Q1028" s="20">
        <v>0</v>
      </c>
      <c r="R1028" s="20">
        <v>0</v>
      </c>
      <c r="S1028" s="20">
        <v>1120</v>
      </c>
      <c r="U1028" s="22" t="str">
        <f>IFERROR(VLOOKUP(B1028,[1]Planilha1!$A$1:$B$34,2,FALSE),"Liberado")</f>
        <v>Liberado</v>
      </c>
    </row>
    <row r="1029" spans="1:53" s="21" customFormat="1" ht="20.100000000000001" customHeight="1" x14ac:dyDescent="0.2">
      <c r="A1029" s="12" t="s">
        <v>105</v>
      </c>
      <c r="B1029" s="18" t="s">
        <v>293</v>
      </c>
      <c r="C1029" s="12" t="s">
        <v>634</v>
      </c>
      <c r="D1029" s="12" t="s">
        <v>643</v>
      </c>
      <c r="E1029" s="19" t="s">
        <v>5</v>
      </c>
      <c r="F1029" s="19" t="s">
        <v>10</v>
      </c>
      <c r="G1029" s="19" t="s">
        <v>3361</v>
      </c>
      <c r="H1029" s="12" t="s">
        <v>3359</v>
      </c>
      <c r="I1029" s="20">
        <v>10000</v>
      </c>
      <c r="J1029" s="12" t="s">
        <v>2325</v>
      </c>
      <c r="K1029" s="12" t="s">
        <v>3362</v>
      </c>
      <c r="L1029" s="12" t="s">
        <v>2299</v>
      </c>
      <c r="M1029" s="12"/>
      <c r="N1029" s="12" t="s">
        <v>7927</v>
      </c>
      <c r="O1029" s="20">
        <v>0</v>
      </c>
      <c r="P1029" s="20">
        <v>10000</v>
      </c>
      <c r="Q1029" s="20">
        <v>0</v>
      </c>
      <c r="R1029" s="20">
        <v>0</v>
      </c>
      <c r="S1029" s="20">
        <v>1040</v>
      </c>
      <c r="U1029" s="22" t="str">
        <f>IFERROR(VLOOKUP(B1029,[1]Planilha1!$A$1:$B$34,2,FALSE),"Liberado")</f>
        <v>Liberado</v>
      </c>
    </row>
    <row r="1030" spans="1:53" s="21" customFormat="1" ht="20.100000000000001" customHeight="1" x14ac:dyDescent="0.2">
      <c r="A1030" s="12" t="s">
        <v>105</v>
      </c>
      <c r="B1030" s="18" t="s">
        <v>293</v>
      </c>
      <c r="C1030" s="12" t="s">
        <v>634</v>
      </c>
      <c r="D1030" s="12" t="s">
        <v>646</v>
      </c>
      <c r="E1030" s="19" t="s">
        <v>5</v>
      </c>
      <c r="F1030" s="19" t="s">
        <v>2244</v>
      </c>
      <c r="G1030" s="19" t="s">
        <v>3368</v>
      </c>
      <c r="H1030" s="12" t="s">
        <v>2378</v>
      </c>
      <c r="I1030" s="20">
        <v>480</v>
      </c>
      <c r="J1030" s="12" t="s">
        <v>2264</v>
      </c>
      <c r="K1030" s="12" t="s">
        <v>3369</v>
      </c>
      <c r="L1030" s="12" t="s">
        <v>2349</v>
      </c>
      <c r="M1030" s="12"/>
      <c r="N1030" s="12" t="s">
        <v>2438</v>
      </c>
      <c r="O1030" s="20">
        <v>0</v>
      </c>
      <c r="P1030" s="20">
        <v>10000</v>
      </c>
      <c r="Q1030" s="20">
        <v>0</v>
      </c>
      <c r="R1030" s="20">
        <v>0</v>
      </c>
      <c r="S1030" s="20">
        <v>480</v>
      </c>
      <c r="U1030" s="22" t="str">
        <f>IFERROR(VLOOKUP(B1030,[1]Planilha1!$A$1:$B$34,2,FALSE),"Liberado")</f>
        <v>Liberado</v>
      </c>
    </row>
    <row r="1031" spans="1:53" s="21" customFormat="1" ht="20.100000000000001" customHeight="1" x14ac:dyDescent="0.2">
      <c r="A1031" s="12" t="s">
        <v>105</v>
      </c>
      <c r="B1031" s="18" t="s">
        <v>293</v>
      </c>
      <c r="C1031" s="12" t="s">
        <v>634</v>
      </c>
      <c r="D1031" s="12" t="s">
        <v>647</v>
      </c>
      <c r="E1031" s="19" t="s">
        <v>5</v>
      </c>
      <c r="F1031" s="19" t="s">
        <v>2273</v>
      </c>
      <c r="G1031" s="19" t="s">
        <v>3370</v>
      </c>
      <c r="H1031" s="12" t="s">
        <v>3371</v>
      </c>
      <c r="I1031" s="20">
        <v>10000</v>
      </c>
      <c r="J1031" s="12" t="s">
        <v>2264</v>
      </c>
      <c r="K1031" s="12" t="s">
        <v>2512</v>
      </c>
      <c r="L1031" s="12" t="s">
        <v>8253</v>
      </c>
      <c r="M1031" s="12"/>
      <c r="N1031" s="12" t="s">
        <v>2342</v>
      </c>
      <c r="O1031" s="20">
        <v>6000</v>
      </c>
      <c r="P1031" s="20">
        <v>0</v>
      </c>
      <c r="Q1031" s="20">
        <v>0</v>
      </c>
      <c r="R1031" s="20">
        <v>0</v>
      </c>
      <c r="S1031" s="20">
        <v>384</v>
      </c>
      <c r="U1031" s="22" t="str">
        <f>IFERROR(VLOOKUP(B1031,[1]Planilha1!$A$1:$B$34,2,FALSE),"Liberado")</f>
        <v>Liberado</v>
      </c>
    </row>
    <row r="1032" spans="1:53" s="21" customFormat="1" ht="20.100000000000001" customHeight="1" x14ac:dyDescent="0.2">
      <c r="A1032" s="12" t="s">
        <v>105</v>
      </c>
      <c r="B1032" s="18" t="s">
        <v>293</v>
      </c>
      <c r="C1032" s="12" t="s">
        <v>649</v>
      </c>
      <c r="D1032" s="12" t="s">
        <v>656</v>
      </c>
      <c r="E1032" s="19" t="s">
        <v>5</v>
      </c>
      <c r="F1032" s="19" t="s">
        <v>2244</v>
      </c>
      <c r="G1032" s="19" t="s">
        <v>3397</v>
      </c>
      <c r="H1032" s="12" t="s">
        <v>3398</v>
      </c>
      <c r="I1032" s="20">
        <v>25000</v>
      </c>
      <c r="J1032" s="12" t="s">
        <v>2325</v>
      </c>
      <c r="K1032" s="12" t="s">
        <v>3399</v>
      </c>
      <c r="L1032" s="12" t="s">
        <v>2260</v>
      </c>
      <c r="M1032" s="12"/>
      <c r="N1032" s="12" t="s">
        <v>7927</v>
      </c>
      <c r="O1032" s="20">
        <v>0</v>
      </c>
      <c r="P1032" s="20">
        <v>10000</v>
      </c>
      <c r="Q1032" s="20">
        <v>0</v>
      </c>
      <c r="R1032" s="20">
        <v>0</v>
      </c>
      <c r="S1032" s="20">
        <v>560</v>
      </c>
      <c r="U1032" s="22" t="str">
        <f>IFERROR(VLOOKUP(B1032,[1]Planilha1!$A$1:$B$34,2,FALSE),"Liberado")</f>
        <v>Liberado</v>
      </c>
    </row>
    <row r="1033" spans="1:53" s="21" customFormat="1" ht="20.100000000000001" customHeight="1" x14ac:dyDescent="0.2">
      <c r="A1033" s="12" t="s">
        <v>105</v>
      </c>
      <c r="B1033" s="18" t="s">
        <v>293</v>
      </c>
      <c r="C1033" s="12" t="s">
        <v>320</v>
      </c>
      <c r="D1033" s="12" t="s">
        <v>9254</v>
      </c>
      <c r="E1033" s="19" t="s">
        <v>5</v>
      </c>
      <c r="F1033" s="19" t="s">
        <v>9051</v>
      </c>
      <c r="G1033" s="19" t="s">
        <v>9255</v>
      </c>
      <c r="H1033" s="12" t="s">
        <v>3947</v>
      </c>
      <c r="I1033" s="20">
        <v>1343.74</v>
      </c>
      <c r="J1033" s="12" t="s">
        <v>2247</v>
      </c>
      <c r="K1033" s="12" t="s">
        <v>9256</v>
      </c>
      <c r="L1033" s="12" t="s">
        <v>2249</v>
      </c>
      <c r="M1033" s="12"/>
      <c r="N1033" s="12" t="s">
        <v>9257</v>
      </c>
      <c r="O1033" s="23">
        <v>0</v>
      </c>
      <c r="P1033" s="23">
        <v>2132.65</v>
      </c>
      <c r="Q1033" s="23">
        <v>0</v>
      </c>
      <c r="R1033" s="24">
        <v>0</v>
      </c>
      <c r="S1033" s="25">
        <v>560</v>
      </c>
      <c r="U1033" s="22" t="str">
        <f>IFERROR(VLOOKUP(B1033,[1]Planilha1!$A$1:$B$34,2,FALSE),"Liberado")</f>
        <v>Liberado</v>
      </c>
    </row>
    <row r="1034" spans="1:53" s="21" customFormat="1" ht="20.100000000000001" customHeight="1" x14ac:dyDescent="0.2">
      <c r="A1034" s="12" t="s">
        <v>105</v>
      </c>
      <c r="B1034" s="18" t="s">
        <v>293</v>
      </c>
      <c r="C1034" s="12" t="s">
        <v>634</v>
      </c>
      <c r="D1034" s="12" t="s">
        <v>1139</v>
      </c>
      <c r="E1034" s="19" t="s">
        <v>5</v>
      </c>
      <c r="F1034" s="19" t="s">
        <v>2273</v>
      </c>
      <c r="G1034" s="19" t="s">
        <v>4684</v>
      </c>
      <c r="H1034" s="12" t="s">
        <v>4685</v>
      </c>
      <c r="I1034" s="20">
        <v>20000</v>
      </c>
      <c r="J1034" s="12" t="s">
        <v>2264</v>
      </c>
      <c r="K1034" s="12" t="s">
        <v>4686</v>
      </c>
      <c r="L1034" s="12" t="s">
        <v>2266</v>
      </c>
      <c r="M1034" s="12"/>
      <c r="N1034" s="12" t="s">
        <v>2342</v>
      </c>
      <c r="O1034" s="23">
        <v>3000</v>
      </c>
      <c r="P1034" s="23">
        <v>0</v>
      </c>
      <c r="Q1034" s="23">
        <v>0</v>
      </c>
      <c r="R1034" s="24">
        <v>0</v>
      </c>
      <c r="S1034" s="25">
        <v>928</v>
      </c>
      <c r="U1034" s="22" t="str">
        <f>IFERROR(VLOOKUP(B1034,[1]Planilha1!$A$1:$B$34,2,FALSE),"Liberado")</f>
        <v>Liberado</v>
      </c>
    </row>
    <row r="1035" spans="1:53" s="21" customFormat="1" ht="20.100000000000001" customHeight="1" x14ac:dyDescent="0.2">
      <c r="A1035" s="40" t="s">
        <v>203</v>
      </c>
      <c r="B1035" s="41" t="s">
        <v>293</v>
      </c>
      <c r="C1035" s="14">
        <v>1</v>
      </c>
      <c r="D1035" s="40" t="s">
        <v>2221</v>
      </c>
      <c r="E1035" s="42" t="s">
        <v>2220</v>
      </c>
      <c r="F1035" s="43" t="s">
        <v>7389</v>
      </c>
      <c r="G1035" s="36" t="s">
        <v>7468</v>
      </c>
      <c r="H1035" s="40" t="s">
        <v>2221</v>
      </c>
      <c r="I1035" s="44">
        <v>111741.89</v>
      </c>
      <c r="J1035" s="40" t="s">
        <v>7391</v>
      </c>
      <c r="K1035" s="40" t="s">
        <v>7469</v>
      </c>
      <c r="L1035" s="40" t="s">
        <v>7393</v>
      </c>
      <c r="M1035" s="42" t="s">
        <v>40</v>
      </c>
      <c r="N1035" s="40" t="s">
        <v>7852</v>
      </c>
      <c r="O1035" s="23">
        <v>0</v>
      </c>
      <c r="P1035" s="23">
        <v>111741.89</v>
      </c>
      <c r="Q1035" s="23">
        <v>0</v>
      </c>
      <c r="R1035" s="24">
        <v>0</v>
      </c>
      <c r="S1035" s="25">
        <v>0</v>
      </c>
      <c r="T1035" s="32"/>
      <c r="U1035" s="22" t="str">
        <f>IFERROR(VLOOKUP(B1035,[1]Planilha1!$A$1:$B$34,2,FALSE),"Liberado")</f>
        <v>Liberado</v>
      </c>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c r="AV1035" s="45"/>
      <c r="AW1035" s="45"/>
      <c r="AX1035" s="45"/>
      <c r="AY1035" s="45"/>
      <c r="AZ1035" s="45"/>
      <c r="BA1035" s="45"/>
    </row>
    <row r="1036" spans="1:53" s="21" customFormat="1" ht="20.100000000000001" customHeight="1" x14ac:dyDescent="0.2">
      <c r="A1036" s="40" t="s">
        <v>204</v>
      </c>
      <c r="B1036" s="41" t="s">
        <v>293</v>
      </c>
      <c r="C1036" s="14">
        <v>1</v>
      </c>
      <c r="D1036" s="40" t="s">
        <v>2222</v>
      </c>
      <c r="E1036" s="42" t="s">
        <v>2220</v>
      </c>
      <c r="F1036" s="43" t="s">
        <v>7389</v>
      </c>
      <c r="G1036" s="36">
        <v>38810557</v>
      </c>
      <c r="H1036" s="40" t="s">
        <v>2222</v>
      </c>
      <c r="I1036" s="44">
        <v>99862.900000000009</v>
      </c>
      <c r="J1036" s="40" t="s">
        <v>7400</v>
      </c>
      <c r="K1036" s="40" t="s">
        <v>7415</v>
      </c>
      <c r="L1036" s="40" t="s">
        <v>7416</v>
      </c>
      <c r="M1036" s="42" t="s">
        <v>40</v>
      </c>
      <c r="N1036" s="40" t="s">
        <v>7852</v>
      </c>
      <c r="O1036" s="23">
        <v>0</v>
      </c>
      <c r="P1036" s="23">
        <v>99862.900000000009</v>
      </c>
      <c r="Q1036" s="23">
        <v>0</v>
      </c>
      <c r="R1036" s="24">
        <v>0</v>
      </c>
      <c r="S1036" s="25">
        <v>0</v>
      </c>
      <c r="T1036" s="32"/>
      <c r="U1036" s="22" t="str">
        <f>IFERROR(VLOOKUP(B1036,[1]Planilha1!$A$1:$B$34,2,FALSE),"Liberado")</f>
        <v>Liberado</v>
      </c>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c r="AV1036" s="45"/>
      <c r="AW1036" s="45"/>
      <c r="AX1036" s="45"/>
      <c r="AY1036" s="45"/>
      <c r="AZ1036" s="45"/>
      <c r="BA1036" s="45"/>
    </row>
    <row r="1037" spans="1:53" s="21" customFormat="1" ht="20.100000000000001" customHeight="1" x14ac:dyDescent="0.2">
      <c r="A1037" s="40" t="s">
        <v>205</v>
      </c>
      <c r="B1037" s="41" t="s">
        <v>274</v>
      </c>
      <c r="C1037" s="14">
        <v>1</v>
      </c>
      <c r="D1037" s="40" t="s">
        <v>2222</v>
      </c>
      <c r="E1037" s="42" t="s">
        <v>2220</v>
      </c>
      <c r="F1037" s="43" t="s">
        <v>7389</v>
      </c>
      <c r="G1037" s="36">
        <v>38810514</v>
      </c>
      <c r="H1037" s="40" t="s">
        <v>2222</v>
      </c>
      <c r="I1037" s="44">
        <v>111930.53</v>
      </c>
      <c r="J1037" s="40" t="s">
        <v>7400</v>
      </c>
      <c r="K1037" s="40" t="s">
        <v>7415</v>
      </c>
      <c r="L1037" s="40" t="s">
        <v>7416</v>
      </c>
      <c r="M1037" s="42" t="s">
        <v>40</v>
      </c>
      <c r="N1037" s="40" t="s">
        <v>7852</v>
      </c>
      <c r="O1037" s="23">
        <v>0</v>
      </c>
      <c r="P1037" s="23">
        <v>111930.53</v>
      </c>
      <c r="Q1037" s="23">
        <v>0</v>
      </c>
      <c r="R1037" s="24">
        <v>0</v>
      </c>
      <c r="S1037" s="25">
        <v>0</v>
      </c>
      <c r="T1037" s="32"/>
      <c r="U1037" s="22" t="str">
        <f>IFERROR(VLOOKUP(B1037,[1]Planilha1!$A$1:$B$34,2,FALSE),"Liberado")</f>
        <v>Liberado</v>
      </c>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c r="AV1037" s="45"/>
      <c r="AW1037" s="45"/>
      <c r="AX1037" s="45"/>
      <c r="AY1037" s="45"/>
      <c r="AZ1037" s="45"/>
      <c r="BA1037" s="45"/>
    </row>
    <row r="1038" spans="1:53" s="21" customFormat="1" ht="20.100000000000001" customHeight="1" x14ac:dyDescent="0.2">
      <c r="A1038" s="12" t="s">
        <v>237</v>
      </c>
      <c r="B1038" s="18" t="s">
        <v>250</v>
      </c>
      <c r="C1038" s="12" t="s">
        <v>331</v>
      </c>
      <c r="D1038" s="12" t="s">
        <v>343</v>
      </c>
      <c r="E1038" s="19" t="s">
        <v>5</v>
      </c>
      <c r="F1038" s="19" t="s">
        <v>2244</v>
      </c>
      <c r="G1038" s="19" t="s">
        <v>2335</v>
      </c>
      <c r="H1038" s="12" t="s">
        <v>2336</v>
      </c>
      <c r="I1038" s="20">
        <v>24880</v>
      </c>
      <c r="J1038" s="12" t="s">
        <v>2247</v>
      </c>
      <c r="K1038" s="12" t="s">
        <v>2337</v>
      </c>
      <c r="L1038" s="12" t="s">
        <v>2546</v>
      </c>
      <c r="M1038" s="12" t="s">
        <v>7962</v>
      </c>
      <c r="N1038" s="12" t="s">
        <v>2338</v>
      </c>
      <c r="O1038" s="20">
        <v>0</v>
      </c>
      <c r="P1038" s="20">
        <v>10000</v>
      </c>
      <c r="Q1038" s="20">
        <v>0</v>
      </c>
      <c r="R1038" s="20">
        <v>0</v>
      </c>
      <c r="S1038" s="20">
        <v>1920</v>
      </c>
      <c r="U1038" s="22" t="str">
        <f>IFERROR(VLOOKUP(B1038,[1]Planilha1!$A$1:$B$34,2,FALSE),"Liberado")</f>
        <v>Liberado</v>
      </c>
    </row>
    <row r="1039" spans="1:53" s="21" customFormat="1" ht="20.100000000000001" customHeight="1" x14ac:dyDescent="0.2">
      <c r="A1039" s="12" t="s">
        <v>237</v>
      </c>
      <c r="B1039" s="41" t="s">
        <v>250</v>
      </c>
      <c r="C1039" s="14">
        <v>1</v>
      </c>
      <c r="D1039" s="40" t="s">
        <v>2222</v>
      </c>
      <c r="E1039" s="42" t="s">
        <v>2220</v>
      </c>
      <c r="F1039" s="43" t="s">
        <v>7389</v>
      </c>
      <c r="G1039" s="36">
        <v>38810263</v>
      </c>
      <c r="H1039" s="40" t="s">
        <v>2222</v>
      </c>
      <c r="I1039" s="44">
        <v>54056.82</v>
      </c>
      <c r="J1039" s="40" t="s">
        <v>7400</v>
      </c>
      <c r="K1039" s="40" t="s">
        <v>7415</v>
      </c>
      <c r="L1039" s="40" t="s">
        <v>7416</v>
      </c>
      <c r="M1039" s="42" t="s">
        <v>40</v>
      </c>
      <c r="N1039" s="40" t="s">
        <v>7852</v>
      </c>
      <c r="O1039" s="23">
        <v>0</v>
      </c>
      <c r="P1039" s="23">
        <v>54056.82</v>
      </c>
      <c r="Q1039" s="23">
        <v>0</v>
      </c>
      <c r="R1039" s="24">
        <v>0</v>
      </c>
      <c r="S1039" s="25">
        <v>0</v>
      </c>
      <c r="T1039" s="32"/>
      <c r="U1039" s="22" t="str">
        <f>IFERROR(VLOOKUP(B1039,[1]Planilha1!$A$1:$B$34,2,FALSE),"Liberado")</f>
        <v>Liberado</v>
      </c>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c r="AV1039" s="45"/>
      <c r="AW1039" s="45"/>
      <c r="AX1039" s="45"/>
      <c r="AY1039" s="45"/>
      <c r="AZ1039" s="45"/>
      <c r="BA1039" s="45"/>
    </row>
    <row r="1040" spans="1:53" s="21" customFormat="1" ht="20.100000000000001" customHeight="1" x14ac:dyDescent="0.2">
      <c r="A1040" s="12" t="s">
        <v>237</v>
      </c>
      <c r="B1040" s="41" t="s">
        <v>250</v>
      </c>
      <c r="C1040" s="14">
        <v>1</v>
      </c>
      <c r="D1040" s="40" t="s">
        <v>2222</v>
      </c>
      <c r="E1040" s="42" t="s">
        <v>2220</v>
      </c>
      <c r="F1040" s="43" t="s">
        <v>7389</v>
      </c>
      <c r="G1040" s="36">
        <v>38810484</v>
      </c>
      <c r="H1040" s="40" t="s">
        <v>2222</v>
      </c>
      <c r="I1040" s="44">
        <v>65384.31</v>
      </c>
      <c r="J1040" s="40" t="s">
        <v>7400</v>
      </c>
      <c r="K1040" s="40" t="s">
        <v>7415</v>
      </c>
      <c r="L1040" s="40" t="s">
        <v>7416</v>
      </c>
      <c r="M1040" s="42" t="s">
        <v>40</v>
      </c>
      <c r="N1040" s="40" t="s">
        <v>7852</v>
      </c>
      <c r="O1040" s="23">
        <v>0</v>
      </c>
      <c r="P1040" s="23">
        <v>65384.31</v>
      </c>
      <c r="Q1040" s="23">
        <v>0</v>
      </c>
      <c r="R1040" s="24">
        <v>0</v>
      </c>
      <c r="S1040" s="25">
        <v>0</v>
      </c>
      <c r="T1040" s="32"/>
      <c r="U1040" s="22" t="str">
        <f>IFERROR(VLOOKUP(B1040,[1]Planilha1!$A$1:$B$34,2,FALSE),"Liberado")</f>
        <v>Liberado</v>
      </c>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c r="AV1040" s="45"/>
      <c r="AW1040" s="45"/>
      <c r="AX1040" s="45"/>
      <c r="AY1040" s="45"/>
      <c r="AZ1040" s="45"/>
      <c r="BA1040" s="45"/>
    </row>
    <row r="1041" spans="1:53" s="21" customFormat="1" ht="20.100000000000001" customHeight="1" x14ac:dyDescent="0.2">
      <c r="A1041" s="12" t="s">
        <v>237</v>
      </c>
      <c r="B1041" s="41" t="s">
        <v>250</v>
      </c>
      <c r="C1041" s="14">
        <v>1</v>
      </c>
      <c r="D1041" s="40" t="s">
        <v>2222</v>
      </c>
      <c r="E1041" s="42" t="s">
        <v>2220</v>
      </c>
      <c r="F1041" s="43" t="s">
        <v>7389</v>
      </c>
      <c r="G1041" s="36">
        <v>38810425</v>
      </c>
      <c r="H1041" s="40" t="s">
        <v>2222</v>
      </c>
      <c r="I1041" s="44">
        <v>28116.370000000003</v>
      </c>
      <c r="J1041" s="40" t="s">
        <v>7400</v>
      </c>
      <c r="K1041" s="40" t="s">
        <v>7415</v>
      </c>
      <c r="L1041" s="40" t="s">
        <v>7416</v>
      </c>
      <c r="M1041" s="42" t="s">
        <v>40</v>
      </c>
      <c r="N1041" s="40" t="s">
        <v>7852</v>
      </c>
      <c r="O1041" s="23">
        <v>0</v>
      </c>
      <c r="P1041" s="23">
        <v>28116.370000000003</v>
      </c>
      <c r="Q1041" s="23">
        <v>0</v>
      </c>
      <c r="R1041" s="24">
        <v>0</v>
      </c>
      <c r="S1041" s="25">
        <v>0</v>
      </c>
      <c r="T1041" s="32"/>
      <c r="U1041" s="22" t="str">
        <f>IFERROR(VLOOKUP(B1041,[1]Planilha1!$A$1:$B$34,2,FALSE),"Liberado")</f>
        <v>Liberado</v>
      </c>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c r="AV1041" s="45"/>
      <c r="AW1041" s="45"/>
      <c r="AX1041" s="45"/>
      <c r="AY1041" s="45"/>
      <c r="AZ1041" s="45"/>
      <c r="BA1041" s="45"/>
    </row>
    <row r="1042" spans="1:53" s="21" customFormat="1" ht="20.100000000000001" customHeight="1" x14ac:dyDescent="0.2">
      <c r="A1042" s="12" t="s">
        <v>237</v>
      </c>
      <c r="B1042" s="41" t="s">
        <v>250</v>
      </c>
      <c r="C1042" s="14">
        <v>1</v>
      </c>
      <c r="D1042" s="40" t="s">
        <v>2222</v>
      </c>
      <c r="E1042" s="42" t="s">
        <v>2220</v>
      </c>
      <c r="F1042" s="43" t="s">
        <v>7389</v>
      </c>
      <c r="G1042" s="36">
        <v>38810441</v>
      </c>
      <c r="H1042" s="40" t="s">
        <v>2222</v>
      </c>
      <c r="I1042" s="44">
        <v>21856.38</v>
      </c>
      <c r="J1042" s="40" t="s">
        <v>7400</v>
      </c>
      <c r="K1042" s="40" t="s">
        <v>7415</v>
      </c>
      <c r="L1042" s="40" t="s">
        <v>7416</v>
      </c>
      <c r="M1042" s="42" t="s">
        <v>40</v>
      </c>
      <c r="N1042" s="40" t="s">
        <v>7852</v>
      </c>
      <c r="O1042" s="23">
        <v>0</v>
      </c>
      <c r="P1042" s="23">
        <v>21856.38</v>
      </c>
      <c r="Q1042" s="23">
        <v>0</v>
      </c>
      <c r="R1042" s="24">
        <v>0</v>
      </c>
      <c r="S1042" s="25">
        <v>0</v>
      </c>
      <c r="T1042" s="32"/>
      <c r="U1042" s="22" t="str">
        <f>IFERROR(VLOOKUP(B1042,[1]Planilha1!$A$1:$B$34,2,FALSE),"Liberado")</f>
        <v>Liberado</v>
      </c>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c r="AV1042" s="45"/>
      <c r="AW1042" s="45"/>
      <c r="AX1042" s="45"/>
      <c r="AY1042" s="45"/>
      <c r="AZ1042" s="45"/>
      <c r="BA1042" s="45"/>
    </row>
    <row r="1043" spans="1:53" s="21" customFormat="1" ht="20.100000000000001" customHeight="1" x14ac:dyDescent="0.2">
      <c r="A1043" s="12" t="s">
        <v>237</v>
      </c>
      <c r="B1043" s="41" t="s">
        <v>250</v>
      </c>
      <c r="C1043" s="14">
        <v>1</v>
      </c>
      <c r="D1043" s="40" t="s">
        <v>2221</v>
      </c>
      <c r="E1043" s="42" t="s">
        <v>2220</v>
      </c>
      <c r="F1043" s="43" t="s">
        <v>7389</v>
      </c>
      <c r="G1043" s="36" t="s">
        <v>7632</v>
      </c>
      <c r="H1043" s="40" t="s">
        <v>2221</v>
      </c>
      <c r="I1043" s="44">
        <v>5918.33</v>
      </c>
      <c r="J1043" s="40" t="s">
        <v>7400</v>
      </c>
      <c r="K1043" s="40" t="s">
        <v>7401</v>
      </c>
      <c r="L1043" s="40" t="s">
        <v>7402</v>
      </c>
      <c r="M1043" s="42" t="s">
        <v>40</v>
      </c>
      <c r="N1043" s="40" t="s">
        <v>7403</v>
      </c>
      <c r="O1043" s="23">
        <v>0</v>
      </c>
      <c r="P1043" s="23">
        <v>0</v>
      </c>
      <c r="Q1043" s="23">
        <v>5918.33</v>
      </c>
      <c r="R1043" s="24">
        <v>0</v>
      </c>
      <c r="S1043" s="25">
        <v>0</v>
      </c>
      <c r="T1043" s="32"/>
      <c r="U1043" s="22" t="str">
        <f>IFERROR(VLOOKUP(B1043,[1]Planilha1!$A$1:$B$34,2,FALSE),"Liberado")</f>
        <v>Liberado</v>
      </c>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c r="AV1043" s="45"/>
      <c r="AW1043" s="45"/>
      <c r="AX1043" s="45"/>
      <c r="AY1043" s="45"/>
      <c r="AZ1043" s="45"/>
      <c r="BA1043" s="45"/>
    </row>
    <row r="1044" spans="1:53" s="21" customFormat="1" ht="20.100000000000001" customHeight="1" x14ac:dyDescent="0.2">
      <c r="A1044" s="12" t="s">
        <v>237</v>
      </c>
      <c r="B1044" s="41" t="s">
        <v>250</v>
      </c>
      <c r="C1044" s="14">
        <v>1</v>
      </c>
      <c r="D1044" s="40" t="s">
        <v>2221</v>
      </c>
      <c r="E1044" s="42" t="s">
        <v>2220</v>
      </c>
      <c r="F1044" s="43" t="s">
        <v>7389</v>
      </c>
      <c r="G1044" s="36" t="s">
        <v>7633</v>
      </c>
      <c r="H1044" s="40" t="s">
        <v>2221</v>
      </c>
      <c r="I1044" s="44">
        <v>581.78</v>
      </c>
      <c r="J1044" s="40" t="s">
        <v>7400</v>
      </c>
      <c r="K1044" s="40" t="s">
        <v>7401</v>
      </c>
      <c r="L1044" s="40" t="s">
        <v>7402</v>
      </c>
      <c r="M1044" s="42" t="s">
        <v>40</v>
      </c>
      <c r="N1044" s="40" t="s">
        <v>7403</v>
      </c>
      <c r="O1044" s="23">
        <v>0</v>
      </c>
      <c r="P1044" s="23">
        <v>0</v>
      </c>
      <c r="Q1044" s="23">
        <v>581.78</v>
      </c>
      <c r="R1044" s="24">
        <v>0</v>
      </c>
      <c r="S1044" s="25">
        <v>0</v>
      </c>
      <c r="T1044" s="32"/>
      <c r="U1044" s="22" t="str">
        <f>IFERROR(VLOOKUP(B1044,[1]Planilha1!$A$1:$B$34,2,FALSE),"Liberado")</f>
        <v>Liberado</v>
      </c>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c r="AV1044" s="45"/>
      <c r="AW1044" s="45"/>
      <c r="AX1044" s="45"/>
      <c r="AY1044" s="45"/>
      <c r="AZ1044" s="45"/>
      <c r="BA1044" s="45"/>
    </row>
    <row r="1045" spans="1:53" s="21" customFormat="1" ht="20.100000000000001" customHeight="1" x14ac:dyDescent="0.2">
      <c r="A1045" s="12" t="s">
        <v>237</v>
      </c>
      <c r="B1045" s="41" t="s">
        <v>250</v>
      </c>
      <c r="C1045" s="14">
        <v>1</v>
      </c>
      <c r="D1045" s="40" t="s">
        <v>2221</v>
      </c>
      <c r="E1045" s="42" t="s">
        <v>2220</v>
      </c>
      <c r="F1045" s="43" t="s">
        <v>7389</v>
      </c>
      <c r="G1045" s="36" t="s">
        <v>7634</v>
      </c>
      <c r="H1045" s="40" t="s">
        <v>2221</v>
      </c>
      <c r="I1045" s="44">
        <v>922.64</v>
      </c>
      <c r="J1045" s="40" t="s">
        <v>7400</v>
      </c>
      <c r="K1045" s="40" t="s">
        <v>7401</v>
      </c>
      <c r="L1045" s="40" t="s">
        <v>7402</v>
      </c>
      <c r="M1045" s="42" t="s">
        <v>40</v>
      </c>
      <c r="N1045" s="40" t="s">
        <v>7403</v>
      </c>
      <c r="O1045" s="23">
        <v>0</v>
      </c>
      <c r="P1045" s="23">
        <v>0</v>
      </c>
      <c r="Q1045" s="23">
        <v>922.64</v>
      </c>
      <c r="R1045" s="24">
        <v>0</v>
      </c>
      <c r="S1045" s="25">
        <v>0</v>
      </c>
      <c r="T1045" s="32"/>
      <c r="U1045" s="22" t="str">
        <f>IFERROR(VLOOKUP(B1045,[1]Planilha1!$A$1:$B$34,2,FALSE),"Liberado")</f>
        <v>Liberado</v>
      </c>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c r="AV1045" s="45"/>
      <c r="AW1045" s="45"/>
      <c r="AX1045" s="45"/>
      <c r="AY1045" s="45"/>
      <c r="AZ1045" s="45"/>
      <c r="BA1045" s="45"/>
    </row>
    <row r="1046" spans="1:53" s="21" customFormat="1" ht="20.100000000000001" customHeight="1" x14ac:dyDescent="0.2">
      <c r="A1046" s="12" t="s">
        <v>70</v>
      </c>
      <c r="B1046" s="18" t="s">
        <v>32</v>
      </c>
      <c r="C1046" s="12" t="s">
        <v>331</v>
      </c>
      <c r="D1046" s="12" t="s">
        <v>349</v>
      </c>
      <c r="E1046" s="19" t="s">
        <v>5</v>
      </c>
      <c r="F1046" s="19" t="s">
        <v>15</v>
      </c>
      <c r="G1046" s="19" t="s">
        <v>2361</v>
      </c>
      <c r="H1046" s="12" t="s">
        <v>2362</v>
      </c>
      <c r="I1046" s="20">
        <v>25180.45</v>
      </c>
      <c r="J1046" s="12" t="s">
        <v>2258</v>
      </c>
      <c r="K1046" s="12" t="s">
        <v>2363</v>
      </c>
      <c r="L1046" s="12" t="s">
        <v>7976</v>
      </c>
      <c r="M1046" s="12"/>
      <c r="N1046" s="12" t="s">
        <v>2364</v>
      </c>
      <c r="O1046" s="20">
        <v>0</v>
      </c>
      <c r="P1046" s="20">
        <v>10000</v>
      </c>
      <c r="Q1046" s="20">
        <v>0</v>
      </c>
      <c r="R1046" s="20">
        <v>0</v>
      </c>
      <c r="S1046" s="20">
        <v>1600</v>
      </c>
      <c r="U1046" s="22" t="str">
        <f>IFERROR(VLOOKUP(B1046,[1]Planilha1!$A$1:$B$34,2,FALSE),"Liberado")</f>
        <v>Liberado</v>
      </c>
    </row>
    <row r="1047" spans="1:53" s="21" customFormat="1" ht="20.100000000000001" customHeight="1" x14ac:dyDescent="0.2">
      <c r="A1047" s="12" t="s">
        <v>70</v>
      </c>
      <c r="B1047" s="18" t="s">
        <v>32</v>
      </c>
      <c r="C1047" s="12" t="s">
        <v>331</v>
      </c>
      <c r="D1047" s="12" t="s">
        <v>374</v>
      </c>
      <c r="E1047" s="19" t="s">
        <v>5</v>
      </c>
      <c r="F1047" s="19" t="s">
        <v>2273</v>
      </c>
      <c r="G1047" s="19" t="s">
        <v>2460</v>
      </c>
      <c r="H1047" s="12" t="s">
        <v>2461</v>
      </c>
      <c r="I1047" s="20">
        <v>20000</v>
      </c>
      <c r="J1047" s="12" t="s">
        <v>2258</v>
      </c>
      <c r="K1047" s="12" t="s">
        <v>2410</v>
      </c>
      <c r="L1047" s="12" t="s">
        <v>2368</v>
      </c>
      <c r="M1047" s="12"/>
      <c r="N1047" s="12" t="s">
        <v>2412</v>
      </c>
      <c r="O1047" s="20">
        <v>0</v>
      </c>
      <c r="P1047" s="20">
        <v>10000</v>
      </c>
      <c r="Q1047" s="20">
        <v>0</v>
      </c>
      <c r="R1047" s="20">
        <v>0</v>
      </c>
      <c r="S1047" s="20">
        <v>320</v>
      </c>
      <c r="U1047" s="22" t="str">
        <f>IFERROR(VLOOKUP(B1047,[1]Planilha1!$A$1:$B$34,2,FALSE),"Liberado")</f>
        <v>Liberado</v>
      </c>
    </row>
    <row r="1048" spans="1:53" s="21" customFormat="1" ht="20.100000000000001" customHeight="1" x14ac:dyDescent="0.2">
      <c r="A1048" s="12" t="s">
        <v>70</v>
      </c>
      <c r="B1048" s="18" t="s">
        <v>32</v>
      </c>
      <c r="C1048" s="12" t="s">
        <v>331</v>
      </c>
      <c r="D1048" s="12" t="s">
        <v>1145</v>
      </c>
      <c r="E1048" s="19" t="s">
        <v>5</v>
      </c>
      <c r="F1048" s="19" t="s">
        <v>2273</v>
      </c>
      <c r="G1048" s="19" t="s">
        <v>4701</v>
      </c>
      <c r="H1048" s="12" t="s">
        <v>4702</v>
      </c>
      <c r="I1048" s="20">
        <v>31520</v>
      </c>
      <c r="J1048" s="12" t="s">
        <v>2258</v>
      </c>
      <c r="K1048" s="12" t="s">
        <v>4703</v>
      </c>
      <c r="L1048" s="12" t="s">
        <v>2368</v>
      </c>
      <c r="M1048" s="12"/>
      <c r="N1048" s="12" t="s">
        <v>4704</v>
      </c>
      <c r="O1048" s="23">
        <v>0</v>
      </c>
      <c r="P1048" s="23">
        <v>10000</v>
      </c>
      <c r="Q1048" s="23">
        <v>0</v>
      </c>
      <c r="R1048" s="24">
        <v>0</v>
      </c>
      <c r="S1048" s="25">
        <v>768</v>
      </c>
      <c r="U1048" s="22" t="str">
        <f>IFERROR(VLOOKUP(B1048,[1]Planilha1!$A$1:$B$34,2,FALSE),"Liberado")</f>
        <v>Liberado</v>
      </c>
    </row>
    <row r="1049" spans="1:53" s="21" customFormat="1" ht="20.100000000000001" customHeight="1" x14ac:dyDescent="0.2">
      <c r="A1049" s="12" t="s">
        <v>70</v>
      </c>
      <c r="B1049" s="18" t="s">
        <v>32</v>
      </c>
      <c r="C1049" s="12" t="s">
        <v>397</v>
      </c>
      <c r="D1049" s="12" t="s">
        <v>1144</v>
      </c>
      <c r="E1049" s="19" t="s">
        <v>5</v>
      </c>
      <c r="F1049" s="19" t="s">
        <v>2244</v>
      </c>
      <c r="G1049" s="19" t="s">
        <v>4698</v>
      </c>
      <c r="H1049" s="12" t="s">
        <v>4699</v>
      </c>
      <c r="I1049" s="20">
        <v>1420.5</v>
      </c>
      <c r="J1049" s="12" t="s">
        <v>2325</v>
      </c>
      <c r="K1049" s="12" t="s">
        <v>4700</v>
      </c>
      <c r="L1049" s="12" t="s">
        <v>2871</v>
      </c>
      <c r="M1049" s="12"/>
      <c r="N1049" s="12" t="s">
        <v>7927</v>
      </c>
      <c r="O1049" s="23">
        <v>0</v>
      </c>
      <c r="P1049" s="23">
        <v>10000</v>
      </c>
      <c r="Q1049" s="23">
        <v>0</v>
      </c>
      <c r="R1049" s="24">
        <v>0</v>
      </c>
      <c r="S1049" s="25">
        <v>1360</v>
      </c>
      <c r="U1049" s="22" t="str">
        <f>IFERROR(VLOOKUP(B1049,[1]Planilha1!$A$1:$B$34,2,FALSE),"Liberado")</f>
        <v>Liberado</v>
      </c>
    </row>
    <row r="1050" spans="1:53" s="21" customFormat="1" ht="20.100000000000001" customHeight="1" x14ac:dyDescent="0.2">
      <c r="A1050" s="12" t="s">
        <v>75</v>
      </c>
      <c r="B1050" s="18" t="s">
        <v>33</v>
      </c>
      <c r="C1050" s="12" t="s">
        <v>331</v>
      </c>
      <c r="D1050" s="12" t="s">
        <v>362</v>
      </c>
      <c r="E1050" s="19" t="s">
        <v>5</v>
      </c>
      <c r="F1050" s="19" t="s">
        <v>14</v>
      </c>
      <c r="G1050" s="19" t="s">
        <v>2413</v>
      </c>
      <c r="H1050" s="12" t="s">
        <v>2414</v>
      </c>
      <c r="I1050" s="20">
        <v>5880</v>
      </c>
      <c r="J1050" s="12" t="s">
        <v>2264</v>
      </c>
      <c r="K1050" s="12" t="s">
        <v>2415</v>
      </c>
      <c r="L1050" s="12" t="s">
        <v>2249</v>
      </c>
      <c r="M1050" s="12"/>
      <c r="N1050" s="12" t="s">
        <v>2321</v>
      </c>
      <c r="O1050" s="20">
        <v>0</v>
      </c>
      <c r="P1050" s="20">
        <v>4880</v>
      </c>
      <c r="Q1050" s="20">
        <v>0</v>
      </c>
      <c r="R1050" s="20">
        <v>0</v>
      </c>
      <c r="S1050" s="20">
        <v>672</v>
      </c>
      <c r="U1050" s="22" t="str">
        <f>IFERROR(VLOOKUP(B1050,[1]Planilha1!$A$1:$B$34,2,FALSE),"Liberado")</f>
        <v>Liberado</v>
      </c>
    </row>
    <row r="1051" spans="1:53" s="21" customFormat="1" ht="20.100000000000001" customHeight="1" x14ac:dyDescent="0.2">
      <c r="A1051" s="12" t="s">
        <v>75</v>
      </c>
      <c r="B1051" s="18" t="s">
        <v>33</v>
      </c>
      <c r="C1051" s="12" t="s">
        <v>381</v>
      </c>
      <c r="D1051" s="12" t="s">
        <v>388</v>
      </c>
      <c r="E1051" s="19" t="s">
        <v>5</v>
      </c>
      <c r="F1051" s="19" t="s">
        <v>2506</v>
      </c>
      <c r="G1051" s="19" t="s">
        <v>2507</v>
      </c>
      <c r="H1051" s="12" t="s">
        <v>2508</v>
      </c>
      <c r="I1051" s="20">
        <v>100000</v>
      </c>
      <c r="J1051" s="12" t="s">
        <v>2258</v>
      </c>
      <c r="K1051" s="12" t="s">
        <v>2509</v>
      </c>
      <c r="L1051" s="12" t="s">
        <v>2368</v>
      </c>
      <c r="M1051" s="12"/>
      <c r="N1051" s="12" t="s">
        <v>2510</v>
      </c>
      <c r="O1051" s="20">
        <v>0</v>
      </c>
      <c r="P1051" s="20">
        <v>0</v>
      </c>
      <c r="Q1051" s="20">
        <v>0</v>
      </c>
      <c r="R1051" s="20">
        <v>0</v>
      </c>
      <c r="S1051" s="20">
        <v>1800</v>
      </c>
      <c r="U1051" s="22" t="str">
        <f>IFERROR(VLOOKUP(B1051,[1]Planilha1!$A$1:$B$34,2,FALSE),"Liberado")</f>
        <v>Liberado</v>
      </c>
    </row>
    <row r="1052" spans="1:53" s="21" customFormat="1" ht="20.100000000000001" customHeight="1" x14ac:dyDescent="0.2">
      <c r="A1052" s="12" t="s">
        <v>75</v>
      </c>
      <c r="B1052" s="18" t="s">
        <v>33</v>
      </c>
      <c r="C1052" s="12" t="s">
        <v>331</v>
      </c>
      <c r="D1052" s="12" t="s">
        <v>1146</v>
      </c>
      <c r="E1052" s="19" t="s">
        <v>5</v>
      </c>
      <c r="F1052" s="19" t="s">
        <v>15</v>
      </c>
      <c r="G1052" s="19" t="s">
        <v>4705</v>
      </c>
      <c r="H1052" s="12" t="s">
        <v>4706</v>
      </c>
      <c r="I1052" s="20">
        <v>358026.21</v>
      </c>
      <c r="J1052" s="12" t="s">
        <v>2258</v>
      </c>
      <c r="K1052" s="12" t="s">
        <v>4707</v>
      </c>
      <c r="L1052" s="12" t="s">
        <v>2368</v>
      </c>
      <c r="M1052" s="12"/>
      <c r="N1052" s="12" t="s">
        <v>4708</v>
      </c>
      <c r="O1052" s="23">
        <v>0</v>
      </c>
      <c r="P1052" s="23">
        <v>358026.21</v>
      </c>
      <c r="Q1052" s="23">
        <v>0</v>
      </c>
      <c r="R1052" s="24">
        <v>0</v>
      </c>
      <c r="S1052" s="25">
        <v>0</v>
      </c>
      <c r="U1052" s="22" t="str">
        <f>IFERROR(VLOOKUP(B1052,[1]Planilha1!$A$1:$B$34,2,FALSE),"Liberado")</f>
        <v>Liberado</v>
      </c>
    </row>
    <row r="1053" spans="1:53" s="21" customFormat="1" ht="20.100000000000001" customHeight="1" x14ac:dyDescent="0.2">
      <c r="A1053" s="12" t="s">
        <v>75</v>
      </c>
      <c r="B1053" s="18" t="s">
        <v>33</v>
      </c>
      <c r="C1053" s="12" t="s">
        <v>331</v>
      </c>
      <c r="D1053" s="12" t="s">
        <v>1147</v>
      </c>
      <c r="E1053" s="19" t="s">
        <v>5</v>
      </c>
      <c r="F1053" s="19" t="s">
        <v>2244</v>
      </c>
      <c r="G1053" s="19" t="s">
        <v>4709</v>
      </c>
      <c r="H1053" s="12" t="s">
        <v>3325</v>
      </c>
      <c r="I1053" s="20">
        <v>35200</v>
      </c>
      <c r="J1053" s="12" t="s">
        <v>2302</v>
      </c>
      <c r="K1053" s="12" t="s">
        <v>2303</v>
      </c>
      <c r="L1053" s="12" t="s">
        <v>2299</v>
      </c>
      <c r="M1053" s="12"/>
      <c r="N1053" s="12" t="s">
        <v>4710</v>
      </c>
      <c r="O1053" s="23">
        <v>0</v>
      </c>
      <c r="P1053" s="23">
        <v>5000</v>
      </c>
      <c r="Q1053" s="23">
        <v>0</v>
      </c>
      <c r="R1053" s="24">
        <v>0</v>
      </c>
      <c r="S1053" s="25">
        <v>448</v>
      </c>
      <c r="U1053" s="22" t="str">
        <f>IFERROR(VLOOKUP(B1053,[1]Planilha1!$A$1:$B$34,2,FALSE),"Liberado")</f>
        <v>Liberado</v>
      </c>
    </row>
    <row r="1054" spans="1:53" s="21" customFormat="1" ht="20.100000000000001" customHeight="1" x14ac:dyDescent="0.2">
      <c r="A1054" s="12" t="s">
        <v>75</v>
      </c>
      <c r="B1054" s="18" t="s">
        <v>33</v>
      </c>
      <c r="C1054" s="12" t="s">
        <v>331</v>
      </c>
      <c r="D1054" s="12" t="s">
        <v>7796</v>
      </c>
      <c r="E1054" s="19" t="s">
        <v>5</v>
      </c>
      <c r="F1054" s="19" t="s">
        <v>12</v>
      </c>
      <c r="G1054" s="19" t="s">
        <v>9269</v>
      </c>
      <c r="H1054" s="12" t="s">
        <v>9270</v>
      </c>
      <c r="I1054" s="20">
        <v>137374.43</v>
      </c>
      <c r="J1054" s="12" t="s">
        <v>2258</v>
      </c>
      <c r="K1054" s="12" t="s">
        <v>9271</v>
      </c>
      <c r="L1054" s="12" t="s">
        <v>2677</v>
      </c>
      <c r="M1054" s="12"/>
      <c r="N1054" s="12" t="s">
        <v>9272</v>
      </c>
      <c r="O1054" s="23">
        <v>0</v>
      </c>
      <c r="P1054" s="23">
        <v>0</v>
      </c>
      <c r="Q1054" s="23">
        <v>0</v>
      </c>
      <c r="R1054" s="24">
        <v>0</v>
      </c>
      <c r="S1054" s="25">
        <v>266</v>
      </c>
      <c r="U1054" s="22" t="str">
        <f>IFERROR(VLOOKUP(B1054,[1]Planilha1!$A$1:$B$34,2,FALSE),"Liberado")</f>
        <v>Liberado</v>
      </c>
    </row>
    <row r="1055" spans="1:53" s="21" customFormat="1" ht="20.100000000000001" customHeight="1" x14ac:dyDescent="0.2">
      <c r="A1055" s="12" t="s">
        <v>75</v>
      </c>
      <c r="B1055" s="18" t="s">
        <v>33</v>
      </c>
      <c r="C1055" s="12" t="s">
        <v>331</v>
      </c>
      <c r="D1055" s="12" t="s">
        <v>9273</v>
      </c>
      <c r="E1055" s="19" t="s">
        <v>5</v>
      </c>
      <c r="F1055" s="19" t="s">
        <v>2273</v>
      </c>
      <c r="G1055" s="19" t="s">
        <v>9274</v>
      </c>
      <c r="H1055" s="12" t="s">
        <v>9275</v>
      </c>
      <c r="I1055" s="20">
        <v>0</v>
      </c>
      <c r="J1055" s="12" t="s">
        <v>2258</v>
      </c>
      <c r="K1055" s="12" t="s">
        <v>9276</v>
      </c>
      <c r="L1055" s="12" t="s">
        <v>2288</v>
      </c>
      <c r="M1055" s="12" t="s">
        <v>9277</v>
      </c>
      <c r="N1055" s="12" t="s">
        <v>2733</v>
      </c>
      <c r="O1055" s="23">
        <v>0</v>
      </c>
      <c r="P1055" s="23">
        <v>10000</v>
      </c>
      <c r="Q1055" s="23">
        <v>0</v>
      </c>
      <c r="R1055" s="24">
        <v>0</v>
      </c>
      <c r="S1055" s="25">
        <v>0</v>
      </c>
      <c r="U1055" s="22" t="str">
        <f>IFERROR(VLOOKUP(B1055,[1]Planilha1!$A$1:$B$34,2,FALSE),"Liberado")</f>
        <v>Liberado</v>
      </c>
    </row>
    <row r="1056" spans="1:53" s="21" customFormat="1" ht="20.100000000000001" customHeight="1" x14ac:dyDescent="0.2">
      <c r="A1056" s="12" t="s">
        <v>75</v>
      </c>
      <c r="B1056" s="18" t="s">
        <v>33</v>
      </c>
      <c r="C1056" s="12" t="s">
        <v>381</v>
      </c>
      <c r="D1056" s="12" t="s">
        <v>1148</v>
      </c>
      <c r="E1056" s="19" t="s">
        <v>5</v>
      </c>
      <c r="F1056" s="19" t="s">
        <v>2452</v>
      </c>
      <c r="G1056" s="19" t="s">
        <v>4711</v>
      </c>
      <c r="H1056" s="12" t="s">
        <v>2514</v>
      </c>
      <c r="I1056" s="20">
        <v>3850.29</v>
      </c>
      <c r="J1056" s="12" t="s">
        <v>2258</v>
      </c>
      <c r="K1056" s="12" t="s">
        <v>4712</v>
      </c>
      <c r="L1056" s="12" t="s">
        <v>2260</v>
      </c>
      <c r="M1056" s="12"/>
      <c r="N1056" s="12" t="s">
        <v>4713</v>
      </c>
      <c r="O1056" s="23">
        <v>0</v>
      </c>
      <c r="P1056" s="23">
        <v>10000</v>
      </c>
      <c r="Q1056" s="23">
        <v>0</v>
      </c>
      <c r="R1056" s="24">
        <v>0</v>
      </c>
      <c r="S1056" s="25">
        <v>0</v>
      </c>
      <c r="U1056" s="22" t="str">
        <f>IFERROR(VLOOKUP(B1056,[1]Planilha1!$A$1:$B$34,2,FALSE),"Liberado")</f>
        <v>Liberado</v>
      </c>
    </row>
    <row r="1057" spans="1:53" s="21" customFormat="1" ht="20.100000000000001" customHeight="1" x14ac:dyDescent="0.2">
      <c r="A1057" s="12" t="s">
        <v>75</v>
      </c>
      <c r="B1057" s="18" t="s">
        <v>33</v>
      </c>
      <c r="C1057" s="12" t="s">
        <v>381</v>
      </c>
      <c r="D1057" s="12" t="s">
        <v>1150</v>
      </c>
      <c r="E1057" s="19" t="s">
        <v>5</v>
      </c>
      <c r="F1057" s="19" t="s">
        <v>4714</v>
      </c>
      <c r="G1057" s="19" t="s">
        <v>4715</v>
      </c>
      <c r="H1057" s="12" t="s">
        <v>2508</v>
      </c>
      <c r="I1057" s="20">
        <v>10000</v>
      </c>
      <c r="J1057" s="12" t="s">
        <v>2258</v>
      </c>
      <c r="K1057" s="12" t="s">
        <v>4716</v>
      </c>
      <c r="L1057" s="12" t="s">
        <v>2368</v>
      </c>
      <c r="M1057" s="12"/>
      <c r="N1057" s="12" t="s">
        <v>4717</v>
      </c>
      <c r="O1057" s="23">
        <v>0</v>
      </c>
      <c r="P1057" s="23">
        <v>10000</v>
      </c>
      <c r="Q1057" s="23">
        <v>0</v>
      </c>
      <c r="R1057" s="24">
        <v>0</v>
      </c>
      <c r="S1057" s="25">
        <v>1080</v>
      </c>
      <c r="U1057" s="22" t="str">
        <f>IFERROR(VLOOKUP(B1057,[1]Planilha1!$A$1:$B$34,2,FALSE),"Liberado")</f>
        <v>Liberado</v>
      </c>
    </row>
    <row r="1058" spans="1:53" s="21" customFormat="1" ht="20.100000000000001" customHeight="1" x14ac:dyDescent="0.2">
      <c r="A1058" s="12" t="s">
        <v>75</v>
      </c>
      <c r="B1058" s="18" t="s">
        <v>33</v>
      </c>
      <c r="C1058" s="12" t="s">
        <v>381</v>
      </c>
      <c r="D1058" s="12" t="s">
        <v>1151</v>
      </c>
      <c r="E1058" s="19" t="s">
        <v>5</v>
      </c>
      <c r="F1058" s="19" t="s">
        <v>10</v>
      </c>
      <c r="G1058" s="19" t="s">
        <v>4718</v>
      </c>
      <c r="H1058" s="12" t="s">
        <v>2508</v>
      </c>
      <c r="I1058" s="20">
        <v>8200</v>
      </c>
      <c r="J1058" s="12" t="s">
        <v>2258</v>
      </c>
      <c r="K1058" s="12" t="s">
        <v>4719</v>
      </c>
      <c r="L1058" s="12" t="s">
        <v>2368</v>
      </c>
      <c r="M1058" s="12"/>
      <c r="N1058" s="12" t="s">
        <v>2412</v>
      </c>
      <c r="O1058" s="23">
        <v>0</v>
      </c>
      <c r="P1058" s="23">
        <v>10000</v>
      </c>
      <c r="Q1058" s="23">
        <v>0</v>
      </c>
      <c r="R1058" s="24">
        <v>0</v>
      </c>
      <c r="S1058" s="25">
        <v>560</v>
      </c>
      <c r="U1058" s="22" t="str">
        <f>IFERROR(VLOOKUP(B1058,[1]Planilha1!$A$1:$B$34,2,FALSE),"Liberado")</f>
        <v>Liberado</v>
      </c>
    </row>
    <row r="1059" spans="1:53" s="21" customFormat="1" ht="20.100000000000001" customHeight="1" x14ac:dyDescent="0.2">
      <c r="A1059" s="12" t="s">
        <v>75</v>
      </c>
      <c r="B1059" s="18" t="s">
        <v>33</v>
      </c>
      <c r="C1059" s="12" t="s">
        <v>381</v>
      </c>
      <c r="D1059" s="12" t="s">
        <v>1152</v>
      </c>
      <c r="E1059" s="19" t="s">
        <v>5</v>
      </c>
      <c r="F1059" s="19" t="s">
        <v>2273</v>
      </c>
      <c r="G1059" s="19" t="s">
        <v>4720</v>
      </c>
      <c r="H1059" s="12" t="s">
        <v>2508</v>
      </c>
      <c r="I1059" s="20">
        <v>1000</v>
      </c>
      <c r="J1059" s="12" t="s">
        <v>2258</v>
      </c>
      <c r="K1059" s="12" t="s">
        <v>4721</v>
      </c>
      <c r="L1059" s="12" t="s">
        <v>2368</v>
      </c>
      <c r="M1059" s="12"/>
      <c r="N1059" s="12" t="s">
        <v>2412</v>
      </c>
      <c r="O1059" s="23">
        <v>0</v>
      </c>
      <c r="P1059" s="23">
        <v>1000</v>
      </c>
      <c r="Q1059" s="23">
        <v>0</v>
      </c>
      <c r="R1059" s="24">
        <v>0</v>
      </c>
      <c r="S1059" s="25">
        <v>360</v>
      </c>
      <c r="U1059" s="22" t="str">
        <f>IFERROR(VLOOKUP(B1059,[1]Planilha1!$A$1:$B$34,2,FALSE),"Liberado")</f>
        <v>Liberado</v>
      </c>
    </row>
    <row r="1060" spans="1:53" s="21" customFormat="1" ht="20.100000000000001" customHeight="1" x14ac:dyDescent="0.2">
      <c r="A1060" s="12" t="s">
        <v>75</v>
      </c>
      <c r="B1060" s="18" t="s">
        <v>33</v>
      </c>
      <c r="C1060" s="12" t="s">
        <v>381</v>
      </c>
      <c r="D1060" s="12" t="s">
        <v>9278</v>
      </c>
      <c r="E1060" s="19" t="s">
        <v>5</v>
      </c>
      <c r="F1060" s="19" t="s">
        <v>2273</v>
      </c>
      <c r="G1060" s="19" t="s">
        <v>9279</v>
      </c>
      <c r="H1060" s="12" t="s">
        <v>2514</v>
      </c>
      <c r="I1060" s="20">
        <v>15000</v>
      </c>
      <c r="J1060" s="12" t="s">
        <v>2258</v>
      </c>
      <c r="K1060" s="12" t="s">
        <v>2410</v>
      </c>
      <c r="L1060" s="12" t="s">
        <v>2368</v>
      </c>
      <c r="M1060" s="12"/>
      <c r="N1060" s="12" t="s">
        <v>2412</v>
      </c>
      <c r="O1060" s="23">
        <v>0</v>
      </c>
      <c r="P1060" s="23">
        <v>10000</v>
      </c>
      <c r="Q1060" s="23">
        <v>0</v>
      </c>
      <c r="R1060" s="24">
        <v>0</v>
      </c>
      <c r="S1060" s="25">
        <v>256</v>
      </c>
      <c r="U1060" s="22" t="str">
        <f>IFERROR(VLOOKUP(B1060,[1]Planilha1!$A$1:$B$34,2,FALSE),"Liberado")</f>
        <v>Liberado</v>
      </c>
    </row>
    <row r="1061" spans="1:53" s="21" customFormat="1" ht="20.100000000000001" customHeight="1" x14ac:dyDescent="0.2">
      <c r="A1061" s="12" t="s">
        <v>75</v>
      </c>
      <c r="B1061" s="18" t="s">
        <v>33</v>
      </c>
      <c r="C1061" s="12" t="s">
        <v>381</v>
      </c>
      <c r="D1061" s="12" t="s">
        <v>1149</v>
      </c>
      <c r="E1061" s="19" t="s">
        <v>5</v>
      </c>
      <c r="F1061" s="19" t="s">
        <v>14</v>
      </c>
      <c r="G1061" s="19" t="s">
        <v>4722</v>
      </c>
      <c r="H1061" s="12" t="s">
        <v>4723</v>
      </c>
      <c r="I1061" s="20">
        <v>1000</v>
      </c>
      <c r="J1061" s="12" t="s">
        <v>2258</v>
      </c>
      <c r="K1061" s="12" t="s">
        <v>2410</v>
      </c>
      <c r="L1061" s="12" t="s">
        <v>2368</v>
      </c>
      <c r="M1061" s="12"/>
      <c r="N1061" s="12" t="s">
        <v>2412</v>
      </c>
      <c r="O1061" s="23">
        <v>0</v>
      </c>
      <c r="P1061" s="23">
        <v>10000</v>
      </c>
      <c r="Q1061" s="23">
        <v>0</v>
      </c>
      <c r="R1061" s="24">
        <v>0</v>
      </c>
      <c r="S1061" s="25">
        <v>240</v>
      </c>
      <c r="U1061" s="22" t="str">
        <f>IFERROR(VLOOKUP(B1061,[1]Planilha1!$A$1:$B$34,2,FALSE),"Liberado")</f>
        <v>Liberado</v>
      </c>
    </row>
    <row r="1062" spans="1:53" s="21" customFormat="1" ht="20.100000000000001" customHeight="1" x14ac:dyDescent="0.2">
      <c r="A1062" s="12" t="s">
        <v>75</v>
      </c>
      <c r="B1062" s="18" t="s">
        <v>33</v>
      </c>
      <c r="C1062" s="12" t="s">
        <v>381</v>
      </c>
      <c r="D1062" s="12" t="s">
        <v>9280</v>
      </c>
      <c r="E1062" s="19" t="s">
        <v>5</v>
      </c>
      <c r="F1062" s="19" t="s">
        <v>2244</v>
      </c>
      <c r="G1062" s="19" t="s">
        <v>9281</v>
      </c>
      <c r="H1062" s="12" t="s">
        <v>4723</v>
      </c>
      <c r="I1062" s="20">
        <v>15000</v>
      </c>
      <c r="J1062" s="12" t="s">
        <v>2258</v>
      </c>
      <c r="K1062" s="12" t="s">
        <v>4553</v>
      </c>
      <c r="L1062" s="12" t="s">
        <v>2368</v>
      </c>
      <c r="M1062" s="12"/>
      <c r="N1062" s="12" t="s">
        <v>2412</v>
      </c>
      <c r="O1062" s="23">
        <v>0</v>
      </c>
      <c r="P1062" s="23">
        <v>10000</v>
      </c>
      <c r="Q1062" s="23">
        <v>0</v>
      </c>
      <c r="R1062" s="24">
        <v>0</v>
      </c>
      <c r="S1062" s="25">
        <v>200</v>
      </c>
      <c r="U1062" s="22" t="str">
        <f>IFERROR(VLOOKUP(B1062,[1]Planilha1!$A$1:$B$34,2,FALSE),"Liberado")</f>
        <v>Liberado</v>
      </c>
    </row>
    <row r="1063" spans="1:53" s="21" customFormat="1" ht="20.100000000000001" customHeight="1" x14ac:dyDescent="0.2">
      <c r="A1063" s="12" t="s">
        <v>75</v>
      </c>
      <c r="B1063" s="18" t="s">
        <v>33</v>
      </c>
      <c r="C1063" s="12" t="s">
        <v>381</v>
      </c>
      <c r="D1063" s="12" t="s">
        <v>9282</v>
      </c>
      <c r="E1063" s="19" t="s">
        <v>5</v>
      </c>
      <c r="F1063" s="19" t="s">
        <v>10</v>
      </c>
      <c r="G1063" s="19" t="s">
        <v>9283</v>
      </c>
      <c r="H1063" s="12" t="s">
        <v>2514</v>
      </c>
      <c r="I1063" s="20">
        <v>16820.62</v>
      </c>
      <c r="J1063" s="12" t="s">
        <v>2258</v>
      </c>
      <c r="K1063" s="12" t="s">
        <v>9284</v>
      </c>
      <c r="L1063" s="12" t="s">
        <v>2368</v>
      </c>
      <c r="M1063" s="12"/>
      <c r="N1063" s="12" t="s">
        <v>9285</v>
      </c>
      <c r="O1063" s="23">
        <v>0</v>
      </c>
      <c r="P1063" s="23">
        <v>11820.62</v>
      </c>
      <c r="Q1063" s="23">
        <v>0</v>
      </c>
      <c r="R1063" s="24">
        <v>0</v>
      </c>
      <c r="S1063" s="25">
        <v>128</v>
      </c>
      <c r="U1063" s="22" t="str">
        <f>IFERROR(VLOOKUP(B1063,[1]Planilha1!$A$1:$B$34,2,FALSE),"Liberado")</f>
        <v>Liberado</v>
      </c>
    </row>
    <row r="1064" spans="1:53" s="21" customFormat="1" ht="20.100000000000001" customHeight="1" x14ac:dyDescent="0.2">
      <c r="A1064" s="12" t="s">
        <v>75</v>
      </c>
      <c r="B1064" s="18" t="s">
        <v>33</v>
      </c>
      <c r="C1064" s="12" t="s">
        <v>381</v>
      </c>
      <c r="D1064" s="12" t="s">
        <v>9286</v>
      </c>
      <c r="E1064" s="19" t="s">
        <v>5</v>
      </c>
      <c r="F1064" s="19" t="s">
        <v>2273</v>
      </c>
      <c r="G1064" s="19" t="s">
        <v>9287</v>
      </c>
      <c r="H1064" s="12" t="s">
        <v>2514</v>
      </c>
      <c r="I1064" s="20">
        <v>35000</v>
      </c>
      <c r="J1064" s="12" t="s">
        <v>2258</v>
      </c>
      <c r="K1064" s="12" t="s">
        <v>9288</v>
      </c>
      <c r="L1064" s="12" t="s">
        <v>2288</v>
      </c>
      <c r="M1064" s="12" t="s">
        <v>9289</v>
      </c>
      <c r="N1064" s="12" t="s">
        <v>2733</v>
      </c>
      <c r="O1064" s="23">
        <v>0</v>
      </c>
      <c r="P1064" s="23">
        <v>35000</v>
      </c>
      <c r="Q1064" s="23">
        <v>0</v>
      </c>
      <c r="R1064" s="24">
        <v>0</v>
      </c>
      <c r="S1064" s="25">
        <v>0</v>
      </c>
      <c r="U1064" s="22" t="str">
        <f>IFERROR(VLOOKUP(B1064,[1]Planilha1!$A$1:$B$34,2,FALSE),"Liberado")</f>
        <v>Liberado</v>
      </c>
    </row>
    <row r="1065" spans="1:53" s="21" customFormat="1" ht="20.100000000000001" customHeight="1" x14ac:dyDescent="0.2">
      <c r="A1065" s="12" t="s">
        <v>75</v>
      </c>
      <c r="B1065" s="18" t="s">
        <v>33</v>
      </c>
      <c r="C1065" s="12" t="s">
        <v>381</v>
      </c>
      <c r="D1065" s="12" t="s">
        <v>9290</v>
      </c>
      <c r="E1065" s="19" t="s">
        <v>5</v>
      </c>
      <c r="F1065" s="19" t="s">
        <v>2273</v>
      </c>
      <c r="G1065" s="19" t="s">
        <v>9291</v>
      </c>
      <c r="H1065" s="12" t="s">
        <v>2514</v>
      </c>
      <c r="I1065" s="20">
        <v>6101.54</v>
      </c>
      <c r="J1065" s="12" t="s">
        <v>8198</v>
      </c>
      <c r="K1065" s="12" t="s">
        <v>3216</v>
      </c>
      <c r="L1065" s="12" t="s">
        <v>2288</v>
      </c>
      <c r="M1065" s="12" t="s">
        <v>9292</v>
      </c>
      <c r="N1065" s="12" t="s">
        <v>3216</v>
      </c>
      <c r="O1065" s="23">
        <v>0</v>
      </c>
      <c r="P1065" s="23">
        <v>5000</v>
      </c>
      <c r="Q1065" s="23">
        <v>0</v>
      </c>
      <c r="R1065" s="24">
        <v>0</v>
      </c>
      <c r="S1065" s="25">
        <v>64</v>
      </c>
      <c r="U1065" s="22" t="str">
        <f>IFERROR(VLOOKUP(B1065,[1]Planilha1!$A$1:$B$34,2,FALSE),"Liberado")</f>
        <v>Liberado</v>
      </c>
    </row>
    <row r="1066" spans="1:53" s="21" customFormat="1" ht="20.100000000000001" customHeight="1" x14ac:dyDescent="0.2">
      <c r="A1066" s="12" t="s">
        <v>75</v>
      </c>
      <c r="B1066" s="18" t="s">
        <v>33</v>
      </c>
      <c r="C1066" s="12" t="s">
        <v>381</v>
      </c>
      <c r="D1066" s="12" t="s">
        <v>9293</v>
      </c>
      <c r="E1066" s="19" t="s">
        <v>5</v>
      </c>
      <c r="F1066" s="19" t="s">
        <v>2244</v>
      </c>
      <c r="G1066" s="19" t="s">
        <v>9294</v>
      </c>
      <c r="H1066" s="12" t="s">
        <v>2514</v>
      </c>
      <c r="I1066" s="20">
        <v>30000</v>
      </c>
      <c r="J1066" s="12" t="s">
        <v>2258</v>
      </c>
      <c r="K1066" s="12" t="s">
        <v>9295</v>
      </c>
      <c r="L1066" s="12" t="s">
        <v>2288</v>
      </c>
      <c r="M1066" s="12" t="s">
        <v>9296</v>
      </c>
      <c r="N1066" s="12" t="s">
        <v>2733</v>
      </c>
      <c r="O1066" s="23">
        <v>0</v>
      </c>
      <c r="P1066" s="23">
        <v>30000</v>
      </c>
      <c r="Q1066" s="23">
        <v>0</v>
      </c>
      <c r="R1066" s="24">
        <v>0</v>
      </c>
      <c r="S1066" s="25">
        <v>64</v>
      </c>
      <c r="U1066" s="22" t="str">
        <f>IFERROR(VLOOKUP(B1066,[1]Planilha1!$A$1:$B$34,2,FALSE),"Liberado")</f>
        <v>Liberado</v>
      </c>
    </row>
    <row r="1067" spans="1:53" s="21" customFormat="1" ht="20.100000000000001" customHeight="1" x14ac:dyDescent="0.2">
      <c r="A1067" s="12" t="s">
        <v>75</v>
      </c>
      <c r="B1067" s="18" t="s">
        <v>33</v>
      </c>
      <c r="C1067" s="12" t="s">
        <v>381</v>
      </c>
      <c r="D1067" s="12" t="s">
        <v>9297</v>
      </c>
      <c r="E1067" s="19" t="s">
        <v>5</v>
      </c>
      <c r="F1067" s="19" t="s">
        <v>2273</v>
      </c>
      <c r="G1067" s="19" t="s">
        <v>9298</v>
      </c>
      <c r="H1067" s="12" t="s">
        <v>2514</v>
      </c>
      <c r="I1067" s="20">
        <v>37480</v>
      </c>
      <c r="J1067" s="12" t="s">
        <v>2258</v>
      </c>
      <c r="K1067" s="12" t="s">
        <v>9299</v>
      </c>
      <c r="L1067" s="12" t="s">
        <v>2288</v>
      </c>
      <c r="M1067" s="12" t="s">
        <v>9300</v>
      </c>
      <c r="N1067" s="12" t="s">
        <v>2733</v>
      </c>
      <c r="O1067" s="23">
        <v>0</v>
      </c>
      <c r="P1067" s="23">
        <v>37480</v>
      </c>
      <c r="Q1067" s="23">
        <v>0</v>
      </c>
      <c r="R1067" s="24">
        <v>0</v>
      </c>
      <c r="S1067" s="25">
        <v>0</v>
      </c>
      <c r="U1067" s="22" t="str">
        <f>IFERROR(VLOOKUP(B1067,[1]Planilha1!$A$1:$B$34,2,FALSE),"Liberado")</f>
        <v>Liberado</v>
      </c>
    </row>
    <row r="1068" spans="1:53" s="21" customFormat="1" ht="20.100000000000001" customHeight="1" x14ac:dyDescent="0.2">
      <c r="A1068" s="12" t="s">
        <v>75</v>
      </c>
      <c r="B1068" s="18" t="s">
        <v>33</v>
      </c>
      <c r="C1068" s="12" t="s">
        <v>381</v>
      </c>
      <c r="D1068" s="12" t="s">
        <v>9301</v>
      </c>
      <c r="E1068" s="19" t="s">
        <v>5</v>
      </c>
      <c r="F1068" s="19" t="s">
        <v>2273</v>
      </c>
      <c r="G1068" s="19" t="s">
        <v>9302</v>
      </c>
      <c r="H1068" s="12" t="s">
        <v>2514</v>
      </c>
      <c r="I1068" s="20">
        <v>30000</v>
      </c>
      <c r="J1068" s="12" t="s">
        <v>2258</v>
      </c>
      <c r="K1068" s="12" t="s">
        <v>9288</v>
      </c>
      <c r="L1068" s="12" t="s">
        <v>2288</v>
      </c>
      <c r="M1068" s="12" t="s">
        <v>9303</v>
      </c>
      <c r="N1068" s="12" t="s">
        <v>2733</v>
      </c>
      <c r="O1068" s="23">
        <v>0</v>
      </c>
      <c r="P1068" s="23">
        <v>30000</v>
      </c>
      <c r="Q1068" s="23">
        <v>0</v>
      </c>
      <c r="R1068" s="24">
        <v>0</v>
      </c>
      <c r="S1068" s="25">
        <v>64</v>
      </c>
      <c r="U1068" s="22" t="str">
        <f>IFERROR(VLOOKUP(B1068,[1]Planilha1!$A$1:$B$34,2,FALSE),"Liberado")</f>
        <v>Liberado</v>
      </c>
    </row>
    <row r="1069" spans="1:53" s="21" customFormat="1" ht="20.100000000000001" customHeight="1" x14ac:dyDescent="0.2">
      <c r="A1069" s="12" t="s">
        <v>75</v>
      </c>
      <c r="B1069" s="18" t="s">
        <v>33</v>
      </c>
      <c r="C1069" s="12" t="s">
        <v>381</v>
      </c>
      <c r="D1069" s="12" t="s">
        <v>9304</v>
      </c>
      <c r="E1069" s="19" t="s">
        <v>5</v>
      </c>
      <c r="F1069" s="19" t="s">
        <v>2273</v>
      </c>
      <c r="G1069" s="19" t="s">
        <v>9305</v>
      </c>
      <c r="H1069" s="12" t="s">
        <v>2514</v>
      </c>
      <c r="I1069" s="20">
        <v>35000</v>
      </c>
      <c r="J1069" s="12" t="s">
        <v>2258</v>
      </c>
      <c r="K1069" s="12" t="s">
        <v>9288</v>
      </c>
      <c r="L1069" s="12" t="s">
        <v>2288</v>
      </c>
      <c r="M1069" s="12" t="s">
        <v>9306</v>
      </c>
      <c r="N1069" s="12" t="s">
        <v>2733</v>
      </c>
      <c r="O1069" s="23">
        <v>0</v>
      </c>
      <c r="P1069" s="23">
        <v>35000</v>
      </c>
      <c r="Q1069" s="23">
        <v>0</v>
      </c>
      <c r="R1069" s="24">
        <v>0</v>
      </c>
      <c r="S1069" s="25">
        <v>0</v>
      </c>
      <c r="U1069" s="22" t="str">
        <f>IFERROR(VLOOKUP(B1069,[1]Planilha1!$A$1:$B$34,2,FALSE),"Liberado")</f>
        <v>Liberado</v>
      </c>
    </row>
    <row r="1070" spans="1:53" s="21" customFormat="1" ht="20.100000000000001" customHeight="1" x14ac:dyDescent="0.2">
      <c r="A1070" s="12" t="s">
        <v>75</v>
      </c>
      <c r="B1070" s="18" t="s">
        <v>33</v>
      </c>
      <c r="C1070" s="12">
        <v>1</v>
      </c>
      <c r="D1070" s="12" t="s">
        <v>1153</v>
      </c>
      <c r="E1070" s="19" t="s">
        <v>5</v>
      </c>
      <c r="F1070" s="19" t="s">
        <v>2255</v>
      </c>
      <c r="G1070" s="19" t="s">
        <v>4724</v>
      </c>
      <c r="H1070" s="12" t="s">
        <v>2508</v>
      </c>
      <c r="I1070" s="20">
        <v>1000</v>
      </c>
      <c r="J1070" s="12" t="s">
        <v>2258</v>
      </c>
      <c r="K1070" s="12" t="s">
        <v>4725</v>
      </c>
      <c r="L1070" s="12" t="s">
        <v>2299</v>
      </c>
      <c r="M1070" s="12"/>
      <c r="N1070" s="12" t="s">
        <v>4726</v>
      </c>
      <c r="O1070" s="23">
        <v>0</v>
      </c>
      <c r="P1070" s="23">
        <v>5185</v>
      </c>
      <c r="Q1070" s="23">
        <v>0</v>
      </c>
      <c r="R1070" s="24">
        <v>0</v>
      </c>
      <c r="S1070" s="25">
        <v>0</v>
      </c>
      <c r="U1070" s="22" t="str">
        <f>IFERROR(VLOOKUP(B1070,[1]Planilha1!$A$1:$B$34,2,FALSE),"Liberado")</f>
        <v>Liberado</v>
      </c>
    </row>
    <row r="1071" spans="1:53" s="21" customFormat="1" ht="20.100000000000001" customHeight="1" x14ac:dyDescent="0.2">
      <c r="A1071" s="27" t="s">
        <v>136</v>
      </c>
      <c r="B1071" s="28" t="s">
        <v>33</v>
      </c>
      <c r="C1071" s="27">
        <v>1</v>
      </c>
      <c r="D1071" s="27" t="s">
        <v>1887</v>
      </c>
      <c r="E1071" s="27" t="s">
        <v>7</v>
      </c>
      <c r="F1071" s="27" t="s">
        <v>11520</v>
      </c>
      <c r="G1071" s="27" t="s">
        <v>6612</v>
      </c>
      <c r="H1071" s="27" t="s">
        <v>6613</v>
      </c>
      <c r="I1071" s="29">
        <v>34689.660000000003</v>
      </c>
      <c r="J1071" s="27" t="s">
        <v>6544</v>
      </c>
      <c r="K1071" s="27" t="s">
        <v>11521</v>
      </c>
      <c r="L1071" s="27" t="s">
        <v>11479</v>
      </c>
      <c r="M1071" s="30" t="s">
        <v>6531</v>
      </c>
      <c r="N1071" s="27" t="s">
        <v>11091</v>
      </c>
      <c r="O1071" s="23">
        <v>0</v>
      </c>
      <c r="P1071" s="23">
        <v>0.01</v>
      </c>
      <c r="Q1071" s="23">
        <v>0</v>
      </c>
      <c r="R1071" s="24">
        <v>0</v>
      </c>
      <c r="S1071" s="25">
        <v>0</v>
      </c>
      <c r="T1071" s="32"/>
      <c r="U1071" s="22" t="str">
        <f>IFERROR(VLOOKUP(B1071,[1]Planilha1!$A$1:$B$34,2,FALSE),"Liberado")</f>
        <v>Liberado</v>
      </c>
      <c r="V1071" s="31"/>
      <c r="W1071" s="31"/>
      <c r="X1071" s="31"/>
      <c r="Y1071" s="31"/>
      <c r="Z1071" s="31"/>
      <c r="AA1071" s="31"/>
      <c r="AB1071" s="31"/>
      <c r="AC1071" s="31"/>
      <c r="AD1071" s="31"/>
      <c r="AE1071" s="31"/>
      <c r="AF1071" s="31"/>
      <c r="AG1071" s="31"/>
      <c r="AH1071" s="31"/>
      <c r="AI1071" s="31"/>
      <c r="AJ1071" s="31"/>
      <c r="AK1071" s="31"/>
      <c r="AL1071" s="31"/>
      <c r="AM1071" s="31"/>
      <c r="AN1071" s="31"/>
      <c r="AO1071" s="31"/>
      <c r="AP1071" s="31"/>
      <c r="AQ1071" s="31"/>
      <c r="AR1071" s="31"/>
      <c r="AS1071" s="31"/>
      <c r="AT1071" s="31"/>
      <c r="AU1071" s="31"/>
      <c r="AV1071" s="31"/>
      <c r="AW1071" s="31"/>
      <c r="AX1071" s="31"/>
      <c r="AY1071" s="31"/>
      <c r="AZ1071" s="31"/>
      <c r="BA1071" s="31"/>
    </row>
    <row r="1072" spans="1:53" s="21" customFormat="1" ht="20.100000000000001" customHeight="1" x14ac:dyDescent="0.2">
      <c r="A1072" s="27" t="s">
        <v>136</v>
      </c>
      <c r="B1072" s="28" t="s">
        <v>33</v>
      </c>
      <c r="C1072" s="27" t="s">
        <v>331</v>
      </c>
      <c r="D1072" s="27" t="s">
        <v>1908</v>
      </c>
      <c r="E1072" s="27" t="s">
        <v>7</v>
      </c>
      <c r="F1072" s="27" t="s">
        <v>6507</v>
      </c>
      <c r="G1072" s="27" t="s">
        <v>6649</v>
      </c>
      <c r="H1072" s="27" t="s">
        <v>6613</v>
      </c>
      <c r="I1072" s="29">
        <v>471976.96000000002</v>
      </c>
      <c r="J1072" s="27" t="s">
        <v>6544</v>
      </c>
      <c r="K1072" s="27" t="s">
        <v>11562</v>
      </c>
      <c r="L1072" s="27" t="s">
        <v>6664</v>
      </c>
      <c r="M1072" s="30">
        <v>42660</v>
      </c>
      <c r="N1072" s="27" t="s">
        <v>6650</v>
      </c>
      <c r="O1072" s="23">
        <v>0</v>
      </c>
      <c r="P1072" s="23">
        <v>1089.1400000000001</v>
      </c>
      <c r="Q1072" s="23">
        <v>0</v>
      </c>
      <c r="R1072" s="24">
        <v>0</v>
      </c>
      <c r="S1072" s="25">
        <v>0</v>
      </c>
      <c r="T1072" s="34" t="s">
        <v>12065</v>
      </c>
      <c r="U1072" s="22" t="str">
        <f>IFERROR(VLOOKUP(B1072,[1]Planilha1!$A$1:$B$34,2,FALSE),"Liberado")</f>
        <v>Liberado</v>
      </c>
      <c r="V1072" s="31"/>
      <c r="W1072" s="31"/>
      <c r="X1072" s="31"/>
      <c r="Y1072" s="31"/>
      <c r="Z1072" s="31"/>
      <c r="AA1072" s="31"/>
      <c r="AB1072" s="31"/>
      <c r="AC1072" s="31"/>
      <c r="AD1072" s="31"/>
      <c r="AE1072" s="31"/>
      <c r="AF1072" s="31"/>
      <c r="AG1072" s="31"/>
      <c r="AH1072" s="31"/>
      <c r="AI1072" s="31"/>
      <c r="AJ1072" s="31"/>
      <c r="AK1072" s="31"/>
      <c r="AL1072" s="31"/>
      <c r="AM1072" s="31"/>
      <c r="AN1072" s="31"/>
      <c r="AO1072" s="31"/>
      <c r="AP1072" s="31"/>
      <c r="AQ1072" s="31"/>
      <c r="AR1072" s="31"/>
      <c r="AS1072" s="31"/>
      <c r="AT1072" s="31"/>
      <c r="AU1072" s="31"/>
      <c r="AV1072" s="31"/>
      <c r="AW1072" s="31"/>
      <c r="AX1072" s="31"/>
      <c r="AY1072" s="31"/>
      <c r="AZ1072" s="31"/>
      <c r="BA1072" s="31"/>
    </row>
    <row r="1073" spans="1:53" s="21" customFormat="1" ht="20.100000000000001" customHeight="1" x14ac:dyDescent="0.2">
      <c r="A1073" s="12" t="s">
        <v>89</v>
      </c>
      <c r="B1073" s="18" t="s">
        <v>34</v>
      </c>
      <c r="C1073" s="12" t="s">
        <v>427</v>
      </c>
      <c r="D1073" s="12" t="s">
        <v>8179</v>
      </c>
      <c r="E1073" s="19" t="s">
        <v>5</v>
      </c>
      <c r="F1073" s="19" t="s">
        <v>2244</v>
      </c>
      <c r="G1073" s="19" t="s">
        <v>8180</v>
      </c>
      <c r="H1073" s="12" t="s">
        <v>8181</v>
      </c>
      <c r="I1073" s="20">
        <v>15000</v>
      </c>
      <c r="J1073" s="12" t="s">
        <v>2270</v>
      </c>
      <c r="K1073" s="12" t="s">
        <v>8182</v>
      </c>
      <c r="L1073" s="12" t="s">
        <v>2249</v>
      </c>
      <c r="M1073" s="12"/>
      <c r="N1073" s="12" t="s">
        <v>2966</v>
      </c>
      <c r="O1073" s="20">
        <v>0</v>
      </c>
      <c r="P1073" s="20">
        <v>6000</v>
      </c>
      <c r="Q1073" s="20">
        <v>0</v>
      </c>
      <c r="R1073" s="20">
        <v>0</v>
      </c>
      <c r="S1073" s="20">
        <v>280</v>
      </c>
      <c r="U1073" s="22" t="str">
        <f>IFERROR(VLOOKUP(B1073,[1]Planilha1!$A$1:$B$34,2,FALSE),"Liberado")</f>
        <v>Liberado</v>
      </c>
    </row>
    <row r="1074" spans="1:53" s="21" customFormat="1" ht="20.100000000000001" customHeight="1" x14ac:dyDescent="0.2">
      <c r="A1074" s="12" t="s">
        <v>89</v>
      </c>
      <c r="B1074" s="18" t="s">
        <v>34</v>
      </c>
      <c r="C1074" s="12" t="s">
        <v>411</v>
      </c>
      <c r="D1074" s="12" t="s">
        <v>9307</v>
      </c>
      <c r="E1074" s="19" t="s">
        <v>5</v>
      </c>
      <c r="F1074" s="19" t="s">
        <v>6495</v>
      </c>
      <c r="G1074" s="19" t="s">
        <v>9308</v>
      </c>
      <c r="H1074" s="12" t="s">
        <v>9309</v>
      </c>
      <c r="I1074" s="20">
        <v>38000</v>
      </c>
      <c r="J1074" s="12" t="s">
        <v>2258</v>
      </c>
      <c r="K1074" s="12" t="s">
        <v>9310</v>
      </c>
      <c r="L1074" s="12" t="s">
        <v>2288</v>
      </c>
      <c r="M1074" s="12" t="s">
        <v>8575</v>
      </c>
      <c r="N1074" s="12" t="s">
        <v>2733</v>
      </c>
      <c r="O1074" s="23">
        <v>0</v>
      </c>
      <c r="P1074" s="23">
        <v>24000</v>
      </c>
      <c r="Q1074" s="23">
        <v>0</v>
      </c>
      <c r="R1074" s="24">
        <v>0</v>
      </c>
      <c r="S1074" s="25">
        <v>0</v>
      </c>
      <c r="U1074" s="22" t="str">
        <f>IFERROR(VLOOKUP(B1074,[1]Planilha1!$A$1:$B$34,2,FALSE),"Liberado")</f>
        <v>Liberado</v>
      </c>
    </row>
    <row r="1075" spans="1:53" s="21" customFormat="1" ht="20.100000000000001" customHeight="1" x14ac:dyDescent="0.2">
      <c r="A1075" s="27" t="s">
        <v>123</v>
      </c>
      <c r="B1075" s="28" t="s">
        <v>34</v>
      </c>
      <c r="C1075" s="27" t="s">
        <v>602</v>
      </c>
      <c r="D1075" s="27" t="s">
        <v>11117</v>
      </c>
      <c r="E1075" s="27" t="s">
        <v>7</v>
      </c>
      <c r="F1075" s="27" t="s">
        <v>6507</v>
      </c>
      <c r="G1075" s="27" t="s">
        <v>11118</v>
      </c>
      <c r="H1075" s="27" t="s">
        <v>11119</v>
      </c>
      <c r="I1075" s="29">
        <v>400000</v>
      </c>
      <c r="J1075" s="27" t="s">
        <v>6544</v>
      </c>
      <c r="K1075" s="27" t="s">
        <v>11120</v>
      </c>
      <c r="L1075" s="27" t="s">
        <v>7770</v>
      </c>
      <c r="M1075" s="30">
        <v>43049</v>
      </c>
      <c r="N1075" s="27" t="s">
        <v>12088</v>
      </c>
      <c r="O1075" s="23">
        <v>0</v>
      </c>
      <c r="P1075" s="23">
        <v>48000</v>
      </c>
      <c r="Q1075" s="23">
        <v>0</v>
      </c>
      <c r="R1075" s="24">
        <v>0</v>
      </c>
      <c r="S1075" s="25">
        <v>0</v>
      </c>
      <c r="T1075" s="32" t="s">
        <v>12066</v>
      </c>
      <c r="U1075" s="22" t="str">
        <f>IFERROR(VLOOKUP(B1075,[1]Planilha1!$A$1:$B$34,2,FALSE),"Liberado")</f>
        <v>Liberado</v>
      </c>
      <c r="V1075" s="31"/>
      <c r="W1075" s="31"/>
      <c r="X1075" s="31"/>
      <c r="Y1075" s="31"/>
      <c r="Z1075" s="31"/>
      <c r="AA1075" s="31"/>
      <c r="AB1075" s="31"/>
      <c r="AC1075" s="31"/>
      <c r="AD1075" s="31"/>
      <c r="AE1075" s="31"/>
      <c r="AF1075" s="31"/>
      <c r="AG1075" s="31"/>
      <c r="AH1075" s="31"/>
      <c r="AI1075" s="31"/>
      <c r="AJ1075" s="31"/>
      <c r="AK1075" s="31"/>
      <c r="AL1075" s="31"/>
      <c r="AM1075" s="31"/>
      <c r="AN1075" s="31"/>
      <c r="AO1075" s="31"/>
      <c r="AP1075" s="31"/>
      <c r="AQ1075" s="31"/>
      <c r="AR1075" s="31"/>
      <c r="AS1075" s="31"/>
      <c r="AT1075" s="31"/>
      <c r="AU1075" s="31"/>
      <c r="AV1075" s="31"/>
      <c r="AW1075" s="31"/>
      <c r="AX1075" s="31"/>
      <c r="AY1075" s="31"/>
      <c r="AZ1075" s="31"/>
      <c r="BA1075" s="31"/>
    </row>
    <row r="1076" spans="1:53" s="21" customFormat="1" ht="20.100000000000001" customHeight="1" x14ac:dyDescent="0.2">
      <c r="A1076" s="27" t="s">
        <v>123</v>
      </c>
      <c r="B1076" s="28" t="s">
        <v>34</v>
      </c>
      <c r="C1076" s="27" t="s">
        <v>381</v>
      </c>
      <c r="D1076" s="27" t="s">
        <v>1846</v>
      </c>
      <c r="E1076" s="27" t="s">
        <v>7</v>
      </c>
      <c r="F1076" s="27" t="s">
        <v>6507</v>
      </c>
      <c r="G1076" s="27" t="s">
        <v>11162</v>
      </c>
      <c r="H1076" s="27" t="s">
        <v>6543</v>
      </c>
      <c r="I1076" s="29">
        <v>520000</v>
      </c>
      <c r="J1076" s="27" t="s">
        <v>6544</v>
      </c>
      <c r="K1076" s="27" t="s">
        <v>11163</v>
      </c>
      <c r="L1076" s="27" t="s">
        <v>7770</v>
      </c>
      <c r="M1076" s="30" t="s">
        <v>6531</v>
      </c>
      <c r="N1076" s="27" t="s">
        <v>11121</v>
      </c>
      <c r="O1076" s="23">
        <v>0</v>
      </c>
      <c r="P1076" s="23">
        <v>41065.19</v>
      </c>
      <c r="Q1076" s="23">
        <v>0</v>
      </c>
      <c r="R1076" s="24">
        <v>0</v>
      </c>
      <c r="S1076" s="25">
        <v>0</v>
      </c>
      <c r="T1076" s="34" t="s">
        <v>12065</v>
      </c>
      <c r="U1076" s="22" t="str">
        <f>IFERROR(VLOOKUP(B1076,[1]Planilha1!$A$1:$B$34,2,FALSE),"Liberado")</f>
        <v>Liberado</v>
      </c>
      <c r="V1076" s="31"/>
      <c r="W1076" s="31"/>
      <c r="X1076" s="31"/>
      <c r="Y1076" s="31"/>
      <c r="Z1076" s="31"/>
      <c r="AA1076" s="31"/>
      <c r="AB1076" s="31"/>
      <c r="AC1076" s="31"/>
      <c r="AD1076" s="31"/>
      <c r="AE1076" s="31"/>
      <c r="AF1076" s="31"/>
      <c r="AG1076" s="31"/>
      <c r="AH1076" s="31"/>
      <c r="AI1076" s="31"/>
      <c r="AJ1076" s="31"/>
      <c r="AK1076" s="31"/>
      <c r="AL1076" s="31"/>
      <c r="AM1076" s="31"/>
      <c r="AN1076" s="31"/>
      <c r="AO1076" s="31"/>
      <c r="AP1076" s="31"/>
      <c r="AQ1076" s="31"/>
      <c r="AR1076" s="31"/>
      <c r="AS1076" s="31"/>
      <c r="AT1076" s="31"/>
      <c r="AU1076" s="31"/>
      <c r="AV1076" s="31"/>
      <c r="AW1076" s="31"/>
      <c r="AX1076" s="31"/>
      <c r="AY1076" s="31"/>
      <c r="AZ1076" s="31"/>
      <c r="BA1076" s="31"/>
    </row>
    <row r="1077" spans="1:53" s="21" customFormat="1" ht="20.100000000000001" customHeight="1" x14ac:dyDescent="0.2">
      <c r="A1077" s="27" t="s">
        <v>123</v>
      </c>
      <c r="B1077" s="28" t="s">
        <v>34</v>
      </c>
      <c r="C1077" s="27" t="s">
        <v>602</v>
      </c>
      <c r="D1077" s="27" t="s">
        <v>11409</v>
      </c>
      <c r="E1077" s="27" t="s">
        <v>7</v>
      </c>
      <c r="F1077" s="27" t="s">
        <v>6507</v>
      </c>
      <c r="G1077" s="27" t="s">
        <v>11410</v>
      </c>
      <c r="H1077" s="27" t="s">
        <v>6543</v>
      </c>
      <c r="I1077" s="29">
        <v>40000</v>
      </c>
      <c r="J1077" s="27" t="s">
        <v>6544</v>
      </c>
      <c r="K1077" s="27" t="s">
        <v>11411</v>
      </c>
      <c r="L1077" s="27" t="s">
        <v>7770</v>
      </c>
      <c r="M1077" s="30" t="s">
        <v>6531</v>
      </c>
      <c r="N1077" s="27" t="s">
        <v>12089</v>
      </c>
      <c r="O1077" s="23">
        <v>0</v>
      </c>
      <c r="P1077" s="23">
        <v>135550.53</v>
      </c>
      <c r="Q1077" s="23">
        <v>0</v>
      </c>
      <c r="R1077" s="24">
        <v>0</v>
      </c>
      <c r="S1077" s="25">
        <v>0</v>
      </c>
      <c r="T1077" s="34" t="s">
        <v>12065</v>
      </c>
      <c r="U1077" s="22" t="str">
        <f>IFERROR(VLOOKUP(B1077,[1]Planilha1!$A$1:$B$34,2,FALSE),"Liberado")</f>
        <v>Liberado</v>
      </c>
      <c r="V1077" s="31"/>
      <c r="W1077" s="31"/>
      <c r="X1077" s="31"/>
      <c r="Y1077" s="31"/>
      <c r="Z1077" s="31"/>
      <c r="AA1077" s="31"/>
      <c r="AB1077" s="31"/>
      <c r="AC1077" s="31"/>
      <c r="AD1077" s="31"/>
      <c r="AE1077" s="31"/>
      <c r="AF1077" s="31"/>
      <c r="AG1077" s="31"/>
      <c r="AH1077" s="31"/>
      <c r="AI1077" s="31"/>
      <c r="AJ1077" s="31"/>
      <c r="AK1077" s="31"/>
      <c r="AL1077" s="31"/>
      <c r="AM1077" s="31"/>
      <c r="AN1077" s="31"/>
      <c r="AO1077" s="31"/>
      <c r="AP1077" s="31"/>
      <c r="AQ1077" s="31"/>
      <c r="AR1077" s="31"/>
      <c r="AS1077" s="31"/>
      <c r="AT1077" s="31"/>
      <c r="AU1077" s="31"/>
      <c r="AV1077" s="31"/>
      <c r="AW1077" s="31"/>
      <c r="AX1077" s="31"/>
      <c r="AY1077" s="31"/>
      <c r="AZ1077" s="31"/>
      <c r="BA1077" s="31"/>
    </row>
    <row r="1078" spans="1:53" s="21" customFormat="1" ht="20.100000000000001" customHeight="1" x14ac:dyDescent="0.2">
      <c r="A1078" s="27" t="s">
        <v>123</v>
      </c>
      <c r="B1078" s="28" t="s">
        <v>34</v>
      </c>
      <c r="C1078" s="27" t="s">
        <v>381</v>
      </c>
      <c r="D1078" s="27" t="s">
        <v>7857</v>
      </c>
      <c r="E1078" s="27" t="s">
        <v>7</v>
      </c>
      <c r="F1078" s="27" t="s">
        <v>6507</v>
      </c>
      <c r="G1078" s="27" t="s">
        <v>7860</v>
      </c>
      <c r="H1078" s="27" t="s">
        <v>6543</v>
      </c>
      <c r="I1078" s="29">
        <v>600000</v>
      </c>
      <c r="J1078" s="27" t="s">
        <v>6544</v>
      </c>
      <c r="K1078" s="27" t="s">
        <v>11412</v>
      </c>
      <c r="L1078" s="27" t="s">
        <v>7317</v>
      </c>
      <c r="M1078" s="30" t="s">
        <v>6531</v>
      </c>
      <c r="N1078" s="27" t="s">
        <v>11413</v>
      </c>
      <c r="O1078" s="23">
        <v>50000</v>
      </c>
      <c r="P1078" s="23">
        <v>0</v>
      </c>
      <c r="Q1078" s="23">
        <v>0</v>
      </c>
      <c r="R1078" s="24">
        <v>0</v>
      </c>
      <c r="S1078" s="25">
        <v>0</v>
      </c>
      <c r="T1078" s="32"/>
      <c r="U1078" s="22" t="str">
        <f>IFERROR(VLOOKUP(B1078,[1]Planilha1!$A$1:$B$34,2,FALSE),"Liberado")</f>
        <v>Liberado</v>
      </c>
      <c r="V1078" s="31"/>
      <c r="W1078" s="31"/>
      <c r="X1078" s="31"/>
      <c r="Y1078" s="31"/>
      <c r="Z1078" s="31"/>
      <c r="AA1078" s="31"/>
      <c r="AB1078" s="31"/>
      <c r="AC1078" s="31"/>
      <c r="AD1078" s="31"/>
      <c r="AE1078" s="31"/>
      <c r="AF1078" s="31"/>
      <c r="AG1078" s="31"/>
      <c r="AH1078" s="31"/>
      <c r="AI1078" s="31"/>
      <c r="AJ1078" s="31"/>
      <c r="AK1078" s="31"/>
      <c r="AL1078" s="31"/>
      <c r="AM1078" s="31"/>
      <c r="AN1078" s="31"/>
      <c r="AO1078" s="31"/>
      <c r="AP1078" s="31"/>
      <c r="AQ1078" s="31"/>
      <c r="AR1078" s="31"/>
      <c r="AS1078" s="31"/>
      <c r="AT1078" s="31"/>
      <c r="AU1078" s="31"/>
      <c r="AV1078" s="31"/>
      <c r="AW1078" s="31"/>
      <c r="AX1078" s="31"/>
      <c r="AY1078" s="31"/>
      <c r="AZ1078" s="31"/>
      <c r="BA1078" s="31"/>
    </row>
    <row r="1079" spans="1:53" s="21" customFormat="1" ht="20.100000000000001" customHeight="1" x14ac:dyDescent="0.2">
      <c r="A1079" s="27" t="s">
        <v>123</v>
      </c>
      <c r="B1079" s="28" t="s">
        <v>34</v>
      </c>
      <c r="C1079" s="27" t="s">
        <v>381</v>
      </c>
      <c r="D1079" s="27" t="s">
        <v>7858</v>
      </c>
      <c r="E1079" s="27" t="s">
        <v>7</v>
      </c>
      <c r="F1079" s="27" t="s">
        <v>6507</v>
      </c>
      <c r="G1079" s="27" t="s">
        <v>7861</v>
      </c>
      <c r="H1079" s="27" t="s">
        <v>6543</v>
      </c>
      <c r="I1079" s="29">
        <v>40000</v>
      </c>
      <c r="J1079" s="27" t="s">
        <v>6544</v>
      </c>
      <c r="K1079" s="27" t="s">
        <v>11414</v>
      </c>
      <c r="L1079" s="27" t="s">
        <v>7317</v>
      </c>
      <c r="M1079" s="30" t="s">
        <v>6531</v>
      </c>
      <c r="N1079" s="27" t="s">
        <v>11415</v>
      </c>
      <c r="O1079" s="23">
        <v>62000</v>
      </c>
      <c r="P1079" s="23">
        <v>8000</v>
      </c>
      <c r="Q1079" s="23">
        <v>0</v>
      </c>
      <c r="R1079" s="24">
        <v>0</v>
      </c>
      <c r="S1079" s="25">
        <v>0</v>
      </c>
      <c r="T1079" s="32"/>
      <c r="U1079" s="22" t="str">
        <f>IFERROR(VLOOKUP(B1079,[1]Planilha1!$A$1:$B$34,2,FALSE),"Liberado")</f>
        <v>Liberado</v>
      </c>
      <c r="V1079" s="31"/>
      <c r="W1079" s="31"/>
      <c r="X1079" s="31"/>
      <c r="Y1079" s="31"/>
      <c r="Z1079" s="31"/>
      <c r="AA1079" s="31"/>
      <c r="AB1079" s="31"/>
      <c r="AC1079" s="31"/>
      <c r="AD1079" s="31"/>
      <c r="AE1079" s="31"/>
      <c r="AF1079" s="31"/>
      <c r="AG1079" s="31"/>
      <c r="AH1079" s="31"/>
      <c r="AI1079" s="31"/>
      <c r="AJ1079" s="31"/>
      <c r="AK1079" s="31"/>
      <c r="AL1079" s="31"/>
      <c r="AM1079" s="31"/>
      <c r="AN1079" s="31"/>
      <c r="AO1079" s="31"/>
      <c r="AP1079" s="31"/>
      <c r="AQ1079" s="31"/>
      <c r="AR1079" s="31"/>
      <c r="AS1079" s="31"/>
      <c r="AT1079" s="31"/>
      <c r="AU1079" s="31"/>
      <c r="AV1079" s="31"/>
      <c r="AW1079" s="31"/>
      <c r="AX1079" s="31"/>
      <c r="AY1079" s="31"/>
      <c r="AZ1079" s="31"/>
      <c r="BA1079" s="31"/>
    </row>
    <row r="1080" spans="1:53" s="21" customFormat="1" ht="20.100000000000001" customHeight="1" x14ac:dyDescent="0.2">
      <c r="A1080" s="27" t="s">
        <v>123</v>
      </c>
      <c r="B1080" s="28" t="s">
        <v>34</v>
      </c>
      <c r="C1080" s="27" t="s">
        <v>381</v>
      </c>
      <c r="D1080" s="27" t="s">
        <v>7859</v>
      </c>
      <c r="E1080" s="27" t="s">
        <v>7</v>
      </c>
      <c r="F1080" s="27" t="s">
        <v>6507</v>
      </c>
      <c r="G1080" s="27" t="s">
        <v>7862</v>
      </c>
      <c r="H1080" s="27" t="s">
        <v>6543</v>
      </c>
      <c r="I1080" s="29">
        <v>40000</v>
      </c>
      <c r="J1080" s="27" t="s">
        <v>6544</v>
      </c>
      <c r="K1080" s="27" t="s">
        <v>11416</v>
      </c>
      <c r="L1080" s="27" t="s">
        <v>7770</v>
      </c>
      <c r="M1080" s="30" t="s">
        <v>6531</v>
      </c>
      <c r="N1080" s="27" t="s">
        <v>12090</v>
      </c>
      <c r="O1080" s="23">
        <v>0</v>
      </c>
      <c r="P1080" s="23">
        <v>135588.5</v>
      </c>
      <c r="Q1080" s="23">
        <v>0</v>
      </c>
      <c r="R1080" s="24">
        <v>0</v>
      </c>
      <c r="S1080" s="25">
        <v>0</v>
      </c>
      <c r="T1080" s="34" t="s">
        <v>12065</v>
      </c>
      <c r="U1080" s="22" t="str">
        <f>IFERROR(VLOOKUP(B1080,[1]Planilha1!$A$1:$B$34,2,FALSE),"Liberado")</f>
        <v>Liberado</v>
      </c>
      <c r="V1080" s="31"/>
      <c r="W1080" s="31"/>
      <c r="X1080" s="31"/>
      <c r="Y1080" s="31"/>
      <c r="Z1080" s="31"/>
      <c r="AA1080" s="31"/>
      <c r="AB1080" s="31"/>
      <c r="AC1080" s="31"/>
      <c r="AD1080" s="31"/>
      <c r="AE1080" s="31"/>
      <c r="AF1080" s="31"/>
      <c r="AG1080" s="31"/>
      <c r="AH1080" s="31"/>
      <c r="AI1080" s="31"/>
      <c r="AJ1080" s="31"/>
      <c r="AK1080" s="31"/>
      <c r="AL1080" s="31"/>
      <c r="AM1080" s="31"/>
      <c r="AN1080" s="31"/>
      <c r="AO1080" s="31"/>
      <c r="AP1080" s="31"/>
      <c r="AQ1080" s="31"/>
      <c r="AR1080" s="31"/>
      <c r="AS1080" s="31"/>
      <c r="AT1080" s="31"/>
      <c r="AU1080" s="31"/>
      <c r="AV1080" s="31"/>
      <c r="AW1080" s="31"/>
      <c r="AX1080" s="31"/>
      <c r="AY1080" s="31"/>
      <c r="AZ1080" s="31"/>
      <c r="BA1080" s="31"/>
    </row>
    <row r="1081" spans="1:53" s="21" customFormat="1" ht="20.100000000000001" customHeight="1" x14ac:dyDescent="0.2">
      <c r="A1081" s="27" t="s">
        <v>123</v>
      </c>
      <c r="B1081" s="28" t="s">
        <v>34</v>
      </c>
      <c r="C1081" s="27" t="s">
        <v>381</v>
      </c>
      <c r="D1081" s="27" t="s">
        <v>1846</v>
      </c>
      <c r="E1081" s="27" t="s">
        <v>7</v>
      </c>
      <c r="F1081" s="27" t="s">
        <v>6507</v>
      </c>
      <c r="G1081" s="27" t="s">
        <v>6542</v>
      </c>
      <c r="H1081" s="27" t="s">
        <v>6543</v>
      </c>
      <c r="I1081" s="29">
        <v>300000</v>
      </c>
      <c r="J1081" s="27" t="s">
        <v>6544</v>
      </c>
      <c r="K1081" s="27" t="s">
        <v>11464</v>
      </c>
      <c r="L1081" s="27" t="s">
        <v>6684</v>
      </c>
      <c r="M1081" s="30" t="s">
        <v>6531</v>
      </c>
      <c r="N1081" s="27" t="s">
        <v>11465</v>
      </c>
      <c r="O1081" s="23">
        <v>80000</v>
      </c>
      <c r="P1081" s="23">
        <v>0</v>
      </c>
      <c r="Q1081" s="23">
        <v>0</v>
      </c>
      <c r="R1081" s="24">
        <v>0</v>
      </c>
      <c r="S1081" s="25">
        <v>0</v>
      </c>
      <c r="T1081" s="32"/>
      <c r="U1081" s="22" t="str">
        <f>IFERROR(VLOOKUP(B1081,[1]Planilha1!$A$1:$B$34,2,FALSE),"Liberado")</f>
        <v>Liberado</v>
      </c>
      <c r="V1081" s="31"/>
      <c r="W1081" s="31"/>
      <c r="X1081" s="31"/>
      <c r="Y1081" s="31"/>
      <c r="Z1081" s="31"/>
      <c r="AA1081" s="31"/>
      <c r="AB1081" s="31"/>
      <c r="AC1081" s="31"/>
      <c r="AD1081" s="31"/>
      <c r="AE1081" s="31"/>
      <c r="AF1081" s="31"/>
      <c r="AG1081" s="31"/>
      <c r="AH1081" s="31"/>
      <c r="AI1081" s="31"/>
      <c r="AJ1081" s="31"/>
      <c r="AK1081" s="31"/>
      <c r="AL1081" s="31"/>
      <c r="AM1081" s="31"/>
      <c r="AN1081" s="31"/>
      <c r="AO1081" s="31"/>
      <c r="AP1081" s="31"/>
      <c r="AQ1081" s="31"/>
      <c r="AR1081" s="31"/>
      <c r="AS1081" s="31"/>
      <c r="AT1081" s="31"/>
      <c r="AU1081" s="31"/>
      <c r="AV1081" s="31"/>
      <c r="AW1081" s="31"/>
      <c r="AX1081" s="31"/>
      <c r="AY1081" s="31"/>
      <c r="AZ1081" s="31"/>
      <c r="BA1081" s="31"/>
    </row>
    <row r="1082" spans="1:53" s="21" customFormat="1" ht="20.100000000000001" customHeight="1" x14ac:dyDescent="0.2">
      <c r="A1082" s="27" t="s">
        <v>123</v>
      </c>
      <c r="B1082" s="28" t="s">
        <v>34</v>
      </c>
      <c r="C1082" s="27" t="s">
        <v>381</v>
      </c>
      <c r="D1082" s="27" t="s">
        <v>1848</v>
      </c>
      <c r="E1082" s="27" t="s">
        <v>7</v>
      </c>
      <c r="F1082" s="27" t="s">
        <v>6507</v>
      </c>
      <c r="G1082" s="27" t="s">
        <v>6548</v>
      </c>
      <c r="H1082" s="27" t="s">
        <v>6543</v>
      </c>
      <c r="I1082" s="29">
        <v>40000</v>
      </c>
      <c r="J1082" s="27" t="s">
        <v>6544</v>
      </c>
      <c r="K1082" s="27" t="s">
        <v>11466</v>
      </c>
      <c r="L1082" s="27" t="s">
        <v>6684</v>
      </c>
      <c r="M1082" s="30" t="s">
        <v>6531</v>
      </c>
      <c r="N1082" s="27" t="s">
        <v>11467</v>
      </c>
      <c r="O1082" s="23">
        <v>20000</v>
      </c>
      <c r="P1082" s="23">
        <v>0</v>
      </c>
      <c r="Q1082" s="23">
        <v>0</v>
      </c>
      <c r="R1082" s="24">
        <v>0</v>
      </c>
      <c r="S1082" s="25">
        <v>0</v>
      </c>
      <c r="T1082" s="32"/>
      <c r="U1082" s="22" t="str">
        <f>IFERROR(VLOOKUP(B1082,[1]Planilha1!$A$1:$B$34,2,FALSE),"Liberado")</f>
        <v>Liberado</v>
      </c>
      <c r="V1082" s="31"/>
      <c r="W1082" s="31"/>
      <c r="X1082" s="31"/>
      <c r="Y1082" s="31"/>
      <c r="Z1082" s="31"/>
      <c r="AA1082" s="31"/>
      <c r="AB1082" s="31"/>
      <c r="AC1082" s="31"/>
      <c r="AD1082" s="31"/>
      <c r="AE1082" s="31"/>
      <c r="AF1082" s="31"/>
      <c r="AG1082" s="31"/>
      <c r="AH1082" s="31"/>
      <c r="AI1082" s="31"/>
      <c r="AJ1082" s="31"/>
      <c r="AK1082" s="31"/>
      <c r="AL1082" s="31"/>
      <c r="AM1082" s="31"/>
      <c r="AN1082" s="31"/>
      <c r="AO1082" s="31"/>
      <c r="AP1082" s="31"/>
      <c r="AQ1082" s="31"/>
      <c r="AR1082" s="31"/>
      <c r="AS1082" s="31"/>
      <c r="AT1082" s="31"/>
      <c r="AU1082" s="31"/>
      <c r="AV1082" s="31"/>
      <c r="AW1082" s="31"/>
      <c r="AX1082" s="31"/>
      <c r="AY1082" s="31"/>
      <c r="AZ1082" s="31"/>
      <c r="BA1082" s="31"/>
    </row>
    <row r="1083" spans="1:53" s="21" customFormat="1" ht="20.100000000000001" customHeight="1" x14ac:dyDescent="0.2">
      <c r="A1083" s="12" t="s">
        <v>81</v>
      </c>
      <c r="B1083" s="18" t="s">
        <v>264</v>
      </c>
      <c r="C1083" s="12" t="s">
        <v>331</v>
      </c>
      <c r="D1083" s="12" t="s">
        <v>373</v>
      </c>
      <c r="E1083" s="19" t="s">
        <v>5</v>
      </c>
      <c r="F1083" s="19" t="s">
        <v>14</v>
      </c>
      <c r="G1083" s="19" t="s">
        <v>2456</v>
      </c>
      <c r="H1083" s="12" t="s">
        <v>2457</v>
      </c>
      <c r="I1083" s="20">
        <v>31000</v>
      </c>
      <c r="J1083" s="12" t="s">
        <v>2258</v>
      </c>
      <c r="K1083" s="12" t="s">
        <v>2458</v>
      </c>
      <c r="L1083" s="12" t="s">
        <v>2368</v>
      </c>
      <c r="M1083" s="12"/>
      <c r="N1083" s="12" t="s">
        <v>2459</v>
      </c>
      <c r="O1083" s="20">
        <v>0</v>
      </c>
      <c r="P1083" s="20">
        <v>10000</v>
      </c>
      <c r="Q1083" s="20">
        <v>0</v>
      </c>
      <c r="R1083" s="20">
        <v>0</v>
      </c>
      <c r="S1083" s="20">
        <v>256</v>
      </c>
      <c r="U1083" s="22" t="str">
        <f>IFERROR(VLOOKUP(B1083,[1]Planilha1!$A$1:$B$34,2,FALSE),"Liberado")</f>
        <v>Liberado</v>
      </c>
    </row>
    <row r="1084" spans="1:53" s="21" customFormat="1" ht="20.100000000000001" customHeight="1" x14ac:dyDescent="0.2">
      <c r="A1084" s="12" t="s">
        <v>81</v>
      </c>
      <c r="B1084" s="18" t="s">
        <v>264</v>
      </c>
      <c r="C1084" s="12" t="s">
        <v>331</v>
      </c>
      <c r="D1084" s="12" t="s">
        <v>8043</v>
      </c>
      <c r="E1084" s="19" t="s">
        <v>5</v>
      </c>
      <c r="F1084" s="19" t="s">
        <v>2244</v>
      </c>
      <c r="G1084" s="19" t="s">
        <v>8044</v>
      </c>
      <c r="H1084" s="12" t="s">
        <v>8045</v>
      </c>
      <c r="I1084" s="20">
        <v>16788</v>
      </c>
      <c r="J1084" s="12" t="s">
        <v>2258</v>
      </c>
      <c r="K1084" s="12" t="s">
        <v>8046</v>
      </c>
      <c r="L1084" s="12" t="s">
        <v>8047</v>
      </c>
      <c r="M1084" s="12"/>
      <c r="N1084" s="12" t="s">
        <v>2733</v>
      </c>
      <c r="O1084" s="20">
        <v>0</v>
      </c>
      <c r="P1084" s="20">
        <v>10000</v>
      </c>
      <c r="Q1084" s="20">
        <v>0</v>
      </c>
      <c r="R1084" s="20">
        <v>0</v>
      </c>
      <c r="S1084" s="20">
        <v>0</v>
      </c>
      <c r="U1084" s="22" t="str">
        <f>IFERROR(VLOOKUP(B1084,[1]Planilha1!$A$1:$B$34,2,FALSE),"Liberado")</f>
        <v>Liberado</v>
      </c>
    </row>
    <row r="1085" spans="1:53" s="21" customFormat="1" ht="20.100000000000001" customHeight="1" x14ac:dyDescent="0.2">
      <c r="A1085" s="12" t="s">
        <v>81</v>
      </c>
      <c r="B1085" s="18" t="s">
        <v>264</v>
      </c>
      <c r="C1085" s="13" t="s">
        <v>337</v>
      </c>
      <c r="D1085" s="12" t="s">
        <v>8632</v>
      </c>
      <c r="E1085" s="19" t="s">
        <v>5</v>
      </c>
      <c r="F1085" s="19" t="s">
        <v>2273</v>
      </c>
      <c r="G1085" s="19" t="s">
        <v>8633</v>
      </c>
      <c r="H1085" s="12" t="s">
        <v>8634</v>
      </c>
      <c r="I1085" s="20">
        <v>3700</v>
      </c>
      <c r="J1085" s="12" t="s">
        <v>2258</v>
      </c>
      <c r="K1085" s="12" t="s">
        <v>8635</v>
      </c>
      <c r="L1085" s="12" t="s">
        <v>8102</v>
      </c>
      <c r="M1085" s="12"/>
      <c r="N1085" s="12" t="s">
        <v>2451</v>
      </c>
      <c r="O1085" s="20">
        <v>0</v>
      </c>
      <c r="P1085" s="20">
        <v>11000</v>
      </c>
      <c r="Q1085" s="20">
        <v>0</v>
      </c>
      <c r="R1085" s="20">
        <v>0</v>
      </c>
      <c r="S1085" s="20">
        <v>64</v>
      </c>
      <c r="U1085" s="22" t="str">
        <f>IFERROR(VLOOKUP(B1085,[1]Planilha1!$A$1:$B$34,2,FALSE),"Liberado")</f>
        <v>Liberado</v>
      </c>
    </row>
    <row r="1086" spans="1:53" s="21" customFormat="1" ht="20.100000000000001" customHeight="1" x14ac:dyDescent="0.2">
      <c r="A1086" s="12" t="s">
        <v>81</v>
      </c>
      <c r="B1086" s="18" t="s">
        <v>264</v>
      </c>
      <c r="C1086" s="12" t="s">
        <v>331</v>
      </c>
      <c r="D1086" s="12" t="s">
        <v>9311</v>
      </c>
      <c r="E1086" s="19" t="s">
        <v>5</v>
      </c>
      <c r="F1086" s="19" t="s">
        <v>2273</v>
      </c>
      <c r="G1086" s="19" t="s">
        <v>9312</v>
      </c>
      <c r="H1086" s="12" t="s">
        <v>9313</v>
      </c>
      <c r="I1086" s="20">
        <v>6196.86</v>
      </c>
      <c r="J1086" s="12" t="s">
        <v>2258</v>
      </c>
      <c r="K1086" s="12" t="s">
        <v>2545</v>
      </c>
      <c r="L1086" s="12" t="s">
        <v>2368</v>
      </c>
      <c r="M1086" s="12"/>
      <c r="N1086" s="12" t="s">
        <v>9314</v>
      </c>
      <c r="O1086" s="23">
        <v>3000</v>
      </c>
      <c r="P1086" s="23">
        <v>0</v>
      </c>
      <c r="Q1086" s="23">
        <v>0</v>
      </c>
      <c r="R1086" s="24">
        <v>0</v>
      </c>
      <c r="S1086" s="25">
        <v>192</v>
      </c>
      <c r="U1086" s="22" t="str">
        <f>IFERROR(VLOOKUP(B1086,[1]Planilha1!$A$1:$B$34,2,FALSE),"Liberado")</f>
        <v>Liberado</v>
      </c>
    </row>
    <row r="1087" spans="1:53" s="21" customFormat="1" ht="20.100000000000001" customHeight="1" x14ac:dyDescent="0.2">
      <c r="A1087" s="12" t="s">
        <v>81</v>
      </c>
      <c r="B1087" s="18" t="s">
        <v>264</v>
      </c>
      <c r="C1087" s="12" t="s">
        <v>331</v>
      </c>
      <c r="D1087" s="12" t="s">
        <v>9315</v>
      </c>
      <c r="E1087" s="19" t="s">
        <v>5</v>
      </c>
      <c r="F1087" s="19" t="s">
        <v>14</v>
      </c>
      <c r="G1087" s="19" t="s">
        <v>9316</v>
      </c>
      <c r="H1087" s="12" t="s">
        <v>9317</v>
      </c>
      <c r="I1087" s="20">
        <v>5000</v>
      </c>
      <c r="J1087" s="12" t="s">
        <v>2258</v>
      </c>
      <c r="K1087" s="12" t="s">
        <v>9318</v>
      </c>
      <c r="L1087" s="12" t="s">
        <v>2368</v>
      </c>
      <c r="M1087" s="12"/>
      <c r="N1087" s="12" t="s">
        <v>2412</v>
      </c>
      <c r="O1087" s="23">
        <v>0</v>
      </c>
      <c r="P1087" s="23">
        <v>10000</v>
      </c>
      <c r="Q1087" s="23">
        <v>0</v>
      </c>
      <c r="R1087" s="24">
        <v>0</v>
      </c>
      <c r="S1087" s="25">
        <v>192</v>
      </c>
      <c r="U1087" s="22" t="str">
        <f>IFERROR(VLOOKUP(B1087,[1]Planilha1!$A$1:$B$34,2,FALSE),"Liberado")</f>
        <v>Liberado</v>
      </c>
    </row>
    <row r="1088" spans="1:53" s="21" customFormat="1" ht="20.100000000000001" customHeight="1" x14ac:dyDescent="0.2">
      <c r="A1088" s="12" t="s">
        <v>81</v>
      </c>
      <c r="B1088" s="18" t="s">
        <v>264</v>
      </c>
      <c r="C1088" s="12" t="s">
        <v>381</v>
      </c>
      <c r="D1088" s="12" t="s">
        <v>9319</v>
      </c>
      <c r="E1088" s="19" t="s">
        <v>5</v>
      </c>
      <c r="F1088" s="19" t="s">
        <v>2255</v>
      </c>
      <c r="G1088" s="19" t="s">
        <v>9320</v>
      </c>
      <c r="H1088" s="12" t="s">
        <v>9321</v>
      </c>
      <c r="I1088" s="20">
        <v>22950</v>
      </c>
      <c r="J1088" s="12" t="s">
        <v>2258</v>
      </c>
      <c r="K1088" s="12" t="s">
        <v>9322</v>
      </c>
      <c r="L1088" s="12" t="s">
        <v>2368</v>
      </c>
      <c r="M1088" s="12"/>
      <c r="N1088" s="12" t="s">
        <v>9323</v>
      </c>
      <c r="O1088" s="23">
        <v>3605.08</v>
      </c>
      <c r="P1088" s="23">
        <v>0</v>
      </c>
      <c r="Q1088" s="23">
        <v>0</v>
      </c>
      <c r="R1088" s="24">
        <v>3605.08</v>
      </c>
      <c r="S1088" s="25">
        <v>120</v>
      </c>
      <c r="U1088" s="22" t="str">
        <f>IFERROR(VLOOKUP(B1088,[1]Planilha1!$A$1:$B$34,2,FALSE),"Liberado")</f>
        <v>Liberado</v>
      </c>
    </row>
    <row r="1089" spans="1:53" s="21" customFormat="1" ht="20.100000000000001" customHeight="1" x14ac:dyDescent="0.2">
      <c r="A1089" s="12" t="s">
        <v>81</v>
      </c>
      <c r="B1089" s="18" t="s">
        <v>264</v>
      </c>
      <c r="C1089" s="13" t="s">
        <v>331</v>
      </c>
      <c r="D1089" s="12" t="s">
        <v>9324</v>
      </c>
      <c r="E1089" s="19" t="s">
        <v>5</v>
      </c>
      <c r="F1089" s="19" t="s">
        <v>9325</v>
      </c>
      <c r="G1089" s="19" t="s">
        <v>9326</v>
      </c>
      <c r="H1089" s="12" t="s">
        <v>9327</v>
      </c>
      <c r="I1089" s="20">
        <v>6366.15</v>
      </c>
      <c r="J1089" s="12" t="s">
        <v>2258</v>
      </c>
      <c r="K1089" s="12" t="s">
        <v>9328</v>
      </c>
      <c r="L1089" s="12" t="s">
        <v>9329</v>
      </c>
      <c r="M1089" s="12"/>
      <c r="N1089" s="12" t="s">
        <v>3216</v>
      </c>
      <c r="O1089" s="23">
        <v>0</v>
      </c>
      <c r="P1089" s="23">
        <v>6366.15</v>
      </c>
      <c r="Q1089" s="23">
        <v>0</v>
      </c>
      <c r="R1089" s="24">
        <v>0</v>
      </c>
      <c r="S1089" s="25">
        <v>80</v>
      </c>
      <c r="U1089" s="22" t="str">
        <f>IFERROR(VLOOKUP(B1089,[1]Planilha1!$A$1:$B$34,2,FALSE),"Liberado")</f>
        <v>Liberado</v>
      </c>
    </row>
    <row r="1090" spans="1:53" s="21" customFormat="1" ht="20.100000000000001" customHeight="1" x14ac:dyDescent="0.2">
      <c r="A1090" s="27" t="s">
        <v>124</v>
      </c>
      <c r="B1090" s="28" t="s">
        <v>264</v>
      </c>
      <c r="C1090" s="27" t="s">
        <v>381</v>
      </c>
      <c r="D1090" s="27" t="s">
        <v>11204</v>
      </c>
      <c r="E1090" s="27" t="s">
        <v>7</v>
      </c>
      <c r="F1090" s="27" t="s">
        <v>6507</v>
      </c>
      <c r="G1090" s="27" t="s">
        <v>11205</v>
      </c>
      <c r="H1090" s="27" t="s">
        <v>11206</v>
      </c>
      <c r="I1090" s="29">
        <v>40000</v>
      </c>
      <c r="J1090" s="27" t="s">
        <v>6544</v>
      </c>
      <c r="K1090" s="27" t="s">
        <v>11207</v>
      </c>
      <c r="L1090" s="27" t="s">
        <v>7770</v>
      </c>
      <c r="M1090" s="30" t="s">
        <v>6531</v>
      </c>
      <c r="N1090" s="27" t="s">
        <v>11121</v>
      </c>
      <c r="O1090" s="23">
        <v>0</v>
      </c>
      <c r="P1090" s="23">
        <v>52576.32</v>
      </c>
      <c r="Q1090" s="23">
        <v>0</v>
      </c>
      <c r="R1090" s="24">
        <v>0</v>
      </c>
      <c r="S1090" s="25">
        <v>0</v>
      </c>
      <c r="T1090" s="34" t="s">
        <v>12065</v>
      </c>
      <c r="U1090" s="22" t="str">
        <f>IFERROR(VLOOKUP(B1090,[1]Planilha1!$A$1:$B$34,2,FALSE),"Liberado")</f>
        <v>Liberado</v>
      </c>
      <c r="V1090" s="31"/>
      <c r="W1090" s="31"/>
      <c r="X1090" s="31"/>
      <c r="Y1090" s="31"/>
      <c r="Z1090" s="31"/>
      <c r="AA1090" s="31"/>
      <c r="AB1090" s="31"/>
      <c r="AC1090" s="31"/>
      <c r="AD1090" s="31"/>
      <c r="AE1090" s="31"/>
      <c r="AF1090" s="31"/>
      <c r="AG1090" s="31"/>
      <c r="AH1090" s="31"/>
      <c r="AI1090" s="31"/>
      <c r="AJ1090" s="31"/>
      <c r="AK1090" s="31"/>
      <c r="AL1090" s="31"/>
      <c r="AM1090" s="31"/>
      <c r="AN1090" s="31"/>
      <c r="AO1090" s="31"/>
      <c r="AP1090" s="31"/>
      <c r="AQ1090" s="31"/>
      <c r="AR1090" s="31"/>
      <c r="AS1090" s="31"/>
      <c r="AT1090" s="31"/>
      <c r="AU1090" s="31"/>
      <c r="AV1090" s="31"/>
      <c r="AW1090" s="31"/>
      <c r="AX1090" s="31"/>
      <c r="AY1090" s="31"/>
      <c r="AZ1090" s="31"/>
      <c r="BA1090" s="31"/>
    </row>
    <row r="1091" spans="1:53" s="21" customFormat="1" ht="20.100000000000001" customHeight="1" x14ac:dyDescent="0.2">
      <c r="A1091" s="27" t="s">
        <v>124</v>
      </c>
      <c r="B1091" s="28" t="s">
        <v>264</v>
      </c>
      <c r="C1091" s="27" t="s">
        <v>381</v>
      </c>
      <c r="D1091" s="27" t="s">
        <v>1860</v>
      </c>
      <c r="E1091" s="27" t="s">
        <v>7</v>
      </c>
      <c r="F1091" s="27" t="s">
        <v>6507</v>
      </c>
      <c r="G1091" s="27" t="s">
        <v>6566</v>
      </c>
      <c r="H1091" s="27" t="s">
        <v>6567</v>
      </c>
      <c r="I1091" s="29">
        <v>40000</v>
      </c>
      <c r="J1091" s="27" t="s">
        <v>6544</v>
      </c>
      <c r="K1091" s="27" t="s">
        <v>11478</v>
      </c>
      <c r="L1091" s="27" t="s">
        <v>11479</v>
      </c>
      <c r="M1091" s="30">
        <v>42919</v>
      </c>
      <c r="N1091" s="27" t="s">
        <v>12088</v>
      </c>
      <c r="O1091" s="23">
        <v>0</v>
      </c>
      <c r="P1091" s="23">
        <v>9580.43</v>
      </c>
      <c r="Q1091" s="23">
        <v>0</v>
      </c>
      <c r="R1091" s="24">
        <v>0</v>
      </c>
      <c r="S1091" s="25">
        <v>0</v>
      </c>
      <c r="T1091" s="34" t="s">
        <v>12065</v>
      </c>
      <c r="U1091" s="22" t="str">
        <f>IFERROR(VLOOKUP(B1091,[1]Planilha1!$A$1:$B$34,2,FALSE),"Liberado")</f>
        <v>Liberado</v>
      </c>
      <c r="V1091" s="31"/>
      <c r="W1091" s="31"/>
      <c r="X1091" s="31"/>
      <c r="Y1091" s="31"/>
      <c r="Z1091" s="31"/>
      <c r="AA1091" s="31"/>
      <c r="AB1091" s="31"/>
      <c r="AC1091" s="31"/>
      <c r="AD1091" s="31"/>
      <c r="AE1091" s="31"/>
      <c r="AF1091" s="31"/>
      <c r="AG1091" s="31"/>
      <c r="AH1091" s="31"/>
      <c r="AI1091" s="31"/>
      <c r="AJ1091" s="31"/>
      <c r="AK1091" s="31"/>
      <c r="AL1091" s="31"/>
      <c r="AM1091" s="31"/>
      <c r="AN1091" s="31"/>
      <c r="AO1091" s="31"/>
      <c r="AP1091" s="31"/>
      <c r="AQ1091" s="31"/>
      <c r="AR1091" s="31"/>
      <c r="AS1091" s="31"/>
      <c r="AT1091" s="31"/>
      <c r="AU1091" s="31"/>
      <c r="AV1091" s="31"/>
      <c r="AW1091" s="31"/>
      <c r="AX1091" s="31"/>
      <c r="AY1091" s="31"/>
      <c r="AZ1091" s="31"/>
      <c r="BA1091" s="31"/>
    </row>
    <row r="1092" spans="1:53" s="21" customFormat="1" ht="20.100000000000001" customHeight="1" x14ac:dyDescent="0.2">
      <c r="A1092" s="12" t="s">
        <v>101</v>
      </c>
      <c r="B1092" s="18" t="s">
        <v>8338</v>
      </c>
      <c r="C1092" s="12" t="s">
        <v>556</v>
      </c>
      <c r="D1092" s="12" t="s">
        <v>560</v>
      </c>
      <c r="E1092" s="19" t="s">
        <v>5</v>
      </c>
      <c r="F1092" s="19" t="s">
        <v>2355</v>
      </c>
      <c r="G1092" s="19" t="s">
        <v>3107</v>
      </c>
      <c r="H1092" s="12" t="s">
        <v>3108</v>
      </c>
      <c r="I1092" s="20">
        <v>20000</v>
      </c>
      <c r="J1092" s="12" t="s">
        <v>2325</v>
      </c>
      <c r="K1092" s="12" t="s">
        <v>3109</v>
      </c>
      <c r="L1092" s="12" t="s">
        <v>2334</v>
      </c>
      <c r="M1092" s="12"/>
      <c r="N1092" s="12" t="s">
        <v>8339</v>
      </c>
      <c r="O1092" s="20">
        <v>5000</v>
      </c>
      <c r="P1092" s="20">
        <v>0</v>
      </c>
      <c r="Q1092" s="20">
        <v>0</v>
      </c>
      <c r="R1092" s="20">
        <v>0</v>
      </c>
      <c r="S1092" s="20">
        <v>1920</v>
      </c>
      <c r="U1092" s="22" t="str">
        <f>IFERROR(VLOOKUP(B1092,[1]Planilha1!$A$1:$B$34,2,FALSE),"Liberado")</f>
        <v>Liberado</v>
      </c>
    </row>
    <row r="1093" spans="1:53" s="21" customFormat="1" ht="20.100000000000001" customHeight="1" x14ac:dyDescent="0.2">
      <c r="A1093" s="12" t="s">
        <v>99</v>
      </c>
      <c r="B1093" s="18" t="s">
        <v>288</v>
      </c>
      <c r="C1093" s="12" t="s">
        <v>519</v>
      </c>
      <c r="D1093" s="12" t="s">
        <v>528</v>
      </c>
      <c r="E1093" s="19" t="s">
        <v>5</v>
      </c>
      <c r="F1093" s="19" t="s">
        <v>2273</v>
      </c>
      <c r="G1093" s="19" t="s">
        <v>2994</v>
      </c>
      <c r="H1093" s="12" t="s">
        <v>2795</v>
      </c>
      <c r="I1093" s="20">
        <v>78800</v>
      </c>
      <c r="J1093" s="12" t="s">
        <v>2325</v>
      </c>
      <c r="K1093" s="12" t="s">
        <v>2995</v>
      </c>
      <c r="L1093" s="12" t="s">
        <v>2260</v>
      </c>
      <c r="M1093" s="12"/>
      <c r="N1093" s="12" t="s">
        <v>8314</v>
      </c>
      <c r="O1093" s="20">
        <v>0</v>
      </c>
      <c r="P1093" s="20">
        <v>0</v>
      </c>
      <c r="Q1093" s="20">
        <v>0</v>
      </c>
      <c r="R1093" s="20">
        <v>0</v>
      </c>
      <c r="S1093" s="20">
        <v>640</v>
      </c>
      <c r="U1093" s="22" t="str">
        <f>IFERROR(VLOOKUP(B1093,[1]Planilha1!$A$1:$B$34,2,FALSE),"Liberado")</f>
        <v>Liberado</v>
      </c>
    </row>
    <row r="1094" spans="1:53" s="21" customFormat="1" ht="20.100000000000001" customHeight="1" x14ac:dyDescent="0.2">
      <c r="A1094" s="27" t="s">
        <v>116</v>
      </c>
      <c r="B1094" s="28" t="s">
        <v>288</v>
      </c>
      <c r="C1094" s="27" t="s">
        <v>337</v>
      </c>
      <c r="D1094" s="27" t="s">
        <v>1835</v>
      </c>
      <c r="E1094" s="27" t="s">
        <v>7</v>
      </c>
      <c r="F1094" s="27" t="s">
        <v>6507</v>
      </c>
      <c r="G1094" s="27" t="s">
        <v>6515</v>
      </c>
      <c r="H1094" s="27" t="s">
        <v>6516</v>
      </c>
      <c r="I1094" s="29">
        <v>39500</v>
      </c>
      <c r="J1094" s="27" t="s">
        <v>6510</v>
      </c>
      <c r="K1094" s="27" t="s">
        <v>11447</v>
      </c>
      <c r="L1094" s="27" t="s">
        <v>6579</v>
      </c>
      <c r="M1094" s="30" t="s">
        <v>6531</v>
      </c>
      <c r="N1094" s="27" t="s">
        <v>11199</v>
      </c>
      <c r="O1094" s="23">
        <v>0</v>
      </c>
      <c r="P1094" s="23">
        <v>57655.39</v>
      </c>
      <c r="Q1094" s="23">
        <v>0</v>
      </c>
      <c r="R1094" s="24">
        <v>0</v>
      </c>
      <c r="S1094" s="25">
        <v>0</v>
      </c>
      <c r="T1094" s="32"/>
      <c r="U1094" s="22" t="str">
        <f>IFERROR(VLOOKUP(B1094,[1]Planilha1!$A$1:$B$34,2,FALSE),"Liberado")</f>
        <v>Liberado</v>
      </c>
      <c r="V1094" s="31"/>
      <c r="W1094" s="31"/>
      <c r="X1094" s="31"/>
      <c r="Y1094" s="31"/>
      <c r="Z1094" s="31"/>
      <c r="AA1094" s="31"/>
      <c r="AB1094" s="31"/>
      <c r="AC1094" s="31"/>
      <c r="AD1094" s="31"/>
      <c r="AE1094" s="31"/>
      <c r="AF1094" s="31"/>
      <c r="AG1094" s="31"/>
      <c r="AH1094" s="31"/>
      <c r="AI1094" s="31"/>
      <c r="AJ1094" s="31"/>
      <c r="AK1094" s="31"/>
      <c r="AL1094" s="31"/>
      <c r="AM1094" s="31"/>
      <c r="AN1094" s="31"/>
      <c r="AO1094" s="31"/>
      <c r="AP1094" s="31"/>
      <c r="AQ1094" s="31"/>
      <c r="AR1094" s="31"/>
      <c r="AS1094" s="31"/>
      <c r="AT1094" s="31"/>
      <c r="AU1094" s="31"/>
      <c r="AV1094" s="31"/>
      <c r="AW1094" s="31"/>
      <c r="AX1094" s="31"/>
      <c r="AY1094" s="31"/>
      <c r="AZ1094" s="31"/>
      <c r="BA1094" s="31"/>
    </row>
    <row r="1095" spans="1:53" s="21" customFormat="1" ht="20.100000000000001" customHeight="1" x14ac:dyDescent="0.2">
      <c r="A1095" s="27" t="s">
        <v>116</v>
      </c>
      <c r="B1095" s="28" t="s">
        <v>288</v>
      </c>
      <c r="C1095" s="27" t="s">
        <v>534</v>
      </c>
      <c r="D1095" s="27" t="s">
        <v>2026</v>
      </c>
      <c r="E1095" s="27" t="s">
        <v>7</v>
      </c>
      <c r="F1095" s="27" t="s">
        <v>6507</v>
      </c>
      <c r="G1095" s="27" t="s">
        <v>7055</v>
      </c>
      <c r="H1095" s="27" t="s">
        <v>6710</v>
      </c>
      <c r="I1095" s="29">
        <v>32500</v>
      </c>
      <c r="J1095" s="27" t="s">
        <v>6510</v>
      </c>
      <c r="K1095" s="27" t="s">
        <v>11760</v>
      </c>
      <c r="L1095" s="27" t="s">
        <v>11535</v>
      </c>
      <c r="M1095" s="30">
        <v>42297</v>
      </c>
      <c r="N1095" s="27" t="s">
        <v>6975</v>
      </c>
      <c r="O1095" s="23">
        <v>126689.36</v>
      </c>
      <c r="P1095" s="23">
        <v>0</v>
      </c>
      <c r="Q1095" s="23">
        <v>0</v>
      </c>
      <c r="R1095" s="24">
        <v>0</v>
      </c>
      <c r="S1095" s="25">
        <v>0</v>
      </c>
      <c r="T1095" s="32"/>
      <c r="U1095" s="22" t="str">
        <f>IFERROR(VLOOKUP(B1095,[1]Planilha1!$A$1:$B$34,2,FALSE),"Liberado")</f>
        <v>Liberado</v>
      </c>
      <c r="V1095" s="31"/>
      <c r="W1095" s="31"/>
      <c r="X1095" s="31"/>
      <c r="Y1095" s="31"/>
      <c r="Z1095" s="31"/>
      <c r="AA1095" s="31"/>
      <c r="AB1095" s="31"/>
      <c r="AC1095" s="31"/>
      <c r="AD1095" s="31"/>
      <c r="AE1095" s="31"/>
      <c r="AF1095" s="31"/>
      <c r="AG1095" s="31"/>
      <c r="AH1095" s="31"/>
      <c r="AI1095" s="31"/>
      <c r="AJ1095" s="31"/>
      <c r="AK1095" s="31"/>
      <c r="AL1095" s="31"/>
      <c r="AM1095" s="31"/>
      <c r="AN1095" s="31"/>
      <c r="AO1095" s="31"/>
      <c r="AP1095" s="31"/>
      <c r="AQ1095" s="31"/>
      <c r="AR1095" s="31"/>
      <c r="AS1095" s="31"/>
      <c r="AT1095" s="31"/>
      <c r="AU1095" s="31"/>
      <c r="AV1095" s="31"/>
      <c r="AW1095" s="31"/>
      <c r="AX1095" s="31"/>
      <c r="AY1095" s="31"/>
      <c r="AZ1095" s="31"/>
      <c r="BA1095" s="31"/>
    </row>
    <row r="1096" spans="1:53" s="21" customFormat="1" ht="20.100000000000001" customHeight="1" x14ac:dyDescent="0.2">
      <c r="A1096" s="27" t="s">
        <v>116</v>
      </c>
      <c r="B1096" s="28" t="s">
        <v>288</v>
      </c>
      <c r="C1096" s="27" t="s">
        <v>318</v>
      </c>
      <c r="D1096" s="27" t="s">
        <v>2059</v>
      </c>
      <c r="E1096" s="27" t="s">
        <v>7</v>
      </c>
      <c r="F1096" s="27" t="s">
        <v>6507</v>
      </c>
      <c r="G1096" s="27" t="s">
        <v>11807</v>
      </c>
      <c r="H1096" s="27" t="s">
        <v>7115</v>
      </c>
      <c r="I1096" s="29">
        <v>32000</v>
      </c>
      <c r="J1096" s="27" t="s">
        <v>6630</v>
      </c>
      <c r="K1096" s="27" t="s">
        <v>11808</v>
      </c>
      <c r="L1096" s="27" t="s">
        <v>7104</v>
      </c>
      <c r="M1096" s="30" t="s">
        <v>6531</v>
      </c>
      <c r="N1096" s="27" t="s">
        <v>11809</v>
      </c>
      <c r="O1096" s="23">
        <v>322411.71999999997</v>
      </c>
      <c r="P1096" s="23">
        <v>0</v>
      </c>
      <c r="Q1096" s="23">
        <v>0</v>
      </c>
      <c r="R1096" s="24">
        <v>8959.6299999999992</v>
      </c>
      <c r="S1096" s="25">
        <v>0</v>
      </c>
      <c r="T1096" s="32"/>
      <c r="U1096" s="22" t="str">
        <f>IFERROR(VLOOKUP(B1096,[1]Planilha1!$A$1:$B$34,2,FALSE),"Liberado")</f>
        <v>Liberado</v>
      </c>
      <c r="V1096" s="31"/>
      <c r="W1096" s="31"/>
      <c r="X1096" s="31"/>
      <c r="Y1096" s="31"/>
      <c r="Z1096" s="31"/>
      <c r="AA1096" s="31"/>
      <c r="AB1096" s="31"/>
      <c r="AC1096" s="31"/>
      <c r="AD1096" s="31"/>
      <c r="AE1096" s="31"/>
      <c r="AF1096" s="31"/>
      <c r="AG1096" s="31"/>
      <c r="AH1096" s="31"/>
      <c r="AI1096" s="31"/>
      <c r="AJ1096" s="31"/>
      <c r="AK1096" s="31"/>
      <c r="AL1096" s="31"/>
      <c r="AM1096" s="31"/>
      <c r="AN1096" s="31"/>
      <c r="AO1096" s="31"/>
      <c r="AP1096" s="31"/>
      <c r="AQ1096" s="31"/>
      <c r="AR1096" s="31"/>
      <c r="AS1096" s="31"/>
      <c r="AT1096" s="31"/>
      <c r="AU1096" s="31"/>
      <c r="AV1096" s="31"/>
      <c r="AW1096" s="31"/>
      <c r="AX1096" s="31"/>
      <c r="AY1096" s="31"/>
      <c r="AZ1096" s="31"/>
      <c r="BA1096" s="31"/>
    </row>
    <row r="1097" spans="1:53" s="21" customFormat="1" ht="20.100000000000001" customHeight="1" x14ac:dyDescent="0.2">
      <c r="A1097" s="27" t="s">
        <v>116</v>
      </c>
      <c r="B1097" s="28" t="s">
        <v>288</v>
      </c>
      <c r="C1097" s="27" t="s">
        <v>337</v>
      </c>
      <c r="D1097" s="27" t="s">
        <v>2098</v>
      </c>
      <c r="E1097" s="27" t="s">
        <v>7</v>
      </c>
      <c r="F1097" s="27" t="s">
        <v>6507</v>
      </c>
      <c r="G1097" s="27" t="s">
        <v>11863</v>
      </c>
      <c r="H1097" s="27" t="s">
        <v>7115</v>
      </c>
      <c r="I1097" s="29">
        <v>30000</v>
      </c>
      <c r="J1097" s="27" t="s">
        <v>6510</v>
      </c>
      <c r="K1097" s="27" t="s">
        <v>11864</v>
      </c>
      <c r="L1097" s="27" t="s">
        <v>11623</v>
      </c>
      <c r="M1097" s="30">
        <v>42327</v>
      </c>
      <c r="N1097" s="27" t="s">
        <v>11865</v>
      </c>
      <c r="O1097" s="23">
        <v>0</v>
      </c>
      <c r="P1097" s="23">
        <v>0.01</v>
      </c>
      <c r="Q1097" s="23">
        <v>0</v>
      </c>
      <c r="R1097" s="24">
        <v>0</v>
      </c>
      <c r="S1097" s="25">
        <v>0</v>
      </c>
      <c r="T1097" s="32"/>
      <c r="U1097" s="22" t="str">
        <f>IFERROR(VLOOKUP(B1097,[1]Planilha1!$A$1:$B$34,2,FALSE),"Liberado")</f>
        <v>Liberado</v>
      </c>
      <c r="V1097" s="31"/>
      <c r="W1097" s="31"/>
      <c r="X1097" s="31"/>
      <c r="Y1097" s="31"/>
      <c r="Z1097" s="31"/>
      <c r="AA1097" s="31"/>
      <c r="AB1097" s="31"/>
      <c r="AC1097" s="31"/>
      <c r="AD1097" s="31"/>
      <c r="AE1097" s="31"/>
      <c r="AF1097" s="31"/>
      <c r="AG1097" s="31"/>
      <c r="AH1097" s="31"/>
      <c r="AI1097" s="31"/>
      <c r="AJ1097" s="31"/>
      <c r="AK1097" s="31"/>
      <c r="AL1097" s="31"/>
      <c r="AM1097" s="31"/>
      <c r="AN1097" s="31"/>
      <c r="AO1097" s="31"/>
      <c r="AP1097" s="31"/>
      <c r="AQ1097" s="31"/>
      <c r="AR1097" s="31"/>
      <c r="AS1097" s="31"/>
      <c r="AT1097" s="31"/>
      <c r="AU1097" s="31"/>
      <c r="AV1097" s="31"/>
      <c r="AW1097" s="31"/>
      <c r="AX1097" s="31"/>
      <c r="AY1097" s="31"/>
      <c r="AZ1097" s="31"/>
      <c r="BA1097" s="31"/>
    </row>
    <row r="1098" spans="1:53" s="21" customFormat="1" ht="20.100000000000001" customHeight="1" x14ac:dyDescent="0.2">
      <c r="A1098" s="40" t="s">
        <v>206</v>
      </c>
      <c r="B1098" s="41" t="s">
        <v>288</v>
      </c>
      <c r="C1098" s="14">
        <v>1</v>
      </c>
      <c r="D1098" s="40" t="s">
        <v>2221</v>
      </c>
      <c r="E1098" s="42" t="s">
        <v>2220</v>
      </c>
      <c r="F1098" s="43" t="s">
        <v>7389</v>
      </c>
      <c r="G1098" s="36" t="s">
        <v>7470</v>
      </c>
      <c r="H1098" s="40" t="s">
        <v>7471</v>
      </c>
      <c r="I1098" s="44">
        <v>1706345.74</v>
      </c>
      <c r="J1098" s="40" t="s">
        <v>7400</v>
      </c>
      <c r="K1098" s="40" t="s">
        <v>7430</v>
      </c>
      <c r="L1098" s="40" t="s">
        <v>7472</v>
      </c>
      <c r="M1098" s="42" t="s">
        <v>40</v>
      </c>
      <c r="N1098" s="40" t="s">
        <v>7852</v>
      </c>
      <c r="O1098" s="23">
        <v>0</v>
      </c>
      <c r="P1098" s="23">
        <v>1706345.74</v>
      </c>
      <c r="Q1098" s="23">
        <v>0</v>
      </c>
      <c r="R1098" s="24">
        <v>0</v>
      </c>
      <c r="S1098" s="25">
        <v>0</v>
      </c>
      <c r="T1098" s="32"/>
      <c r="U1098" s="22" t="str">
        <f>IFERROR(VLOOKUP(B1098,[1]Planilha1!$A$1:$B$34,2,FALSE),"Liberado")</f>
        <v>Liberado</v>
      </c>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c r="AV1098" s="45"/>
      <c r="AW1098" s="45"/>
      <c r="AX1098" s="45"/>
      <c r="AY1098" s="45"/>
      <c r="AZ1098" s="45"/>
      <c r="BA1098" s="45"/>
    </row>
    <row r="1099" spans="1:53" s="21" customFormat="1" ht="20.100000000000001" customHeight="1" x14ac:dyDescent="0.2">
      <c r="A1099" s="40" t="s">
        <v>207</v>
      </c>
      <c r="B1099" s="41" t="s">
        <v>288</v>
      </c>
      <c r="C1099" s="14">
        <v>1</v>
      </c>
      <c r="D1099" s="40" t="s">
        <v>2222</v>
      </c>
      <c r="E1099" s="42" t="s">
        <v>2220</v>
      </c>
      <c r="F1099" s="43" t="s">
        <v>7389</v>
      </c>
      <c r="G1099" s="36">
        <v>38810573</v>
      </c>
      <c r="H1099" s="40" t="s">
        <v>2222</v>
      </c>
      <c r="I1099" s="44">
        <v>367329.72</v>
      </c>
      <c r="J1099" s="40" t="s">
        <v>7400</v>
      </c>
      <c r="K1099" s="40" t="s">
        <v>7415</v>
      </c>
      <c r="L1099" s="40" t="s">
        <v>7416</v>
      </c>
      <c r="M1099" s="42" t="s">
        <v>40</v>
      </c>
      <c r="N1099" s="40" t="s">
        <v>7852</v>
      </c>
      <c r="O1099" s="23">
        <v>0</v>
      </c>
      <c r="P1099" s="23">
        <v>367329.72</v>
      </c>
      <c r="Q1099" s="23">
        <v>0</v>
      </c>
      <c r="R1099" s="24">
        <v>0</v>
      </c>
      <c r="S1099" s="25">
        <v>0</v>
      </c>
      <c r="T1099" s="32"/>
      <c r="U1099" s="22" t="str">
        <f>IFERROR(VLOOKUP(B1099,[1]Planilha1!$A$1:$B$34,2,FALSE),"Liberado")</f>
        <v>Liberado</v>
      </c>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c r="AV1099" s="45"/>
      <c r="AW1099" s="45"/>
      <c r="AX1099" s="45"/>
      <c r="AY1099" s="45"/>
      <c r="AZ1099" s="45"/>
      <c r="BA1099" s="45"/>
    </row>
    <row r="1100" spans="1:53" s="21" customFormat="1" ht="20.100000000000001" customHeight="1" x14ac:dyDescent="0.2">
      <c r="A1100" s="12" t="s">
        <v>100</v>
      </c>
      <c r="B1100" s="18" t="s">
        <v>289</v>
      </c>
      <c r="C1100" s="12" t="s">
        <v>534</v>
      </c>
      <c r="D1100" s="12" t="s">
        <v>535</v>
      </c>
      <c r="E1100" s="19" t="s">
        <v>5</v>
      </c>
      <c r="F1100" s="19" t="s">
        <v>12</v>
      </c>
      <c r="G1100" s="19" t="s">
        <v>3015</v>
      </c>
      <c r="H1100" s="12" t="s">
        <v>3016</v>
      </c>
      <c r="I1100" s="20">
        <v>987</v>
      </c>
      <c r="J1100" s="12" t="s">
        <v>2247</v>
      </c>
      <c r="K1100" s="12" t="s">
        <v>3017</v>
      </c>
      <c r="L1100" s="12" t="s">
        <v>2349</v>
      </c>
      <c r="M1100" s="12"/>
      <c r="N1100" s="12" t="s">
        <v>3018</v>
      </c>
      <c r="O1100" s="20">
        <v>0</v>
      </c>
      <c r="P1100" s="20">
        <v>8000</v>
      </c>
      <c r="Q1100" s="20">
        <v>0</v>
      </c>
      <c r="R1100" s="20">
        <v>0</v>
      </c>
      <c r="S1100" s="20">
        <v>1920</v>
      </c>
      <c r="U1100" s="22" t="str">
        <f>IFERROR(VLOOKUP(B1100,[1]Planilha1!$A$1:$B$34,2,FALSE),"Liberado")</f>
        <v>Liberado</v>
      </c>
    </row>
    <row r="1101" spans="1:53" s="21" customFormat="1" ht="20.100000000000001" customHeight="1" x14ac:dyDescent="0.2">
      <c r="A1101" s="12" t="s">
        <v>100</v>
      </c>
      <c r="B1101" s="18" t="s">
        <v>289</v>
      </c>
      <c r="C1101" s="13" t="s">
        <v>318</v>
      </c>
      <c r="D1101" s="12" t="s">
        <v>895</v>
      </c>
      <c r="E1101" s="19" t="s">
        <v>5</v>
      </c>
      <c r="F1101" s="19" t="s">
        <v>2273</v>
      </c>
      <c r="G1101" s="19" t="s">
        <v>4010</v>
      </c>
      <c r="H1101" s="12" t="s">
        <v>3592</v>
      </c>
      <c r="I1101" s="20">
        <v>739</v>
      </c>
      <c r="J1101" s="12" t="s">
        <v>2247</v>
      </c>
      <c r="K1101" s="12" t="s">
        <v>3983</v>
      </c>
      <c r="L1101" s="12" t="s">
        <v>2249</v>
      </c>
      <c r="M1101" s="12"/>
      <c r="N1101" s="12" t="s">
        <v>4011</v>
      </c>
      <c r="O1101" s="20">
        <v>0</v>
      </c>
      <c r="P1101" s="20">
        <v>10000</v>
      </c>
      <c r="Q1101" s="20">
        <v>0</v>
      </c>
      <c r="R1101" s="20">
        <v>0</v>
      </c>
      <c r="S1101" s="20">
        <v>480</v>
      </c>
      <c r="U1101" s="22" t="str">
        <f>IFERROR(VLOOKUP(B1101,[1]Planilha1!$A$1:$B$34,2,FALSE),"Liberado")</f>
        <v>Liberado</v>
      </c>
    </row>
    <row r="1102" spans="1:53" s="21" customFormat="1" ht="20.100000000000001" customHeight="1" x14ac:dyDescent="0.2">
      <c r="A1102" s="40" t="s">
        <v>208</v>
      </c>
      <c r="B1102" s="41" t="s">
        <v>289</v>
      </c>
      <c r="C1102" s="14">
        <v>1</v>
      </c>
      <c r="D1102" s="40" t="s">
        <v>2222</v>
      </c>
      <c r="E1102" s="42" t="s">
        <v>2220</v>
      </c>
      <c r="F1102" s="43" t="s">
        <v>7389</v>
      </c>
      <c r="G1102" s="36">
        <v>38810468</v>
      </c>
      <c r="H1102" s="40" t="s">
        <v>2222</v>
      </c>
      <c r="I1102" s="44">
        <v>8654.1</v>
      </c>
      <c r="J1102" s="40" t="s">
        <v>7400</v>
      </c>
      <c r="K1102" s="40" t="s">
        <v>7415</v>
      </c>
      <c r="L1102" s="40" t="s">
        <v>7416</v>
      </c>
      <c r="M1102" s="42" t="s">
        <v>40</v>
      </c>
      <c r="N1102" s="40" t="s">
        <v>7852</v>
      </c>
      <c r="O1102" s="23">
        <v>0</v>
      </c>
      <c r="P1102" s="23">
        <v>8654.1</v>
      </c>
      <c r="Q1102" s="23">
        <v>0</v>
      </c>
      <c r="R1102" s="24">
        <v>0</v>
      </c>
      <c r="S1102" s="25">
        <v>0</v>
      </c>
      <c r="T1102" s="32"/>
      <c r="U1102" s="22" t="str">
        <f>IFERROR(VLOOKUP(B1102,[1]Planilha1!$A$1:$B$34,2,FALSE),"Liberado")</f>
        <v>Liberado</v>
      </c>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c r="AV1102" s="45"/>
      <c r="AW1102" s="45"/>
      <c r="AX1102" s="45"/>
      <c r="AY1102" s="45"/>
      <c r="AZ1102" s="45"/>
      <c r="BA1102" s="45"/>
    </row>
    <row r="1103" spans="1:53" s="21" customFormat="1" ht="20.100000000000001" customHeight="1" x14ac:dyDescent="0.2">
      <c r="A1103" s="40" t="s">
        <v>209</v>
      </c>
      <c r="B1103" s="41" t="s">
        <v>289</v>
      </c>
      <c r="C1103" s="14">
        <v>1</v>
      </c>
      <c r="D1103" s="40" t="s">
        <v>2222</v>
      </c>
      <c r="E1103" s="42" t="s">
        <v>2220</v>
      </c>
      <c r="F1103" s="43" t="s">
        <v>7389</v>
      </c>
      <c r="G1103" s="36">
        <v>38810395</v>
      </c>
      <c r="H1103" s="40" t="s">
        <v>2222</v>
      </c>
      <c r="I1103" s="44">
        <v>12102.689999999999</v>
      </c>
      <c r="J1103" s="40" t="s">
        <v>7400</v>
      </c>
      <c r="K1103" s="40" t="s">
        <v>7415</v>
      </c>
      <c r="L1103" s="40" t="s">
        <v>7416</v>
      </c>
      <c r="M1103" s="42" t="s">
        <v>40</v>
      </c>
      <c r="N1103" s="40" t="s">
        <v>7852</v>
      </c>
      <c r="O1103" s="23">
        <v>0</v>
      </c>
      <c r="P1103" s="23">
        <v>12102.689999999999</v>
      </c>
      <c r="Q1103" s="23">
        <v>0</v>
      </c>
      <c r="R1103" s="24">
        <v>0</v>
      </c>
      <c r="S1103" s="25">
        <v>0</v>
      </c>
      <c r="T1103" s="32"/>
      <c r="U1103" s="22" t="str">
        <f>IFERROR(VLOOKUP(B1103,[1]Planilha1!$A$1:$B$34,2,FALSE),"Liberado")</f>
        <v>Liberado</v>
      </c>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c r="AV1103" s="45"/>
      <c r="AW1103" s="45"/>
      <c r="AX1103" s="45"/>
      <c r="AY1103" s="45"/>
      <c r="AZ1103" s="45"/>
      <c r="BA1103" s="45"/>
    </row>
    <row r="1104" spans="1:53" s="21" customFormat="1" ht="20.100000000000001" customHeight="1" x14ac:dyDescent="0.2">
      <c r="A1104" s="40" t="s">
        <v>210</v>
      </c>
      <c r="B1104" s="41" t="s">
        <v>289</v>
      </c>
      <c r="C1104" s="14">
        <v>1</v>
      </c>
      <c r="D1104" s="40" t="s">
        <v>2221</v>
      </c>
      <c r="E1104" s="42" t="s">
        <v>2220</v>
      </c>
      <c r="F1104" s="43" t="s">
        <v>7389</v>
      </c>
      <c r="G1104" s="36" t="s">
        <v>7473</v>
      </c>
      <c r="H1104" s="40" t="s">
        <v>2221</v>
      </c>
      <c r="I1104" s="44">
        <v>1849.63</v>
      </c>
      <c r="J1104" s="40" t="s">
        <v>7400</v>
      </c>
      <c r="K1104" s="40" t="s">
        <v>7474</v>
      </c>
      <c r="L1104" s="40" t="s">
        <v>7475</v>
      </c>
      <c r="M1104" s="42" t="s">
        <v>40</v>
      </c>
      <c r="N1104" s="40" t="s">
        <v>7422</v>
      </c>
      <c r="O1104" s="23">
        <v>2170.59</v>
      </c>
      <c r="P1104" s="23">
        <v>0</v>
      </c>
      <c r="Q1104" s="23">
        <v>0</v>
      </c>
      <c r="R1104" s="24">
        <v>0</v>
      </c>
      <c r="S1104" s="25">
        <v>0</v>
      </c>
      <c r="T1104" s="32"/>
      <c r="U1104" s="22" t="str">
        <f>IFERROR(VLOOKUP(B1104,[1]Planilha1!$A$1:$B$34,2,FALSE),"Liberado")</f>
        <v>Liberado</v>
      </c>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c r="AV1104" s="45"/>
      <c r="AW1104" s="45"/>
      <c r="AX1104" s="45"/>
      <c r="AY1104" s="45"/>
      <c r="AZ1104" s="45"/>
      <c r="BA1104" s="45"/>
    </row>
    <row r="1105" spans="1:53" s="21" customFormat="1" ht="20.100000000000001" customHeight="1" x14ac:dyDescent="0.2">
      <c r="A1105" s="40" t="s">
        <v>210</v>
      </c>
      <c r="B1105" s="41" t="s">
        <v>289</v>
      </c>
      <c r="C1105" s="14">
        <v>1</v>
      </c>
      <c r="D1105" s="40" t="s">
        <v>2221</v>
      </c>
      <c r="E1105" s="42" t="s">
        <v>2220</v>
      </c>
      <c r="F1105" s="43" t="s">
        <v>7389</v>
      </c>
      <c r="G1105" s="36" t="s">
        <v>7476</v>
      </c>
      <c r="H1105" s="40" t="s">
        <v>2221</v>
      </c>
      <c r="I1105" s="44">
        <v>1506.1</v>
      </c>
      <c r="J1105" s="40" t="s">
        <v>7400</v>
      </c>
      <c r="K1105" s="40" t="s">
        <v>7461</v>
      </c>
      <c r="L1105" s="40" t="s">
        <v>7472</v>
      </c>
      <c r="M1105" s="42" t="s">
        <v>40</v>
      </c>
      <c r="N1105" s="40" t="s">
        <v>7422</v>
      </c>
      <c r="O1105" s="23">
        <v>2198.3000000000002</v>
      </c>
      <c r="P1105" s="23">
        <v>0</v>
      </c>
      <c r="Q1105" s="23">
        <v>0</v>
      </c>
      <c r="R1105" s="24">
        <v>0</v>
      </c>
      <c r="S1105" s="25">
        <v>0</v>
      </c>
      <c r="T1105" s="32"/>
      <c r="U1105" s="22" t="str">
        <f>IFERROR(VLOOKUP(B1105,[1]Planilha1!$A$1:$B$34,2,FALSE),"Liberado")</f>
        <v>Liberado</v>
      </c>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c r="AV1105" s="45"/>
      <c r="AW1105" s="45"/>
      <c r="AX1105" s="45"/>
      <c r="AY1105" s="45"/>
      <c r="AZ1105" s="45"/>
      <c r="BA1105" s="45"/>
    </row>
    <row r="1106" spans="1:53" s="21" customFormat="1" ht="20.100000000000001" customHeight="1" x14ac:dyDescent="0.2">
      <c r="A1106" s="40" t="s">
        <v>210</v>
      </c>
      <c r="B1106" s="41" t="s">
        <v>289</v>
      </c>
      <c r="C1106" s="14">
        <v>1</v>
      </c>
      <c r="D1106" s="40" t="s">
        <v>2221</v>
      </c>
      <c r="E1106" s="42" t="s">
        <v>2220</v>
      </c>
      <c r="F1106" s="43" t="s">
        <v>7389</v>
      </c>
      <c r="G1106" s="36" t="s">
        <v>7477</v>
      </c>
      <c r="H1106" s="40" t="s">
        <v>2221</v>
      </c>
      <c r="I1106" s="44">
        <v>622012.29</v>
      </c>
      <c r="J1106" s="40" t="s">
        <v>7400</v>
      </c>
      <c r="K1106" s="40" t="s">
        <v>7430</v>
      </c>
      <c r="L1106" s="40" t="s">
        <v>7478</v>
      </c>
      <c r="M1106" s="42" t="s">
        <v>40</v>
      </c>
      <c r="N1106" s="40" t="s">
        <v>7852</v>
      </c>
      <c r="O1106" s="23">
        <v>0</v>
      </c>
      <c r="P1106" s="23">
        <v>622012.29</v>
      </c>
      <c r="Q1106" s="23">
        <v>0</v>
      </c>
      <c r="R1106" s="24">
        <v>0</v>
      </c>
      <c r="S1106" s="25">
        <v>0</v>
      </c>
      <c r="T1106" s="32"/>
      <c r="U1106" s="22" t="str">
        <f>IFERROR(VLOOKUP(B1106,[1]Planilha1!$A$1:$B$34,2,FALSE),"Liberado")</f>
        <v>Liberado</v>
      </c>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c r="AV1106" s="45"/>
      <c r="AW1106" s="45"/>
      <c r="AX1106" s="45"/>
      <c r="AY1106" s="45"/>
      <c r="AZ1106" s="45"/>
      <c r="BA1106" s="45"/>
    </row>
    <row r="1107" spans="1:53" s="21" customFormat="1" ht="20.100000000000001" customHeight="1" x14ac:dyDescent="0.2">
      <c r="A1107" s="40" t="s">
        <v>211</v>
      </c>
      <c r="B1107" s="41" t="s">
        <v>289</v>
      </c>
      <c r="C1107" s="14">
        <v>1</v>
      </c>
      <c r="D1107" s="40" t="s">
        <v>2222</v>
      </c>
      <c r="E1107" s="42" t="s">
        <v>2220</v>
      </c>
      <c r="F1107" s="43" t="s">
        <v>7389</v>
      </c>
      <c r="G1107" s="36">
        <v>38810298</v>
      </c>
      <c r="H1107" s="40" t="s">
        <v>2222</v>
      </c>
      <c r="I1107" s="44">
        <v>214980.9</v>
      </c>
      <c r="J1107" s="40" t="s">
        <v>7400</v>
      </c>
      <c r="K1107" s="40" t="s">
        <v>7415</v>
      </c>
      <c r="L1107" s="40" t="s">
        <v>7416</v>
      </c>
      <c r="M1107" s="42" t="s">
        <v>40</v>
      </c>
      <c r="N1107" s="40" t="s">
        <v>7852</v>
      </c>
      <c r="O1107" s="23">
        <v>0</v>
      </c>
      <c r="P1107" s="23">
        <v>214980.9</v>
      </c>
      <c r="Q1107" s="23">
        <v>0</v>
      </c>
      <c r="R1107" s="24">
        <v>0</v>
      </c>
      <c r="S1107" s="25">
        <v>0</v>
      </c>
      <c r="T1107" s="32"/>
      <c r="U1107" s="22" t="str">
        <f>IFERROR(VLOOKUP(B1107,[1]Planilha1!$A$1:$B$34,2,FALSE),"Liberado")</f>
        <v>Liberado</v>
      </c>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c r="AV1107" s="45"/>
      <c r="AW1107" s="45"/>
      <c r="AX1107" s="45"/>
      <c r="AY1107" s="45"/>
      <c r="AZ1107" s="45"/>
      <c r="BA1107" s="45"/>
    </row>
    <row r="1108" spans="1:53" s="21" customFormat="1" ht="20.100000000000001" customHeight="1" x14ac:dyDescent="0.2">
      <c r="A1108" s="40" t="s">
        <v>210</v>
      </c>
      <c r="B1108" s="41" t="s">
        <v>289</v>
      </c>
      <c r="C1108" s="14">
        <v>1</v>
      </c>
      <c r="D1108" s="40" t="s">
        <v>2222</v>
      </c>
      <c r="E1108" s="42" t="s">
        <v>2220</v>
      </c>
      <c r="F1108" s="43" t="s">
        <v>7389</v>
      </c>
      <c r="G1108" s="36">
        <v>38810247</v>
      </c>
      <c r="H1108" s="40" t="s">
        <v>2222</v>
      </c>
      <c r="I1108" s="44">
        <v>68499.59</v>
      </c>
      <c r="J1108" s="40" t="s">
        <v>7400</v>
      </c>
      <c r="K1108" s="40" t="s">
        <v>7415</v>
      </c>
      <c r="L1108" s="40" t="s">
        <v>7416</v>
      </c>
      <c r="M1108" s="42" t="s">
        <v>40</v>
      </c>
      <c r="N1108" s="40" t="s">
        <v>7852</v>
      </c>
      <c r="O1108" s="23">
        <v>0</v>
      </c>
      <c r="P1108" s="23">
        <v>68499.59</v>
      </c>
      <c r="Q1108" s="23">
        <v>0</v>
      </c>
      <c r="R1108" s="24">
        <v>0</v>
      </c>
      <c r="S1108" s="25">
        <v>0</v>
      </c>
      <c r="T1108" s="32"/>
      <c r="U1108" s="22" t="str">
        <f>IFERROR(VLOOKUP(B1108,[1]Planilha1!$A$1:$B$34,2,FALSE),"Liberado")</f>
        <v>Liberado</v>
      </c>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c r="AV1108" s="45"/>
      <c r="AW1108" s="45"/>
      <c r="AX1108" s="45"/>
      <c r="AY1108" s="45"/>
      <c r="AZ1108" s="45"/>
      <c r="BA1108" s="45"/>
    </row>
    <row r="1109" spans="1:53" s="21" customFormat="1" ht="20.100000000000001" customHeight="1" x14ac:dyDescent="0.2">
      <c r="A1109" s="40" t="s">
        <v>210</v>
      </c>
      <c r="B1109" s="41" t="s">
        <v>289</v>
      </c>
      <c r="C1109" s="14">
        <v>1</v>
      </c>
      <c r="D1109" s="40" t="s">
        <v>2221</v>
      </c>
      <c r="E1109" s="42" t="s">
        <v>2220</v>
      </c>
      <c r="F1109" s="43" t="s">
        <v>7389</v>
      </c>
      <c r="G1109" s="36" t="s">
        <v>7635</v>
      </c>
      <c r="H1109" s="40" t="s">
        <v>2221</v>
      </c>
      <c r="I1109" s="44">
        <v>609.75</v>
      </c>
      <c r="J1109" s="40" t="s">
        <v>7400</v>
      </c>
      <c r="K1109" s="40" t="s">
        <v>7474</v>
      </c>
      <c r="L1109" s="40" t="s">
        <v>7573</v>
      </c>
      <c r="M1109" s="42" t="s">
        <v>40</v>
      </c>
      <c r="N1109" s="40" t="s">
        <v>7852</v>
      </c>
      <c r="O1109" s="23">
        <v>0</v>
      </c>
      <c r="P1109" s="23">
        <v>609.75</v>
      </c>
      <c r="Q1109" s="23">
        <v>0</v>
      </c>
      <c r="R1109" s="24">
        <v>0</v>
      </c>
      <c r="S1109" s="25">
        <v>0</v>
      </c>
      <c r="T1109" s="32"/>
      <c r="U1109" s="22" t="str">
        <f>IFERROR(VLOOKUP(B1109,[1]Planilha1!$A$1:$B$34,2,FALSE),"Liberado")</f>
        <v>Liberado</v>
      </c>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c r="AV1109" s="45"/>
      <c r="AW1109" s="45"/>
      <c r="AX1109" s="45"/>
      <c r="AY1109" s="45"/>
      <c r="AZ1109" s="45"/>
      <c r="BA1109" s="45"/>
    </row>
    <row r="1110" spans="1:53" s="21" customFormat="1" ht="20.100000000000001" customHeight="1" x14ac:dyDescent="0.2">
      <c r="A1110" s="40" t="s">
        <v>210</v>
      </c>
      <c r="B1110" s="41" t="s">
        <v>289</v>
      </c>
      <c r="C1110" s="14">
        <v>1</v>
      </c>
      <c r="D1110" s="40" t="s">
        <v>2221</v>
      </c>
      <c r="E1110" s="42" t="s">
        <v>2220</v>
      </c>
      <c r="F1110" s="43" t="s">
        <v>7389</v>
      </c>
      <c r="G1110" s="36" t="s">
        <v>7636</v>
      </c>
      <c r="H1110" s="40" t="s">
        <v>2221</v>
      </c>
      <c r="I1110" s="44">
        <v>793.64</v>
      </c>
      <c r="J1110" s="40" t="s">
        <v>7400</v>
      </c>
      <c r="K1110" s="40" t="s">
        <v>7474</v>
      </c>
      <c r="L1110" s="40" t="s">
        <v>7431</v>
      </c>
      <c r="M1110" s="42" t="s">
        <v>40</v>
      </c>
      <c r="N1110" s="40" t="s">
        <v>7852</v>
      </c>
      <c r="O1110" s="23">
        <v>0</v>
      </c>
      <c r="P1110" s="23">
        <v>793.64</v>
      </c>
      <c r="Q1110" s="23">
        <v>0</v>
      </c>
      <c r="R1110" s="24">
        <v>0</v>
      </c>
      <c r="S1110" s="25">
        <v>0</v>
      </c>
      <c r="T1110" s="32"/>
      <c r="U1110" s="22" t="str">
        <f>IFERROR(VLOOKUP(B1110,[1]Planilha1!$A$1:$B$34,2,FALSE),"Liberado")</f>
        <v>Liberado</v>
      </c>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c r="AV1110" s="45"/>
      <c r="AW1110" s="45"/>
      <c r="AX1110" s="45"/>
      <c r="AY1110" s="45"/>
      <c r="AZ1110" s="45"/>
      <c r="BA1110" s="45"/>
    </row>
    <row r="1111" spans="1:53" s="21" customFormat="1" ht="20.100000000000001" customHeight="1" x14ac:dyDescent="0.2">
      <c r="A1111" s="40" t="s">
        <v>210</v>
      </c>
      <c r="B1111" s="41" t="s">
        <v>289</v>
      </c>
      <c r="C1111" s="14">
        <v>1</v>
      </c>
      <c r="D1111" s="40" t="s">
        <v>2221</v>
      </c>
      <c r="E1111" s="42" t="s">
        <v>2220</v>
      </c>
      <c r="F1111" s="43" t="s">
        <v>7389</v>
      </c>
      <c r="G1111" s="36" t="s">
        <v>7637</v>
      </c>
      <c r="H1111" s="40" t="s">
        <v>2221</v>
      </c>
      <c r="I1111" s="44">
        <v>605036.37</v>
      </c>
      <c r="J1111" s="40" t="s">
        <v>7400</v>
      </c>
      <c r="K1111" s="40" t="s">
        <v>7430</v>
      </c>
      <c r="L1111" s="40" t="s">
        <v>7472</v>
      </c>
      <c r="M1111" s="42" t="s">
        <v>40</v>
      </c>
      <c r="N1111" s="40" t="s">
        <v>7852</v>
      </c>
      <c r="O1111" s="23">
        <v>0</v>
      </c>
      <c r="P1111" s="23">
        <v>605036.37</v>
      </c>
      <c r="Q1111" s="23">
        <v>0</v>
      </c>
      <c r="R1111" s="24">
        <v>0</v>
      </c>
      <c r="S1111" s="25">
        <v>0</v>
      </c>
      <c r="T1111" s="32"/>
      <c r="U1111" s="22" t="str">
        <f>IFERROR(VLOOKUP(B1111,[1]Planilha1!$A$1:$B$34,2,FALSE),"Liberado")</f>
        <v>Liberado</v>
      </c>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c r="AV1111" s="45"/>
      <c r="AW1111" s="45"/>
      <c r="AX1111" s="45"/>
      <c r="AY1111" s="45"/>
      <c r="AZ1111" s="45"/>
      <c r="BA1111" s="45"/>
    </row>
    <row r="1112" spans="1:53" s="21" customFormat="1" ht="20.100000000000001" customHeight="1" x14ac:dyDescent="0.2">
      <c r="A1112" s="40" t="s">
        <v>210</v>
      </c>
      <c r="B1112" s="41" t="s">
        <v>289</v>
      </c>
      <c r="C1112" s="14">
        <v>1</v>
      </c>
      <c r="D1112" s="40" t="s">
        <v>2221</v>
      </c>
      <c r="E1112" s="42" t="s">
        <v>2220</v>
      </c>
      <c r="F1112" s="43" t="s">
        <v>7389</v>
      </c>
      <c r="G1112" s="36" t="s">
        <v>7638</v>
      </c>
      <c r="H1112" s="40" t="s">
        <v>2221</v>
      </c>
      <c r="I1112" s="44">
        <v>1330.05</v>
      </c>
      <c r="J1112" s="40" t="s">
        <v>7400</v>
      </c>
      <c r="K1112" s="40" t="s">
        <v>7461</v>
      </c>
      <c r="L1112" s="40" t="s">
        <v>7639</v>
      </c>
      <c r="M1112" s="42" t="s">
        <v>40</v>
      </c>
      <c r="N1112" s="40" t="s">
        <v>7422</v>
      </c>
      <c r="O1112" s="23">
        <v>2005.79</v>
      </c>
      <c r="P1112" s="23">
        <v>0</v>
      </c>
      <c r="Q1112" s="23">
        <v>0</v>
      </c>
      <c r="R1112" s="24">
        <v>0</v>
      </c>
      <c r="S1112" s="25">
        <v>0</v>
      </c>
      <c r="T1112" s="32"/>
      <c r="U1112" s="22" t="str">
        <f>IFERROR(VLOOKUP(B1112,[1]Planilha1!$A$1:$B$34,2,FALSE),"Liberado")</f>
        <v>Liberado</v>
      </c>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c r="AV1112" s="45"/>
      <c r="AW1112" s="45"/>
      <c r="AX1112" s="45"/>
      <c r="AY1112" s="45"/>
      <c r="AZ1112" s="45"/>
      <c r="BA1112" s="45"/>
    </row>
    <row r="1113" spans="1:53" s="21" customFormat="1" ht="20.100000000000001" customHeight="1" x14ac:dyDescent="0.2">
      <c r="A1113" s="40" t="s">
        <v>210</v>
      </c>
      <c r="B1113" s="41" t="s">
        <v>289</v>
      </c>
      <c r="C1113" s="14">
        <v>1</v>
      </c>
      <c r="D1113" s="40" t="s">
        <v>2221</v>
      </c>
      <c r="E1113" s="42" t="s">
        <v>2220</v>
      </c>
      <c r="F1113" s="43" t="s">
        <v>7389</v>
      </c>
      <c r="G1113" s="36" t="s">
        <v>7640</v>
      </c>
      <c r="H1113" s="40" t="s">
        <v>2221</v>
      </c>
      <c r="I1113" s="44">
        <v>1158.48</v>
      </c>
      <c r="J1113" s="40" t="s">
        <v>7400</v>
      </c>
      <c r="K1113" s="40" t="s">
        <v>7474</v>
      </c>
      <c r="L1113" s="40" t="s">
        <v>7641</v>
      </c>
      <c r="M1113" s="42" t="s">
        <v>40</v>
      </c>
      <c r="N1113" s="40" t="s">
        <v>7852</v>
      </c>
      <c r="O1113" s="23">
        <v>0</v>
      </c>
      <c r="P1113" s="23">
        <v>1158.48</v>
      </c>
      <c r="Q1113" s="23">
        <v>0</v>
      </c>
      <c r="R1113" s="24">
        <v>0</v>
      </c>
      <c r="S1113" s="25">
        <v>0</v>
      </c>
      <c r="T1113" s="32"/>
      <c r="U1113" s="22" t="str">
        <f>IFERROR(VLOOKUP(B1113,[1]Planilha1!$A$1:$B$34,2,FALSE),"Liberado")</f>
        <v>Liberado</v>
      </c>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c r="AV1113" s="45"/>
      <c r="AW1113" s="45"/>
      <c r="AX1113" s="45"/>
      <c r="AY1113" s="45"/>
      <c r="AZ1113" s="45"/>
      <c r="BA1113" s="45"/>
    </row>
    <row r="1114" spans="1:53" s="21" customFormat="1" ht="20.100000000000001" customHeight="1" x14ac:dyDescent="0.2">
      <c r="A1114" s="40" t="s">
        <v>210</v>
      </c>
      <c r="B1114" s="41" t="s">
        <v>289</v>
      </c>
      <c r="C1114" s="14">
        <v>1</v>
      </c>
      <c r="D1114" s="40" t="s">
        <v>2221</v>
      </c>
      <c r="E1114" s="42" t="s">
        <v>2220</v>
      </c>
      <c r="F1114" s="43" t="s">
        <v>7389</v>
      </c>
      <c r="G1114" s="36" t="s">
        <v>7642</v>
      </c>
      <c r="H1114" s="40" t="s">
        <v>2221</v>
      </c>
      <c r="I1114" s="44">
        <v>4897.42</v>
      </c>
      <c r="J1114" s="40" t="s">
        <v>7400</v>
      </c>
      <c r="K1114" s="40" t="s">
        <v>7474</v>
      </c>
      <c r="L1114" s="40" t="s">
        <v>7643</v>
      </c>
      <c r="M1114" s="42" t="s">
        <v>40</v>
      </c>
      <c r="N1114" s="40" t="s">
        <v>7852</v>
      </c>
      <c r="O1114" s="23">
        <v>0</v>
      </c>
      <c r="P1114" s="23">
        <v>4897.42</v>
      </c>
      <c r="Q1114" s="23">
        <v>0</v>
      </c>
      <c r="R1114" s="24">
        <v>0</v>
      </c>
      <c r="S1114" s="25">
        <v>0</v>
      </c>
      <c r="T1114" s="32"/>
      <c r="U1114" s="22" t="str">
        <f>IFERROR(VLOOKUP(B1114,[1]Planilha1!$A$1:$B$34,2,FALSE),"Liberado")</f>
        <v>Liberado</v>
      </c>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c r="AV1114" s="45"/>
      <c r="AW1114" s="45"/>
      <c r="AX1114" s="45"/>
      <c r="AY1114" s="45"/>
      <c r="AZ1114" s="45"/>
      <c r="BA1114" s="45"/>
    </row>
    <row r="1115" spans="1:53" s="21" customFormat="1" ht="20.100000000000001" customHeight="1" x14ac:dyDescent="0.2">
      <c r="A1115" s="40" t="s">
        <v>210</v>
      </c>
      <c r="B1115" s="41" t="s">
        <v>289</v>
      </c>
      <c r="C1115" s="14">
        <v>1</v>
      </c>
      <c r="D1115" s="40" t="s">
        <v>2221</v>
      </c>
      <c r="E1115" s="42" t="s">
        <v>2220</v>
      </c>
      <c r="F1115" s="43" t="s">
        <v>7389</v>
      </c>
      <c r="G1115" s="36" t="s">
        <v>7644</v>
      </c>
      <c r="H1115" s="40" t="s">
        <v>2221</v>
      </c>
      <c r="I1115" s="44">
        <v>957.17</v>
      </c>
      <c r="J1115" s="40" t="s">
        <v>7400</v>
      </c>
      <c r="K1115" s="40" t="s">
        <v>7461</v>
      </c>
      <c r="L1115" s="40" t="s">
        <v>7645</v>
      </c>
      <c r="M1115" s="42" t="s">
        <v>40</v>
      </c>
      <c r="N1115" s="40" t="s">
        <v>7422</v>
      </c>
      <c r="O1115" s="23">
        <v>1397.08</v>
      </c>
      <c r="P1115" s="23">
        <v>0</v>
      </c>
      <c r="Q1115" s="23">
        <v>0</v>
      </c>
      <c r="R1115" s="24">
        <v>0</v>
      </c>
      <c r="S1115" s="25">
        <v>0</v>
      </c>
      <c r="T1115" s="32"/>
      <c r="U1115" s="22" t="str">
        <f>IFERROR(VLOOKUP(B1115,[1]Planilha1!$A$1:$B$34,2,FALSE),"Liberado")</f>
        <v>Liberado</v>
      </c>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c r="AV1115" s="45"/>
      <c r="AW1115" s="45"/>
      <c r="AX1115" s="45"/>
      <c r="AY1115" s="45"/>
      <c r="AZ1115" s="45"/>
      <c r="BA1115" s="45"/>
    </row>
    <row r="1116" spans="1:53" s="21" customFormat="1" ht="20.100000000000001" customHeight="1" x14ac:dyDescent="0.2">
      <c r="A1116" s="40" t="s">
        <v>210</v>
      </c>
      <c r="B1116" s="41" t="s">
        <v>289</v>
      </c>
      <c r="C1116" s="14">
        <v>1</v>
      </c>
      <c r="D1116" s="40" t="s">
        <v>2221</v>
      </c>
      <c r="E1116" s="42" t="s">
        <v>2220</v>
      </c>
      <c r="F1116" s="43" t="s">
        <v>7389</v>
      </c>
      <c r="G1116" s="36" t="s">
        <v>7646</v>
      </c>
      <c r="H1116" s="40" t="s">
        <v>2221</v>
      </c>
      <c r="I1116" s="44">
        <v>1419672.21</v>
      </c>
      <c r="J1116" s="40" t="s">
        <v>7391</v>
      </c>
      <c r="K1116" s="40" t="s">
        <v>7430</v>
      </c>
      <c r="L1116" s="40" t="s">
        <v>7478</v>
      </c>
      <c r="M1116" s="42" t="s">
        <v>40</v>
      </c>
      <c r="N1116" s="40" t="s">
        <v>7852</v>
      </c>
      <c r="O1116" s="23">
        <v>0</v>
      </c>
      <c r="P1116" s="23">
        <v>1419672.21</v>
      </c>
      <c r="Q1116" s="23">
        <v>0</v>
      </c>
      <c r="R1116" s="24">
        <v>0</v>
      </c>
      <c r="S1116" s="25">
        <v>0</v>
      </c>
      <c r="T1116" s="32"/>
      <c r="U1116" s="22" t="str">
        <f>IFERROR(VLOOKUP(B1116,[1]Planilha1!$A$1:$B$34,2,FALSE),"Liberado")</f>
        <v>Liberado</v>
      </c>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c r="AV1116" s="45"/>
      <c r="AW1116" s="45"/>
      <c r="AX1116" s="45"/>
      <c r="AY1116" s="45"/>
      <c r="AZ1116" s="45"/>
      <c r="BA1116" s="45"/>
    </row>
    <row r="1117" spans="1:53" s="21" customFormat="1" ht="20.100000000000001" customHeight="1" x14ac:dyDescent="0.2">
      <c r="A1117" s="40" t="s">
        <v>212</v>
      </c>
      <c r="B1117" s="41" t="s">
        <v>313</v>
      </c>
      <c r="C1117" s="14">
        <v>1</v>
      </c>
      <c r="D1117" s="40" t="s">
        <v>2221</v>
      </c>
      <c r="E1117" s="42" t="s">
        <v>2220</v>
      </c>
      <c r="F1117" s="43" t="s">
        <v>7389</v>
      </c>
      <c r="G1117" s="36" t="s">
        <v>7479</v>
      </c>
      <c r="H1117" s="40" t="s">
        <v>2221</v>
      </c>
      <c r="I1117" s="44">
        <v>1435690.56</v>
      </c>
      <c r="J1117" s="40" t="s">
        <v>7400</v>
      </c>
      <c r="K1117" s="40" t="s">
        <v>7430</v>
      </c>
      <c r="L1117" s="40" t="s">
        <v>7478</v>
      </c>
      <c r="M1117" s="42" t="s">
        <v>40</v>
      </c>
      <c r="N1117" s="40" t="s">
        <v>7852</v>
      </c>
      <c r="O1117" s="23">
        <v>0</v>
      </c>
      <c r="P1117" s="23">
        <v>1435690.56</v>
      </c>
      <c r="Q1117" s="23">
        <v>0</v>
      </c>
      <c r="R1117" s="24">
        <v>0</v>
      </c>
      <c r="S1117" s="25">
        <v>0</v>
      </c>
      <c r="T1117" s="32"/>
      <c r="U1117" s="22" t="str">
        <f>IFERROR(VLOOKUP(B1117,[1]Planilha1!$A$1:$B$34,2,FALSE),"Liberado")</f>
        <v>Liberado</v>
      </c>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c r="AV1117" s="45"/>
      <c r="AW1117" s="45"/>
      <c r="AX1117" s="45"/>
      <c r="AY1117" s="45"/>
      <c r="AZ1117" s="45"/>
      <c r="BA1117" s="45"/>
    </row>
    <row r="1118" spans="1:53" s="21" customFormat="1" ht="20.100000000000001" customHeight="1" x14ac:dyDescent="0.2">
      <c r="A1118" s="40" t="s">
        <v>212</v>
      </c>
      <c r="B1118" s="41" t="s">
        <v>313</v>
      </c>
      <c r="C1118" s="14">
        <v>1</v>
      </c>
      <c r="D1118" s="40" t="s">
        <v>2221</v>
      </c>
      <c r="E1118" s="42" t="s">
        <v>2220</v>
      </c>
      <c r="F1118" s="43" t="s">
        <v>7389</v>
      </c>
      <c r="G1118" s="36" t="s">
        <v>7480</v>
      </c>
      <c r="H1118" s="40" t="s">
        <v>2221</v>
      </c>
      <c r="I1118" s="44">
        <v>1778.58</v>
      </c>
      <c r="J1118" s="40" t="s">
        <v>7400</v>
      </c>
      <c r="K1118" s="40" t="s">
        <v>7401</v>
      </c>
      <c r="L1118" s="40" t="s">
        <v>7402</v>
      </c>
      <c r="M1118" s="42" t="s">
        <v>40</v>
      </c>
      <c r="N1118" s="40" t="s">
        <v>7403</v>
      </c>
      <c r="O1118" s="23">
        <v>0</v>
      </c>
      <c r="P1118" s="23">
        <v>0</v>
      </c>
      <c r="Q1118" s="23">
        <v>1778.58</v>
      </c>
      <c r="R1118" s="24">
        <v>0</v>
      </c>
      <c r="S1118" s="25">
        <v>0</v>
      </c>
      <c r="T1118" s="32"/>
      <c r="U1118" s="22" t="str">
        <f>IFERROR(VLOOKUP(B1118,[1]Planilha1!$A$1:$B$34,2,FALSE),"Liberado")</f>
        <v>Liberado</v>
      </c>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c r="AV1118" s="45"/>
      <c r="AW1118" s="45"/>
      <c r="AX1118" s="45"/>
      <c r="AY1118" s="45"/>
      <c r="AZ1118" s="45"/>
      <c r="BA1118" s="45"/>
    </row>
    <row r="1119" spans="1:53" s="21" customFormat="1" ht="20.100000000000001" customHeight="1" x14ac:dyDescent="0.2">
      <c r="A1119" s="40" t="s">
        <v>212</v>
      </c>
      <c r="B1119" s="41" t="s">
        <v>313</v>
      </c>
      <c r="C1119" s="14">
        <v>1</v>
      </c>
      <c r="D1119" s="40" t="s">
        <v>2221</v>
      </c>
      <c r="E1119" s="42" t="s">
        <v>2220</v>
      </c>
      <c r="F1119" s="43" t="s">
        <v>7389</v>
      </c>
      <c r="G1119" s="36" t="s">
        <v>7481</v>
      </c>
      <c r="H1119" s="40" t="s">
        <v>2221</v>
      </c>
      <c r="I1119" s="44">
        <v>1504.26</v>
      </c>
      <c r="J1119" s="40" t="s">
        <v>7400</v>
      </c>
      <c r="K1119" s="40" t="s">
        <v>7461</v>
      </c>
      <c r="L1119" s="40" t="s">
        <v>7482</v>
      </c>
      <c r="M1119" s="42" t="s">
        <v>40</v>
      </c>
      <c r="N1119" s="40" t="s">
        <v>7422</v>
      </c>
      <c r="O1119" s="23">
        <v>2271.85</v>
      </c>
      <c r="P1119" s="23">
        <v>0</v>
      </c>
      <c r="Q1119" s="23">
        <v>0</v>
      </c>
      <c r="R1119" s="24">
        <v>0</v>
      </c>
      <c r="S1119" s="25">
        <v>0</v>
      </c>
      <c r="T1119" s="32"/>
      <c r="U1119" s="22" t="str">
        <f>IFERROR(VLOOKUP(B1119,[1]Planilha1!$A$1:$B$34,2,FALSE),"Liberado")</f>
        <v>Liberado</v>
      </c>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c r="AV1119" s="45"/>
      <c r="AW1119" s="45"/>
      <c r="AX1119" s="45"/>
      <c r="AY1119" s="45"/>
      <c r="AZ1119" s="45"/>
      <c r="BA1119" s="45"/>
    </row>
    <row r="1120" spans="1:53" s="21" customFormat="1" ht="20.100000000000001" customHeight="1" x14ac:dyDescent="0.2">
      <c r="A1120" s="40" t="s">
        <v>212</v>
      </c>
      <c r="B1120" s="41" t="s">
        <v>313</v>
      </c>
      <c r="C1120" s="14">
        <v>1</v>
      </c>
      <c r="D1120" s="40" t="s">
        <v>2221</v>
      </c>
      <c r="E1120" s="42" t="s">
        <v>2220</v>
      </c>
      <c r="F1120" s="43" t="s">
        <v>7389</v>
      </c>
      <c r="G1120" s="36" t="s">
        <v>7483</v>
      </c>
      <c r="H1120" s="40" t="s">
        <v>2221</v>
      </c>
      <c r="I1120" s="44">
        <v>3231.54</v>
      </c>
      <c r="J1120" s="40" t="s">
        <v>7400</v>
      </c>
      <c r="K1120" s="40" t="s">
        <v>7474</v>
      </c>
      <c r="L1120" s="40" t="s">
        <v>7431</v>
      </c>
      <c r="M1120" s="42" t="s">
        <v>40</v>
      </c>
      <c r="N1120" s="40" t="s">
        <v>7422</v>
      </c>
      <c r="O1120" s="23">
        <v>4723.45</v>
      </c>
      <c r="P1120" s="23">
        <v>0</v>
      </c>
      <c r="Q1120" s="23">
        <v>0</v>
      </c>
      <c r="R1120" s="24">
        <v>0</v>
      </c>
      <c r="S1120" s="25">
        <v>0</v>
      </c>
      <c r="T1120" s="32"/>
      <c r="U1120" s="22" t="str">
        <f>IFERROR(VLOOKUP(B1120,[1]Planilha1!$A$1:$B$34,2,FALSE),"Liberado")</f>
        <v>Liberado</v>
      </c>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c r="AV1120" s="45"/>
      <c r="AW1120" s="45"/>
      <c r="AX1120" s="45"/>
      <c r="AY1120" s="45"/>
      <c r="AZ1120" s="45"/>
      <c r="BA1120" s="45"/>
    </row>
    <row r="1121" spans="1:53" s="21" customFormat="1" ht="20.100000000000001" customHeight="1" x14ac:dyDescent="0.2">
      <c r="A1121" s="40" t="s">
        <v>212</v>
      </c>
      <c r="B1121" s="41" t="s">
        <v>313</v>
      </c>
      <c r="C1121" s="14">
        <v>1</v>
      </c>
      <c r="D1121" s="40" t="s">
        <v>2221</v>
      </c>
      <c r="E1121" s="42" t="s">
        <v>2220</v>
      </c>
      <c r="F1121" s="43" t="s">
        <v>7389</v>
      </c>
      <c r="G1121" s="36" t="s">
        <v>7484</v>
      </c>
      <c r="H1121" s="40" t="s">
        <v>2221</v>
      </c>
      <c r="I1121" s="44">
        <v>921.97</v>
      </c>
      <c r="J1121" s="40" t="s">
        <v>7400</v>
      </c>
      <c r="K1121" s="40" t="s">
        <v>7461</v>
      </c>
      <c r="L1121" s="40" t="s">
        <v>7402</v>
      </c>
      <c r="M1121" s="42" t="s">
        <v>40</v>
      </c>
      <c r="N1121" s="40" t="s">
        <v>7852</v>
      </c>
      <c r="O1121" s="23">
        <v>0</v>
      </c>
      <c r="P1121" s="23">
        <v>921.97</v>
      </c>
      <c r="Q1121" s="23">
        <v>0</v>
      </c>
      <c r="R1121" s="24">
        <v>0</v>
      </c>
      <c r="S1121" s="25">
        <v>0</v>
      </c>
      <c r="T1121" s="32"/>
      <c r="U1121" s="22" t="str">
        <f>IFERROR(VLOOKUP(B1121,[1]Planilha1!$A$1:$B$34,2,FALSE),"Liberado")</f>
        <v>Liberado</v>
      </c>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c r="AV1121" s="45"/>
      <c r="AW1121" s="45"/>
      <c r="AX1121" s="45"/>
      <c r="AY1121" s="45"/>
      <c r="AZ1121" s="45"/>
      <c r="BA1121" s="45"/>
    </row>
    <row r="1122" spans="1:53" s="21" customFormat="1" ht="20.100000000000001" customHeight="1" x14ac:dyDescent="0.2">
      <c r="A1122" s="40" t="s">
        <v>212</v>
      </c>
      <c r="B1122" s="41" t="s">
        <v>313</v>
      </c>
      <c r="C1122" s="14">
        <v>1</v>
      </c>
      <c r="D1122" s="40" t="s">
        <v>2221</v>
      </c>
      <c r="E1122" s="42" t="s">
        <v>2220</v>
      </c>
      <c r="F1122" s="43" t="s">
        <v>7389</v>
      </c>
      <c r="G1122" s="36" t="s">
        <v>7485</v>
      </c>
      <c r="H1122" s="40" t="s">
        <v>2221</v>
      </c>
      <c r="I1122" s="44">
        <v>1883.7</v>
      </c>
      <c r="J1122" s="40" t="s">
        <v>7400</v>
      </c>
      <c r="K1122" s="40" t="s">
        <v>7434</v>
      </c>
      <c r="L1122" s="40" t="s">
        <v>7486</v>
      </c>
      <c r="M1122" s="42" t="s">
        <v>40</v>
      </c>
      <c r="N1122" s="40" t="s">
        <v>7422</v>
      </c>
      <c r="O1122" s="23">
        <v>2753.35</v>
      </c>
      <c r="P1122" s="23">
        <v>0</v>
      </c>
      <c r="Q1122" s="23">
        <v>0</v>
      </c>
      <c r="R1122" s="24">
        <v>0</v>
      </c>
      <c r="S1122" s="25">
        <v>0</v>
      </c>
      <c r="T1122" s="32"/>
      <c r="U1122" s="22" t="str">
        <f>IFERROR(VLOOKUP(B1122,[1]Planilha1!$A$1:$B$34,2,FALSE),"Liberado")</f>
        <v>Liberado</v>
      </c>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c r="AV1122" s="45"/>
      <c r="AW1122" s="45"/>
      <c r="AX1122" s="45"/>
      <c r="AY1122" s="45"/>
      <c r="AZ1122" s="45"/>
      <c r="BA1122" s="45"/>
    </row>
    <row r="1123" spans="1:53" s="21" customFormat="1" ht="20.100000000000001" customHeight="1" x14ac:dyDescent="0.2">
      <c r="A1123" s="40" t="s">
        <v>213</v>
      </c>
      <c r="B1123" s="41" t="s">
        <v>313</v>
      </c>
      <c r="C1123" s="14">
        <v>1</v>
      </c>
      <c r="D1123" s="40" t="s">
        <v>2222</v>
      </c>
      <c r="E1123" s="42" t="s">
        <v>2220</v>
      </c>
      <c r="F1123" s="43" t="s">
        <v>7389</v>
      </c>
      <c r="G1123" s="36">
        <v>38810654</v>
      </c>
      <c r="H1123" s="40" t="s">
        <v>2222</v>
      </c>
      <c r="I1123" s="44">
        <v>51471.66</v>
      </c>
      <c r="J1123" s="40" t="s">
        <v>7400</v>
      </c>
      <c r="K1123" s="40" t="s">
        <v>7415</v>
      </c>
      <c r="L1123" s="40" t="s">
        <v>7416</v>
      </c>
      <c r="M1123" s="42" t="s">
        <v>40</v>
      </c>
      <c r="N1123" s="40" t="s">
        <v>7852</v>
      </c>
      <c r="O1123" s="23">
        <v>0</v>
      </c>
      <c r="P1123" s="23">
        <v>51471.66</v>
      </c>
      <c r="Q1123" s="23">
        <v>0</v>
      </c>
      <c r="R1123" s="24">
        <v>0</v>
      </c>
      <c r="S1123" s="25">
        <v>0</v>
      </c>
      <c r="T1123" s="32"/>
      <c r="U1123" s="22" t="str">
        <f>IFERROR(VLOOKUP(B1123,[1]Planilha1!$A$1:$B$34,2,FALSE),"Liberado")</f>
        <v>Liberado</v>
      </c>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c r="AV1123" s="45"/>
      <c r="AW1123" s="45"/>
      <c r="AX1123" s="45"/>
      <c r="AY1123" s="45"/>
      <c r="AZ1123" s="45"/>
      <c r="BA1123" s="45"/>
    </row>
    <row r="1124" spans="1:53" s="21" customFormat="1" ht="20.100000000000001" customHeight="1" x14ac:dyDescent="0.2">
      <c r="A1124" s="12" t="s">
        <v>8034</v>
      </c>
      <c r="B1124" s="18" t="s">
        <v>266</v>
      </c>
      <c r="C1124" s="12" t="s">
        <v>331</v>
      </c>
      <c r="D1124" s="12" t="s">
        <v>8035</v>
      </c>
      <c r="E1124" s="19" t="s">
        <v>5</v>
      </c>
      <c r="F1124" s="19" t="s">
        <v>2273</v>
      </c>
      <c r="G1124" s="19" t="s">
        <v>8036</v>
      </c>
      <c r="H1124" s="12" t="s">
        <v>8037</v>
      </c>
      <c r="I1124" s="20">
        <v>0</v>
      </c>
      <c r="J1124" s="12" t="s">
        <v>2270</v>
      </c>
      <c r="K1124" s="12" t="s">
        <v>8038</v>
      </c>
      <c r="L1124" s="12" t="s">
        <v>2677</v>
      </c>
      <c r="M1124" s="12"/>
      <c r="N1124" s="12" t="s">
        <v>8039</v>
      </c>
      <c r="O1124" s="20">
        <v>0</v>
      </c>
      <c r="P1124" s="20">
        <v>8468.65</v>
      </c>
      <c r="Q1124" s="20">
        <v>0</v>
      </c>
      <c r="R1124" s="20">
        <v>0</v>
      </c>
      <c r="S1124" s="20">
        <v>96</v>
      </c>
      <c r="U1124" s="22" t="str">
        <f>IFERROR(VLOOKUP(B1124,[1]Planilha1!$A$1:$B$34,2,FALSE),"Liberado")</f>
        <v>Liberado</v>
      </c>
    </row>
    <row r="1125" spans="1:53" s="21" customFormat="1" ht="20.100000000000001" customHeight="1" x14ac:dyDescent="0.2">
      <c r="A1125" s="12" t="s">
        <v>8034</v>
      </c>
      <c r="B1125" s="18" t="s">
        <v>266</v>
      </c>
      <c r="C1125" s="12" t="s">
        <v>331</v>
      </c>
      <c r="D1125" s="12" t="s">
        <v>8059</v>
      </c>
      <c r="E1125" s="19" t="s">
        <v>5</v>
      </c>
      <c r="F1125" s="19" t="s">
        <v>2308</v>
      </c>
      <c r="G1125" s="19" t="s">
        <v>8060</v>
      </c>
      <c r="H1125" s="12" t="s">
        <v>8061</v>
      </c>
      <c r="I1125" s="20">
        <v>19965</v>
      </c>
      <c r="J1125" s="12" t="s">
        <v>2270</v>
      </c>
      <c r="K1125" s="12" t="s">
        <v>8062</v>
      </c>
      <c r="L1125" s="12" t="s">
        <v>8063</v>
      </c>
      <c r="M1125" s="12" t="s">
        <v>8064</v>
      </c>
      <c r="N1125" s="12" t="s">
        <v>2966</v>
      </c>
      <c r="O1125" s="20">
        <v>0</v>
      </c>
      <c r="P1125" s="20">
        <v>6225</v>
      </c>
      <c r="Q1125" s="20">
        <v>0</v>
      </c>
      <c r="R1125" s="20">
        <v>0</v>
      </c>
      <c r="S1125" s="20">
        <v>64</v>
      </c>
      <c r="U1125" s="22" t="str">
        <f>IFERROR(VLOOKUP(B1125,[1]Planilha1!$A$1:$B$34,2,FALSE),"Liberado")</f>
        <v>Liberado</v>
      </c>
    </row>
    <row r="1126" spans="1:53" s="21" customFormat="1" ht="20.100000000000001" customHeight="1" x14ac:dyDescent="0.2">
      <c r="A1126" s="12" t="s">
        <v>8034</v>
      </c>
      <c r="B1126" s="18" t="s">
        <v>266</v>
      </c>
      <c r="C1126" s="12" t="s">
        <v>427</v>
      </c>
      <c r="D1126" s="12" t="s">
        <v>8202</v>
      </c>
      <c r="E1126" s="19" t="s">
        <v>5</v>
      </c>
      <c r="F1126" s="19" t="s">
        <v>2273</v>
      </c>
      <c r="G1126" s="19" t="s">
        <v>8203</v>
      </c>
      <c r="H1126" s="12" t="s">
        <v>8204</v>
      </c>
      <c r="I1126" s="20">
        <v>4000</v>
      </c>
      <c r="J1126" s="12" t="s">
        <v>2270</v>
      </c>
      <c r="K1126" s="12" t="s">
        <v>8205</v>
      </c>
      <c r="L1126" s="12" t="s">
        <v>8206</v>
      </c>
      <c r="M1126" s="12" t="s">
        <v>8207</v>
      </c>
      <c r="N1126" s="12" t="s">
        <v>2966</v>
      </c>
      <c r="O1126" s="20">
        <v>0</v>
      </c>
      <c r="P1126" s="20">
        <v>2000</v>
      </c>
      <c r="Q1126" s="20">
        <v>0</v>
      </c>
      <c r="R1126" s="20">
        <v>0</v>
      </c>
      <c r="S1126" s="20">
        <v>64</v>
      </c>
      <c r="U1126" s="22" t="str">
        <f>IFERROR(VLOOKUP(B1126,[1]Planilha1!$A$1:$B$34,2,FALSE),"Liberado")</f>
        <v>Liberado</v>
      </c>
    </row>
    <row r="1127" spans="1:53" s="21" customFormat="1" ht="20.100000000000001" customHeight="1" x14ac:dyDescent="0.2">
      <c r="A1127" s="12" t="s">
        <v>8034</v>
      </c>
      <c r="B1127" s="18" t="s">
        <v>266</v>
      </c>
      <c r="C1127" s="12" t="s">
        <v>331</v>
      </c>
      <c r="D1127" s="12" t="s">
        <v>378</v>
      </c>
      <c r="E1127" s="19" t="s">
        <v>5</v>
      </c>
      <c r="F1127" s="19" t="s">
        <v>14</v>
      </c>
      <c r="G1127" s="19" t="s">
        <v>9330</v>
      </c>
      <c r="H1127" s="12" t="s">
        <v>2476</v>
      </c>
      <c r="I1127" s="20">
        <v>15000</v>
      </c>
      <c r="J1127" s="12" t="s">
        <v>2270</v>
      </c>
      <c r="K1127" s="12" t="s">
        <v>9331</v>
      </c>
      <c r="L1127" s="12" t="s">
        <v>2288</v>
      </c>
      <c r="M1127" s="12" t="s">
        <v>9332</v>
      </c>
      <c r="N1127" s="12" t="s">
        <v>8303</v>
      </c>
      <c r="O1127" s="23">
        <v>0</v>
      </c>
      <c r="P1127" s="23">
        <v>10000</v>
      </c>
      <c r="Q1127" s="23">
        <v>0</v>
      </c>
      <c r="R1127" s="24">
        <v>0</v>
      </c>
      <c r="S1127" s="25">
        <v>0</v>
      </c>
      <c r="U1127" s="22" t="str">
        <f>IFERROR(VLOOKUP(B1127,[1]Planilha1!$A$1:$B$34,2,FALSE),"Liberado")</f>
        <v>Liberado</v>
      </c>
    </row>
    <row r="1128" spans="1:53" s="21" customFormat="1" ht="20.100000000000001" customHeight="1" x14ac:dyDescent="0.2">
      <c r="A1128" s="12" t="s">
        <v>8034</v>
      </c>
      <c r="B1128" s="18" t="s">
        <v>266</v>
      </c>
      <c r="C1128" s="12" t="s">
        <v>397</v>
      </c>
      <c r="D1128" s="12" t="s">
        <v>1155</v>
      </c>
      <c r="E1128" s="19" t="s">
        <v>5</v>
      </c>
      <c r="F1128" s="19" t="s">
        <v>4731</v>
      </c>
      <c r="G1128" s="19" t="s">
        <v>4732</v>
      </c>
      <c r="H1128" s="12" t="s">
        <v>4733</v>
      </c>
      <c r="I1128" s="20">
        <v>26053.32</v>
      </c>
      <c r="J1128" s="12" t="s">
        <v>2270</v>
      </c>
      <c r="K1128" s="12" t="s">
        <v>4734</v>
      </c>
      <c r="L1128" s="12" t="s">
        <v>2411</v>
      </c>
      <c r="M1128" s="12"/>
      <c r="N1128" s="12" t="s">
        <v>9333</v>
      </c>
      <c r="O1128" s="23">
        <v>0</v>
      </c>
      <c r="P1128" s="23">
        <v>0</v>
      </c>
      <c r="Q1128" s="23">
        <v>0</v>
      </c>
      <c r="R1128" s="24">
        <v>0</v>
      </c>
      <c r="S1128" s="25">
        <v>256</v>
      </c>
      <c r="U1128" s="22" t="str">
        <f>IFERROR(VLOOKUP(B1128,[1]Planilha1!$A$1:$B$34,2,FALSE),"Liberado")</f>
        <v>Liberado</v>
      </c>
    </row>
    <row r="1129" spans="1:53" s="21" customFormat="1" ht="20.100000000000001" customHeight="1" x14ac:dyDescent="0.2">
      <c r="A1129" s="12" t="s">
        <v>8034</v>
      </c>
      <c r="B1129" s="18" t="s">
        <v>266</v>
      </c>
      <c r="C1129" s="12" t="s">
        <v>427</v>
      </c>
      <c r="D1129" s="12" t="s">
        <v>9334</v>
      </c>
      <c r="E1129" s="19" t="s">
        <v>5</v>
      </c>
      <c r="F1129" s="19" t="s">
        <v>2273</v>
      </c>
      <c r="G1129" s="19" t="s">
        <v>9335</v>
      </c>
      <c r="H1129" s="12" t="s">
        <v>2476</v>
      </c>
      <c r="I1129" s="20">
        <v>10732</v>
      </c>
      <c r="J1129" s="12" t="s">
        <v>2270</v>
      </c>
      <c r="K1129" s="12" t="s">
        <v>9336</v>
      </c>
      <c r="L1129" s="12" t="s">
        <v>2249</v>
      </c>
      <c r="M1129" s="12"/>
      <c r="N1129" s="12" t="s">
        <v>5298</v>
      </c>
      <c r="O1129" s="23">
        <v>0</v>
      </c>
      <c r="P1129" s="23">
        <v>8000</v>
      </c>
      <c r="Q1129" s="23">
        <v>0</v>
      </c>
      <c r="R1129" s="24">
        <v>0</v>
      </c>
      <c r="S1129" s="25">
        <v>64</v>
      </c>
      <c r="U1129" s="22" t="str">
        <f>IFERROR(VLOOKUP(B1129,[1]Planilha1!$A$1:$B$34,2,FALSE),"Liberado")</f>
        <v>Liberado</v>
      </c>
    </row>
    <row r="1130" spans="1:53" s="21" customFormat="1" ht="20.100000000000001" customHeight="1" x14ac:dyDescent="0.2">
      <c r="A1130" s="12" t="s">
        <v>8034</v>
      </c>
      <c r="B1130" s="18" t="s">
        <v>266</v>
      </c>
      <c r="C1130" s="12" t="s">
        <v>466</v>
      </c>
      <c r="D1130" s="12" t="s">
        <v>9337</v>
      </c>
      <c r="E1130" s="19" t="s">
        <v>5</v>
      </c>
      <c r="F1130" s="19" t="s">
        <v>2255</v>
      </c>
      <c r="G1130" s="19" t="s">
        <v>9338</v>
      </c>
      <c r="H1130" s="12" t="s">
        <v>9339</v>
      </c>
      <c r="I1130" s="20">
        <v>40074</v>
      </c>
      <c r="J1130" s="12" t="s">
        <v>2270</v>
      </c>
      <c r="K1130" s="12" t="s">
        <v>9340</v>
      </c>
      <c r="L1130" s="12" t="s">
        <v>2260</v>
      </c>
      <c r="M1130" s="12"/>
      <c r="N1130" s="12" t="s">
        <v>9341</v>
      </c>
      <c r="O1130" s="23">
        <v>0</v>
      </c>
      <c r="P1130" s="23">
        <v>8600</v>
      </c>
      <c r="Q1130" s="23">
        <v>0</v>
      </c>
      <c r="R1130" s="24">
        <v>0</v>
      </c>
      <c r="S1130" s="25">
        <v>0</v>
      </c>
      <c r="U1130" s="22" t="str">
        <f>IFERROR(VLOOKUP(B1130,[1]Planilha1!$A$1:$B$34,2,FALSE),"Liberado")</f>
        <v>Liberado</v>
      </c>
    </row>
    <row r="1131" spans="1:53" s="21" customFormat="1" ht="20.100000000000001" customHeight="1" x14ac:dyDescent="0.2">
      <c r="A1131" s="12" t="s">
        <v>8034</v>
      </c>
      <c r="B1131" s="18" t="s">
        <v>266</v>
      </c>
      <c r="C1131" s="12" t="s">
        <v>318</v>
      </c>
      <c r="D1131" s="12" t="s">
        <v>9342</v>
      </c>
      <c r="E1131" s="19" t="s">
        <v>5</v>
      </c>
      <c r="F1131" s="19" t="s">
        <v>10</v>
      </c>
      <c r="G1131" s="19" t="s">
        <v>9343</v>
      </c>
      <c r="H1131" s="12" t="s">
        <v>9344</v>
      </c>
      <c r="I1131" s="20">
        <v>5091.8999999999996</v>
      </c>
      <c r="J1131" s="12" t="s">
        <v>2270</v>
      </c>
      <c r="K1131" s="12" t="s">
        <v>9345</v>
      </c>
      <c r="L1131" s="12" t="s">
        <v>2249</v>
      </c>
      <c r="M1131" s="12"/>
      <c r="N1131" s="12" t="s">
        <v>9346</v>
      </c>
      <c r="O1131" s="23">
        <v>0</v>
      </c>
      <c r="P1131" s="23">
        <v>3000</v>
      </c>
      <c r="Q1131" s="23">
        <v>0</v>
      </c>
      <c r="R1131" s="24">
        <v>0</v>
      </c>
      <c r="S1131" s="25">
        <v>128</v>
      </c>
      <c r="U1131" s="22" t="str">
        <f>IFERROR(VLOOKUP(B1131,[1]Planilha1!$A$1:$B$34,2,FALSE),"Liberado")</f>
        <v>Liberado</v>
      </c>
    </row>
    <row r="1132" spans="1:53" s="21" customFormat="1" ht="20.100000000000001" customHeight="1" x14ac:dyDescent="0.2">
      <c r="A1132" s="12" t="s">
        <v>8034</v>
      </c>
      <c r="B1132" s="18" t="s">
        <v>266</v>
      </c>
      <c r="C1132" s="12" t="s">
        <v>318</v>
      </c>
      <c r="D1132" s="12" t="s">
        <v>9342</v>
      </c>
      <c r="E1132" s="19" t="s">
        <v>5</v>
      </c>
      <c r="F1132" s="19" t="s">
        <v>14</v>
      </c>
      <c r="G1132" s="19" t="s">
        <v>9347</v>
      </c>
      <c r="H1132" s="12" t="s">
        <v>9348</v>
      </c>
      <c r="I1132" s="20">
        <v>5099.8900000000003</v>
      </c>
      <c r="J1132" s="12" t="s">
        <v>2270</v>
      </c>
      <c r="K1132" s="12" t="s">
        <v>9349</v>
      </c>
      <c r="L1132" s="12" t="s">
        <v>7961</v>
      </c>
      <c r="M1132" s="12" t="s">
        <v>9350</v>
      </c>
      <c r="N1132" s="12" t="s">
        <v>5298</v>
      </c>
      <c r="O1132" s="23">
        <v>0</v>
      </c>
      <c r="P1132" s="23">
        <v>2549.9899999999998</v>
      </c>
      <c r="Q1132" s="23">
        <v>0</v>
      </c>
      <c r="R1132" s="24">
        <v>0</v>
      </c>
      <c r="S1132" s="25">
        <v>0</v>
      </c>
      <c r="U1132" s="22" t="str">
        <f>IFERROR(VLOOKUP(B1132,[1]Planilha1!$A$1:$B$34,2,FALSE),"Liberado")</f>
        <v>Liberado</v>
      </c>
    </row>
    <row r="1133" spans="1:53" s="21" customFormat="1" ht="20.100000000000001" customHeight="1" x14ac:dyDescent="0.2">
      <c r="A1133" s="12" t="s">
        <v>8034</v>
      </c>
      <c r="B1133" s="18" t="s">
        <v>266</v>
      </c>
      <c r="C1133" s="12" t="s">
        <v>534</v>
      </c>
      <c r="D1133" s="12" t="s">
        <v>1156</v>
      </c>
      <c r="E1133" s="19" t="s">
        <v>5</v>
      </c>
      <c r="F1133" s="19" t="s">
        <v>4670</v>
      </c>
      <c r="G1133" s="19" t="s">
        <v>4735</v>
      </c>
      <c r="H1133" s="12" t="s">
        <v>4736</v>
      </c>
      <c r="I1133" s="20">
        <v>7270</v>
      </c>
      <c r="J1133" s="12" t="s">
        <v>2270</v>
      </c>
      <c r="K1133" s="12" t="s">
        <v>4737</v>
      </c>
      <c r="L1133" s="12" t="s">
        <v>2322</v>
      </c>
      <c r="M1133" s="12"/>
      <c r="N1133" s="12" t="s">
        <v>9351</v>
      </c>
      <c r="O1133" s="23">
        <v>1135</v>
      </c>
      <c r="P1133" s="23">
        <v>3000</v>
      </c>
      <c r="Q1133" s="23">
        <v>0</v>
      </c>
      <c r="R1133" s="24">
        <v>0</v>
      </c>
      <c r="S1133" s="25">
        <v>192</v>
      </c>
      <c r="U1133" s="22" t="str">
        <f>IFERROR(VLOOKUP(B1133,[1]Planilha1!$A$1:$B$34,2,FALSE),"Liberado")</f>
        <v>Liberado</v>
      </c>
    </row>
    <row r="1134" spans="1:53" s="21" customFormat="1" ht="20.100000000000001" customHeight="1" x14ac:dyDescent="0.2">
      <c r="A1134" s="12" t="s">
        <v>8034</v>
      </c>
      <c r="B1134" s="18" t="s">
        <v>266</v>
      </c>
      <c r="C1134" s="12" t="s">
        <v>534</v>
      </c>
      <c r="D1134" s="12" t="s">
        <v>9352</v>
      </c>
      <c r="E1134" s="19" t="s">
        <v>5</v>
      </c>
      <c r="F1134" s="19" t="s">
        <v>2273</v>
      </c>
      <c r="G1134" s="19" t="s">
        <v>9353</v>
      </c>
      <c r="H1134" s="12" t="s">
        <v>9354</v>
      </c>
      <c r="I1134" s="20">
        <v>0</v>
      </c>
      <c r="J1134" s="12" t="s">
        <v>2270</v>
      </c>
      <c r="K1134" s="12" t="s">
        <v>9355</v>
      </c>
      <c r="L1134" s="12" t="s">
        <v>2288</v>
      </c>
      <c r="M1134" s="12" t="s">
        <v>9356</v>
      </c>
      <c r="N1134" s="12" t="s">
        <v>5298</v>
      </c>
      <c r="O1134" s="23">
        <v>0</v>
      </c>
      <c r="P1134" s="23">
        <v>8000</v>
      </c>
      <c r="Q1134" s="23">
        <v>0</v>
      </c>
      <c r="R1134" s="24">
        <v>0</v>
      </c>
      <c r="S1134" s="25">
        <v>32</v>
      </c>
      <c r="U1134" s="22" t="str">
        <f>IFERROR(VLOOKUP(B1134,[1]Planilha1!$A$1:$B$34,2,FALSE),"Liberado")</f>
        <v>Liberado</v>
      </c>
    </row>
    <row r="1135" spans="1:53" s="21" customFormat="1" ht="20.100000000000001" customHeight="1" x14ac:dyDescent="0.2">
      <c r="A1135" s="40" t="s">
        <v>214</v>
      </c>
      <c r="B1135" s="41" t="s">
        <v>314</v>
      </c>
      <c r="C1135" s="14">
        <v>1</v>
      </c>
      <c r="D1135" s="40" t="s">
        <v>2222</v>
      </c>
      <c r="E1135" s="42" t="s">
        <v>2220</v>
      </c>
      <c r="F1135" s="43" t="s">
        <v>7389</v>
      </c>
      <c r="G1135" s="36">
        <v>38810379</v>
      </c>
      <c r="H1135" s="40" t="s">
        <v>2222</v>
      </c>
      <c r="I1135" s="44">
        <v>89523.010000000009</v>
      </c>
      <c r="J1135" s="40" t="s">
        <v>7400</v>
      </c>
      <c r="K1135" s="40" t="s">
        <v>7415</v>
      </c>
      <c r="L1135" s="40" t="s">
        <v>7416</v>
      </c>
      <c r="M1135" s="42" t="s">
        <v>40</v>
      </c>
      <c r="N1135" s="40" t="s">
        <v>7852</v>
      </c>
      <c r="O1135" s="23">
        <v>0</v>
      </c>
      <c r="P1135" s="23">
        <v>89523.010000000009</v>
      </c>
      <c r="Q1135" s="23">
        <v>0</v>
      </c>
      <c r="R1135" s="24">
        <v>0</v>
      </c>
      <c r="S1135" s="25">
        <v>0</v>
      </c>
      <c r="T1135" s="32"/>
      <c r="U1135" s="22" t="str">
        <f>IFERROR(VLOOKUP(B1135,[1]Planilha1!$A$1:$B$34,2,FALSE),"Liberado")</f>
        <v>Liberado</v>
      </c>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c r="AV1135" s="45"/>
      <c r="AW1135" s="45"/>
      <c r="AX1135" s="45"/>
      <c r="AY1135" s="45"/>
      <c r="AZ1135" s="45"/>
      <c r="BA1135" s="45"/>
    </row>
    <row r="1136" spans="1:53" s="21" customFormat="1" ht="20.100000000000001" customHeight="1" x14ac:dyDescent="0.2">
      <c r="A1136" s="40" t="s">
        <v>215</v>
      </c>
      <c r="B1136" s="41" t="s">
        <v>314</v>
      </c>
      <c r="C1136" s="14">
        <v>1</v>
      </c>
      <c r="D1136" s="40" t="s">
        <v>2222</v>
      </c>
      <c r="E1136" s="42" t="s">
        <v>2220</v>
      </c>
      <c r="F1136" s="43" t="s">
        <v>7389</v>
      </c>
      <c r="G1136" s="36">
        <v>38810620</v>
      </c>
      <c r="H1136" s="40" t="s">
        <v>2222</v>
      </c>
      <c r="I1136" s="44">
        <v>53681.36</v>
      </c>
      <c r="J1136" s="40" t="s">
        <v>7400</v>
      </c>
      <c r="K1136" s="40" t="s">
        <v>7415</v>
      </c>
      <c r="L1136" s="40" t="s">
        <v>7416</v>
      </c>
      <c r="M1136" s="42" t="s">
        <v>40</v>
      </c>
      <c r="N1136" s="40" t="s">
        <v>7852</v>
      </c>
      <c r="O1136" s="23">
        <v>0</v>
      </c>
      <c r="P1136" s="23">
        <v>53681.36</v>
      </c>
      <c r="Q1136" s="23">
        <v>0</v>
      </c>
      <c r="R1136" s="24">
        <v>0</v>
      </c>
      <c r="S1136" s="25">
        <v>0</v>
      </c>
      <c r="T1136" s="32"/>
      <c r="U1136" s="22" t="str">
        <f>IFERROR(VLOOKUP(B1136,[1]Planilha1!$A$1:$B$34,2,FALSE),"Liberado")</f>
        <v>Liberado</v>
      </c>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c r="AV1136" s="45"/>
      <c r="AW1136" s="45"/>
      <c r="AX1136" s="45"/>
      <c r="AY1136" s="45"/>
      <c r="AZ1136" s="45"/>
      <c r="BA1136" s="45"/>
    </row>
    <row r="1137" spans="1:53" s="21" customFormat="1" ht="20.100000000000001" customHeight="1" x14ac:dyDescent="0.2">
      <c r="A1137" s="40" t="s">
        <v>216</v>
      </c>
      <c r="B1137" s="41" t="s">
        <v>315</v>
      </c>
      <c r="C1137" s="14">
        <v>1</v>
      </c>
      <c r="D1137" s="40" t="s">
        <v>2222</v>
      </c>
      <c r="E1137" s="42" t="s">
        <v>2220</v>
      </c>
      <c r="F1137" s="43" t="s">
        <v>7389</v>
      </c>
      <c r="G1137" s="36">
        <v>38810590</v>
      </c>
      <c r="H1137" s="40" t="s">
        <v>2222</v>
      </c>
      <c r="I1137" s="44">
        <v>164635.6</v>
      </c>
      <c r="J1137" s="40" t="s">
        <v>7400</v>
      </c>
      <c r="K1137" s="40" t="s">
        <v>7415</v>
      </c>
      <c r="L1137" s="40" t="s">
        <v>7416</v>
      </c>
      <c r="M1137" s="42" t="s">
        <v>40</v>
      </c>
      <c r="N1137" s="40" t="s">
        <v>7852</v>
      </c>
      <c r="O1137" s="23">
        <v>0</v>
      </c>
      <c r="P1137" s="23">
        <v>164635.6</v>
      </c>
      <c r="Q1137" s="23">
        <v>0</v>
      </c>
      <c r="R1137" s="24">
        <v>0</v>
      </c>
      <c r="S1137" s="25">
        <v>0</v>
      </c>
      <c r="T1137" s="32"/>
      <c r="U1137" s="22" t="str">
        <f>IFERROR(VLOOKUP(B1137,[1]Planilha1!$A$1:$B$34,2,FALSE),"Liberado")</f>
        <v>Liberado</v>
      </c>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c r="AV1137" s="45"/>
      <c r="AW1137" s="45"/>
      <c r="AX1137" s="45"/>
      <c r="AY1137" s="45"/>
      <c r="AZ1137" s="45"/>
      <c r="BA1137" s="45"/>
    </row>
    <row r="1138" spans="1:53" s="21" customFormat="1" ht="20.100000000000001" customHeight="1" x14ac:dyDescent="0.2">
      <c r="A1138" s="12" t="s">
        <v>7935</v>
      </c>
      <c r="B1138" s="18" t="s">
        <v>278</v>
      </c>
      <c r="C1138" s="12" t="s">
        <v>337</v>
      </c>
      <c r="D1138" s="12" t="s">
        <v>833</v>
      </c>
      <c r="E1138" s="19" t="s">
        <v>5</v>
      </c>
      <c r="F1138" s="19" t="s">
        <v>2324</v>
      </c>
      <c r="G1138" s="19" t="s">
        <v>3843</v>
      </c>
      <c r="H1138" s="12" t="s">
        <v>2919</v>
      </c>
      <c r="I1138" s="20">
        <v>8465</v>
      </c>
      <c r="J1138" s="12" t="s">
        <v>2247</v>
      </c>
      <c r="K1138" s="12" t="s">
        <v>3844</v>
      </c>
      <c r="L1138" s="12" t="s">
        <v>2827</v>
      </c>
      <c r="M1138" s="12"/>
      <c r="N1138" s="12" t="s">
        <v>3069</v>
      </c>
      <c r="O1138" s="20">
        <v>0</v>
      </c>
      <c r="P1138" s="20">
        <v>1000</v>
      </c>
      <c r="Q1138" s="20">
        <v>0</v>
      </c>
      <c r="R1138" s="20">
        <v>0</v>
      </c>
      <c r="S1138" s="20">
        <v>600</v>
      </c>
      <c r="U1138" s="22" t="str">
        <f>IFERROR(VLOOKUP(B1138,[1]Planilha1!$A$1:$B$34,2,FALSE),"Liberado")</f>
        <v>Pendente Revisão Trabalhista</v>
      </c>
    </row>
    <row r="1139" spans="1:53" s="21" customFormat="1" ht="20.100000000000001" customHeight="1" x14ac:dyDescent="0.2">
      <c r="A1139" s="12" t="s">
        <v>7935</v>
      </c>
      <c r="B1139" s="18" t="s">
        <v>278</v>
      </c>
      <c r="C1139" s="13" t="s">
        <v>634</v>
      </c>
      <c r="D1139" s="12" t="s">
        <v>7936</v>
      </c>
      <c r="E1139" s="19" t="s">
        <v>5</v>
      </c>
      <c r="F1139" s="19" t="s">
        <v>2273</v>
      </c>
      <c r="G1139" s="19" t="s">
        <v>7937</v>
      </c>
      <c r="H1139" s="12" t="s">
        <v>2898</v>
      </c>
      <c r="I1139" s="20">
        <v>8712.5</v>
      </c>
      <c r="J1139" s="12" t="s">
        <v>2247</v>
      </c>
      <c r="K1139" s="12" t="s">
        <v>7938</v>
      </c>
      <c r="L1139" s="12" t="s">
        <v>3974</v>
      </c>
      <c r="M1139" s="12"/>
      <c r="N1139" s="12" t="s">
        <v>7939</v>
      </c>
      <c r="O1139" s="20">
        <v>0</v>
      </c>
      <c r="P1139" s="20">
        <v>8000</v>
      </c>
      <c r="Q1139" s="20">
        <v>0</v>
      </c>
      <c r="R1139" s="20">
        <v>0</v>
      </c>
      <c r="S1139" s="20">
        <v>80</v>
      </c>
      <c r="U1139" s="22" t="str">
        <f>IFERROR(VLOOKUP(B1139,[1]Planilha1!$A$1:$B$34,2,FALSE),"Liberado")</f>
        <v>Pendente Revisão Trabalhista</v>
      </c>
    </row>
    <row r="1140" spans="1:53" s="21" customFormat="1" ht="20.100000000000001" customHeight="1" x14ac:dyDescent="0.2">
      <c r="A1140" s="12" t="s">
        <v>7935</v>
      </c>
      <c r="B1140" s="18" t="s">
        <v>278</v>
      </c>
      <c r="C1140" s="13" t="s">
        <v>411</v>
      </c>
      <c r="D1140" s="12" t="s">
        <v>7940</v>
      </c>
      <c r="E1140" s="19" t="s">
        <v>5</v>
      </c>
      <c r="F1140" s="19" t="s">
        <v>2255</v>
      </c>
      <c r="G1140" s="19" t="s">
        <v>7941</v>
      </c>
      <c r="H1140" s="12" t="s">
        <v>4757</v>
      </c>
      <c r="I1140" s="20">
        <v>30000</v>
      </c>
      <c r="J1140" s="12" t="s">
        <v>2247</v>
      </c>
      <c r="K1140" s="12" t="s">
        <v>7942</v>
      </c>
      <c r="L1140" s="12" t="s">
        <v>2288</v>
      </c>
      <c r="M1140" s="12" t="s">
        <v>7943</v>
      </c>
      <c r="N1140" s="12" t="s">
        <v>7944</v>
      </c>
      <c r="O1140" s="20">
        <v>0</v>
      </c>
      <c r="P1140" s="20">
        <v>8000</v>
      </c>
      <c r="Q1140" s="20">
        <v>0</v>
      </c>
      <c r="R1140" s="20">
        <v>0</v>
      </c>
      <c r="S1140" s="20">
        <v>0</v>
      </c>
      <c r="U1140" s="22" t="str">
        <f>IFERROR(VLOOKUP(B1140,[1]Planilha1!$A$1:$B$34,2,FALSE),"Liberado")</f>
        <v>Pendente Revisão Trabalhista</v>
      </c>
    </row>
    <row r="1141" spans="1:53" s="21" customFormat="1" ht="20.100000000000001" customHeight="1" x14ac:dyDescent="0.2">
      <c r="A1141" s="12" t="s">
        <v>7935</v>
      </c>
      <c r="B1141" s="18" t="s">
        <v>278</v>
      </c>
      <c r="C1141" s="12" t="s">
        <v>337</v>
      </c>
      <c r="D1141" s="12" t="s">
        <v>833</v>
      </c>
      <c r="E1141" s="19" t="s">
        <v>5</v>
      </c>
      <c r="F1141" s="19" t="s">
        <v>2273</v>
      </c>
      <c r="G1141" s="19" t="s">
        <v>7959</v>
      </c>
      <c r="H1141" s="12" t="s">
        <v>2919</v>
      </c>
      <c r="I1141" s="20">
        <v>20000</v>
      </c>
      <c r="J1141" s="12" t="s">
        <v>2247</v>
      </c>
      <c r="K1141" s="12" t="s">
        <v>7960</v>
      </c>
      <c r="L1141" s="12" t="s">
        <v>7961</v>
      </c>
      <c r="M1141" s="12" t="s">
        <v>7962</v>
      </c>
      <c r="N1141" s="12" t="s">
        <v>7963</v>
      </c>
      <c r="O1141" s="20">
        <v>0</v>
      </c>
      <c r="P1141" s="20">
        <v>10000</v>
      </c>
      <c r="Q1141" s="20">
        <v>0</v>
      </c>
      <c r="R1141" s="20">
        <v>0</v>
      </c>
      <c r="S1141" s="20">
        <v>0</v>
      </c>
      <c r="U1141" s="22" t="str">
        <f>IFERROR(VLOOKUP(B1141,[1]Planilha1!$A$1:$B$34,2,FALSE),"Liberado")</f>
        <v>Pendente Revisão Trabalhista</v>
      </c>
    </row>
    <row r="1142" spans="1:53" s="21" customFormat="1" ht="20.100000000000001" customHeight="1" x14ac:dyDescent="0.2">
      <c r="A1142" s="12" t="s">
        <v>7935</v>
      </c>
      <c r="B1142" s="18" t="s">
        <v>278</v>
      </c>
      <c r="C1142" s="12" t="s">
        <v>411</v>
      </c>
      <c r="D1142" s="12" t="s">
        <v>422</v>
      </c>
      <c r="E1142" s="19" t="s">
        <v>5</v>
      </c>
      <c r="F1142" s="19" t="s">
        <v>2244</v>
      </c>
      <c r="G1142" s="19" t="s">
        <v>2637</v>
      </c>
      <c r="H1142" s="12" t="s">
        <v>2638</v>
      </c>
      <c r="I1142" s="20">
        <v>16000</v>
      </c>
      <c r="J1142" s="12" t="s">
        <v>2247</v>
      </c>
      <c r="K1142" s="12" t="s">
        <v>2639</v>
      </c>
      <c r="L1142" s="12" t="s">
        <v>2334</v>
      </c>
      <c r="M1142" s="12"/>
      <c r="N1142" s="12" t="s">
        <v>2640</v>
      </c>
      <c r="O1142" s="20">
        <v>0</v>
      </c>
      <c r="P1142" s="20">
        <v>10000</v>
      </c>
      <c r="Q1142" s="20">
        <v>0</v>
      </c>
      <c r="R1142" s="20">
        <v>0</v>
      </c>
      <c r="S1142" s="20">
        <v>640</v>
      </c>
      <c r="U1142" s="22" t="str">
        <f>IFERROR(VLOOKUP(B1142,[1]Planilha1!$A$1:$B$34,2,FALSE),"Liberado")</f>
        <v>Pendente Revisão Trabalhista</v>
      </c>
    </row>
    <row r="1143" spans="1:53" s="21" customFormat="1" ht="20.100000000000001" customHeight="1" x14ac:dyDescent="0.2">
      <c r="A1143" s="12" t="s">
        <v>7935</v>
      </c>
      <c r="B1143" s="18" t="s">
        <v>278</v>
      </c>
      <c r="C1143" s="12" t="s">
        <v>427</v>
      </c>
      <c r="D1143" s="12" t="s">
        <v>434</v>
      </c>
      <c r="E1143" s="19" t="s">
        <v>5</v>
      </c>
      <c r="F1143" s="19" t="s">
        <v>2355</v>
      </c>
      <c r="G1143" s="19" t="s">
        <v>2679</v>
      </c>
      <c r="H1143" s="12" t="s">
        <v>2680</v>
      </c>
      <c r="I1143" s="20">
        <v>10000</v>
      </c>
      <c r="J1143" s="12" t="s">
        <v>2258</v>
      </c>
      <c r="K1143" s="12" t="s">
        <v>2681</v>
      </c>
      <c r="L1143" s="12" t="s">
        <v>2368</v>
      </c>
      <c r="M1143" s="12"/>
      <c r="N1143" s="12" t="s">
        <v>2682</v>
      </c>
      <c r="O1143" s="20">
        <v>0</v>
      </c>
      <c r="P1143" s="20">
        <v>10000</v>
      </c>
      <c r="Q1143" s="20">
        <v>0</v>
      </c>
      <c r="R1143" s="20">
        <v>0</v>
      </c>
      <c r="S1143" s="20">
        <v>1400</v>
      </c>
      <c r="U1143" s="22" t="str">
        <f>IFERROR(VLOOKUP(B1143,[1]Planilha1!$A$1:$B$34,2,FALSE),"Liberado")</f>
        <v>Pendente Revisão Trabalhista</v>
      </c>
    </row>
    <row r="1144" spans="1:53" s="21" customFormat="1" ht="20.100000000000001" customHeight="1" x14ac:dyDescent="0.2">
      <c r="A1144" s="12" t="s">
        <v>7935</v>
      </c>
      <c r="B1144" s="18" t="s">
        <v>278</v>
      </c>
      <c r="C1144" s="12" t="s">
        <v>427</v>
      </c>
      <c r="D1144" s="12" t="s">
        <v>434</v>
      </c>
      <c r="E1144" s="19" t="s">
        <v>5</v>
      </c>
      <c r="F1144" s="19" t="s">
        <v>2355</v>
      </c>
      <c r="G1144" s="19" t="s">
        <v>2689</v>
      </c>
      <c r="H1144" s="12" t="s">
        <v>2680</v>
      </c>
      <c r="I1144" s="20">
        <v>10000</v>
      </c>
      <c r="J1144" s="12" t="s">
        <v>2258</v>
      </c>
      <c r="K1144" s="12" t="s">
        <v>2681</v>
      </c>
      <c r="L1144" s="12" t="s">
        <v>2326</v>
      </c>
      <c r="M1144" s="12"/>
      <c r="N1144" s="12" t="s">
        <v>2690</v>
      </c>
      <c r="O1144" s="20">
        <v>0</v>
      </c>
      <c r="P1144" s="20">
        <v>10000</v>
      </c>
      <c r="Q1144" s="20">
        <v>0</v>
      </c>
      <c r="R1144" s="20">
        <v>0</v>
      </c>
      <c r="S1144" s="20">
        <v>1360</v>
      </c>
      <c r="U1144" s="22" t="str">
        <f>IFERROR(VLOOKUP(B1144,[1]Planilha1!$A$1:$B$34,2,FALSE),"Liberado")</f>
        <v>Pendente Revisão Trabalhista</v>
      </c>
    </row>
    <row r="1145" spans="1:53" s="21" customFormat="1" ht="20.100000000000001" customHeight="1" x14ac:dyDescent="0.2">
      <c r="A1145" s="12" t="s">
        <v>7935</v>
      </c>
      <c r="B1145" s="18" t="s">
        <v>278</v>
      </c>
      <c r="C1145" s="12" t="s">
        <v>427</v>
      </c>
      <c r="D1145" s="12" t="s">
        <v>445</v>
      </c>
      <c r="E1145" s="19" t="s">
        <v>5</v>
      </c>
      <c r="F1145" s="19" t="s">
        <v>2244</v>
      </c>
      <c r="G1145" s="19" t="s">
        <v>2725</v>
      </c>
      <c r="H1145" s="12" t="s">
        <v>2658</v>
      </c>
      <c r="I1145" s="20">
        <v>9540</v>
      </c>
      <c r="J1145" s="12" t="s">
        <v>2325</v>
      </c>
      <c r="K1145" s="12" t="s">
        <v>2726</v>
      </c>
      <c r="L1145" s="12" t="s">
        <v>2260</v>
      </c>
      <c r="M1145" s="12"/>
      <c r="N1145" s="12" t="s">
        <v>7927</v>
      </c>
      <c r="O1145" s="20">
        <v>0</v>
      </c>
      <c r="P1145" s="20">
        <v>10000</v>
      </c>
      <c r="Q1145" s="20">
        <v>0</v>
      </c>
      <c r="R1145" s="20">
        <v>0</v>
      </c>
      <c r="S1145" s="20">
        <v>760</v>
      </c>
      <c r="U1145" s="22" t="str">
        <f>IFERROR(VLOOKUP(B1145,[1]Planilha1!$A$1:$B$34,2,FALSE),"Liberado")</f>
        <v>Pendente Revisão Trabalhista</v>
      </c>
    </row>
    <row r="1146" spans="1:53" s="21" customFormat="1" ht="20.100000000000001" customHeight="1" x14ac:dyDescent="0.2">
      <c r="A1146" s="12" t="s">
        <v>7935</v>
      </c>
      <c r="B1146" s="18" t="s">
        <v>278</v>
      </c>
      <c r="C1146" s="12" t="s">
        <v>466</v>
      </c>
      <c r="D1146" s="12" t="s">
        <v>473</v>
      </c>
      <c r="E1146" s="19" t="s">
        <v>5</v>
      </c>
      <c r="F1146" s="19" t="s">
        <v>2273</v>
      </c>
      <c r="G1146" s="19" t="s">
        <v>2794</v>
      </c>
      <c r="H1146" s="12" t="s">
        <v>2795</v>
      </c>
      <c r="I1146" s="20">
        <v>11924.8</v>
      </c>
      <c r="J1146" s="12" t="s">
        <v>2247</v>
      </c>
      <c r="K1146" s="12" t="s">
        <v>2796</v>
      </c>
      <c r="L1146" s="12" t="s">
        <v>2249</v>
      </c>
      <c r="M1146" s="12"/>
      <c r="N1146" s="12" t="s">
        <v>2323</v>
      </c>
      <c r="O1146" s="20">
        <v>0</v>
      </c>
      <c r="P1146" s="20">
        <v>10000</v>
      </c>
      <c r="Q1146" s="20">
        <v>0</v>
      </c>
      <c r="R1146" s="20">
        <v>0</v>
      </c>
      <c r="S1146" s="20">
        <v>800</v>
      </c>
      <c r="U1146" s="22" t="str">
        <f>IFERROR(VLOOKUP(B1146,[1]Planilha1!$A$1:$B$34,2,FALSE),"Liberado")</f>
        <v>Pendente Revisão Trabalhista</v>
      </c>
    </row>
    <row r="1147" spans="1:53" s="21" customFormat="1" ht="20.100000000000001" customHeight="1" x14ac:dyDescent="0.2">
      <c r="A1147" s="12" t="s">
        <v>7935</v>
      </c>
      <c r="B1147" s="18" t="s">
        <v>278</v>
      </c>
      <c r="C1147" s="12" t="s">
        <v>466</v>
      </c>
      <c r="D1147" s="12" t="s">
        <v>474</v>
      </c>
      <c r="E1147" s="19" t="s">
        <v>5</v>
      </c>
      <c r="F1147" s="19" t="s">
        <v>2244</v>
      </c>
      <c r="G1147" s="19" t="s">
        <v>2797</v>
      </c>
      <c r="H1147" s="12" t="s">
        <v>2798</v>
      </c>
      <c r="I1147" s="20">
        <v>752.65</v>
      </c>
      <c r="J1147" s="12" t="s">
        <v>2247</v>
      </c>
      <c r="K1147" s="12" t="s">
        <v>2799</v>
      </c>
      <c r="L1147" s="12" t="s">
        <v>2249</v>
      </c>
      <c r="M1147" s="12"/>
      <c r="N1147" s="12" t="s">
        <v>2800</v>
      </c>
      <c r="O1147" s="20">
        <v>0</v>
      </c>
      <c r="P1147" s="20">
        <v>10000</v>
      </c>
      <c r="Q1147" s="20">
        <v>0</v>
      </c>
      <c r="R1147" s="20">
        <v>0</v>
      </c>
      <c r="S1147" s="20">
        <v>1440</v>
      </c>
      <c r="U1147" s="22" t="str">
        <f>IFERROR(VLOOKUP(B1147,[1]Planilha1!$A$1:$B$34,2,FALSE),"Liberado")</f>
        <v>Pendente Revisão Trabalhista</v>
      </c>
    </row>
    <row r="1148" spans="1:53" s="21" customFormat="1" ht="20.100000000000001" customHeight="1" x14ac:dyDescent="0.2">
      <c r="A1148" s="12" t="s">
        <v>7935</v>
      </c>
      <c r="B1148" s="18" t="s">
        <v>278</v>
      </c>
      <c r="C1148" s="12" t="s">
        <v>466</v>
      </c>
      <c r="D1148" s="12" t="s">
        <v>475</v>
      </c>
      <c r="E1148" s="19" t="s">
        <v>5</v>
      </c>
      <c r="F1148" s="19" t="s">
        <v>2244</v>
      </c>
      <c r="G1148" s="19" t="s">
        <v>2801</v>
      </c>
      <c r="H1148" s="12" t="s">
        <v>2802</v>
      </c>
      <c r="I1148" s="20">
        <v>707.02</v>
      </c>
      <c r="J1148" s="12" t="s">
        <v>2325</v>
      </c>
      <c r="K1148" s="12" t="s">
        <v>2803</v>
      </c>
      <c r="L1148" s="12" t="s">
        <v>2334</v>
      </c>
      <c r="M1148" s="12"/>
      <c r="N1148" s="12" t="s">
        <v>8111</v>
      </c>
      <c r="O1148" s="20">
        <v>10000</v>
      </c>
      <c r="P1148" s="20">
        <v>0</v>
      </c>
      <c r="Q1148" s="20">
        <v>0</v>
      </c>
      <c r="R1148" s="20">
        <v>0</v>
      </c>
      <c r="S1148" s="20">
        <v>1480</v>
      </c>
      <c r="U1148" s="22" t="str">
        <f>IFERROR(VLOOKUP(B1148,[1]Planilha1!$A$1:$B$34,2,FALSE),"Liberado")</f>
        <v>Pendente Revisão Trabalhista</v>
      </c>
    </row>
    <row r="1149" spans="1:53" s="21" customFormat="1" ht="20.100000000000001" customHeight="1" x14ac:dyDescent="0.2">
      <c r="A1149" s="12" t="s">
        <v>7935</v>
      </c>
      <c r="B1149" s="18" t="s">
        <v>278</v>
      </c>
      <c r="C1149" s="12" t="s">
        <v>466</v>
      </c>
      <c r="D1149" s="12" t="s">
        <v>474</v>
      </c>
      <c r="E1149" s="19" t="s">
        <v>5</v>
      </c>
      <c r="F1149" s="19" t="s">
        <v>2244</v>
      </c>
      <c r="G1149" s="19" t="s">
        <v>2804</v>
      </c>
      <c r="H1149" s="12" t="s">
        <v>2805</v>
      </c>
      <c r="I1149" s="20">
        <v>844.02</v>
      </c>
      <c r="J1149" s="12" t="s">
        <v>2247</v>
      </c>
      <c r="K1149" s="12" t="s">
        <v>2806</v>
      </c>
      <c r="L1149" s="12" t="s">
        <v>2359</v>
      </c>
      <c r="M1149" s="12"/>
      <c r="N1149" s="12" t="s">
        <v>2323</v>
      </c>
      <c r="O1149" s="20">
        <v>0</v>
      </c>
      <c r="P1149" s="20">
        <v>15372.84</v>
      </c>
      <c r="Q1149" s="20">
        <v>0</v>
      </c>
      <c r="R1149" s="20">
        <v>0</v>
      </c>
      <c r="S1149" s="20">
        <v>1240</v>
      </c>
      <c r="U1149" s="22" t="str">
        <f>IFERROR(VLOOKUP(B1149,[1]Planilha1!$A$1:$B$34,2,FALSE),"Liberado")</f>
        <v>Pendente Revisão Trabalhista</v>
      </c>
    </row>
    <row r="1150" spans="1:53" s="21" customFormat="1" ht="20.100000000000001" customHeight="1" x14ac:dyDescent="0.2">
      <c r="A1150" s="12" t="s">
        <v>7935</v>
      </c>
      <c r="B1150" s="18" t="s">
        <v>278</v>
      </c>
      <c r="C1150" s="12" t="s">
        <v>466</v>
      </c>
      <c r="D1150" s="12" t="s">
        <v>475</v>
      </c>
      <c r="E1150" s="19" t="s">
        <v>5</v>
      </c>
      <c r="F1150" s="19" t="s">
        <v>2244</v>
      </c>
      <c r="G1150" s="19" t="s">
        <v>2807</v>
      </c>
      <c r="H1150" s="12" t="s">
        <v>2802</v>
      </c>
      <c r="I1150" s="20">
        <v>707.02</v>
      </c>
      <c r="J1150" s="12" t="s">
        <v>2325</v>
      </c>
      <c r="K1150" s="12" t="s">
        <v>2808</v>
      </c>
      <c r="L1150" s="12" t="s">
        <v>2713</v>
      </c>
      <c r="M1150" s="12"/>
      <c r="N1150" s="12" t="s">
        <v>8111</v>
      </c>
      <c r="O1150" s="20">
        <v>10000</v>
      </c>
      <c r="P1150" s="20">
        <v>0</v>
      </c>
      <c r="Q1150" s="20">
        <v>0</v>
      </c>
      <c r="R1150" s="20">
        <v>0</v>
      </c>
      <c r="S1150" s="20">
        <v>1360</v>
      </c>
      <c r="U1150" s="22" t="str">
        <f>IFERROR(VLOOKUP(B1150,[1]Planilha1!$A$1:$B$34,2,FALSE),"Liberado")</f>
        <v>Pendente Revisão Trabalhista</v>
      </c>
    </row>
    <row r="1151" spans="1:53" s="21" customFormat="1" ht="20.100000000000001" customHeight="1" x14ac:dyDescent="0.2">
      <c r="A1151" s="12" t="s">
        <v>7935</v>
      </c>
      <c r="B1151" s="18" t="s">
        <v>278</v>
      </c>
      <c r="C1151" s="12" t="s">
        <v>466</v>
      </c>
      <c r="D1151" s="12" t="s">
        <v>474</v>
      </c>
      <c r="E1151" s="19" t="s">
        <v>5</v>
      </c>
      <c r="F1151" s="19" t="s">
        <v>2244</v>
      </c>
      <c r="G1151" s="19" t="s">
        <v>2809</v>
      </c>
      <c r="H1151" s="12" t="s">
        <v>2798</v>
      </c>
      <c r="I1151" s="20">
        <v>752.65</v>
      </c>
      <c r="J1151" s="12" t="s">
        <v>2247</v>
      </c>
      <c r="K1151" s="12" t="s">
        <v>2810</v>
      </c>
      <c r="L1151" s="12" t="s">
        <v>2249</v>
      </c>
      <c r="M1151" s="12"/>
      <c r="N1151" s="12" t="s">
        <v>2811</v>
      </c>
      <c r="O1151" s="20">
        <v>0</v>
      </c>
      <c r="P1151" s="20">
        <v>10000</v>
      </c>
      <c r="Q1151" s="20">
        <v>0</v>
      </c>
      <c r="R1151" s="20">
        <v>0</v>
      </c>
      <c r="S1151" s="20">
        <v>1400</v>
      </c>
      <c r="U1151" s="22" t="str">
        <f>IFERROR(VLOOKUP(B1151,[1]Planilha1!$A$1:$B$34,2,FALSE),"Liberado")</f>
        <v>Pendente Revisão Trabalhista</v>
      </c>
    </row>
    <row r="1152" spans="1:53" s="21" customFormat="1" ht="20.100000000000001" customHeight="1" x14ac:dyDescent="0.2">
      <c r="A1152" s="12" t="s">
        <v>7935</v>
      </c>
      <c r="B1152" s="18" t="s">
        <v>278</v>
      </c>
      <c r="C1152" s="12" t="s">
        <v>466</v>
      </c>
      <c r="D1152" s="12" t="s">
        <v>475</v>
      </c>
      <c r="E1152" s="19" t="s">
        <v>5</v>
      </c>
      <c r="F1152" s="19" t="s">
        <v>2244</v>
      </c>
      <c r="G1152" s="19" t="s">
        <v>2812</v>
      </c>
      <c r="H1152" s="12" t="s">
        <v>2802</v>
      </c>
      <c r="I1152" s="20">
        <v>707.02</v>
      </c>
      <c r="J1152" s="12" t="s">
        <v>2325</v>
      </c>
      <c r="K1152" s="12" t="s">
        <v>2813</v>
      </c>
      <c r="L1152" s="12" t="s">
        <v>2260</v>
      </c>
      <c r="M1152" s="12"/>
      <c r="N1152" s="12" t="s">
        <v>7927</v>
      </c>
      <c r="O1152" s="20">
        <v>0</v>
      </c>
      <c r="P1152" s="20">
        <v>10000</v>
      </c>
      <c r="Q1152" s="20">
        <v>0</v>
      </c>
      <c r="R1152" s="20">
        <v>0</v>
      </c>
      <c r="S1152" s="20">
        <v>1080</v>
      </c>
      <c r="U1152" s="22" t="str">
        <f>IFERROR(VLOOKUP(B1152,[1]Planilha1!$A$1:$B$34,2,FALSE),"Liberado")</f>
        <v>Pendente Revisão Trabalhista</v>
      </c>
    </row>
    <row r="1153" spans="1:21" s="21" customFormat="1" ht="20.100000000000001" customHeight="1" x14ac:dyDescent="0.2">
      <c r="A1153" s="12" t="s">
        <v>7935</v>
      </c>
      <c r="B1153" s="18" t="s">
        <v>278</v>
      </c>
      <c r="C1153" s="12" t="s">
        <v>466</v>
      </c>
      <c r="D1153" s="12" t="s">
        <v>481</v>
      </c>
      <c r="E1153" s="19" t="s">
        <v>5</v>
      </c>
      <c r="F1153" s="19" t="s">
        <v>2244</v>
      </c>
      <c r="G1153" s="19" t="s">
        <v>2832</v>
      </c>
      <c r="H1153" s="12" t="s">
        <v>2833</v>
      </c>
      <c r="I1153" s="20">
        <v>7997.5</v>
      </c>
      <c r="J1153" s="12" t="s">
        <v>2247</v>
      </c>
      <c r="K1153" s="12" t="s">
        <v>2834</v>
      </c>
      <c r="L1153" s="12" t="s">
        <v>2249</v>
      </c>
      <c r="M1153" s="12"/>
      <c r="N1153" s="12" t="s">
        <v>2323</v>
      </c>
      <c r="O1153" s="20">
        <v>0</v>
      </c>
      <c r="P1153" s="20">
        <v>10000</v>
      </c>
      <c r="Q1153" s="20">
        <v>0</v>
      </c>
      <c r="R1153" s="20">
        <v>0</v>
      </c>
      <c r="S1153" s="20">
        <v>800</v>
      </c>
      <c r="U1153" s="22" t="str">
        <f>IFERROR(VLOOKUP(B1153,[1]Planilha1!$A$1:$B$34,2,FALSE),"Liberado")</f>
        <v>Pendente Revisão Trabalhista</v>
      </c>
    </row>
    <row r="1154" spans="1:21" s="21" customFormat="1" ht="20.100000000000001" customHeight="1" x14ac:dyDescent="0.2">
      <c r="A1154" s="12" t="s">
        <v>7935</v>
      </c>
      <c r="B1154" s="18" t="s">
        <v>278</v>
      </c>
      <c r="C1154" s="12" t="s">
        <v>466</v>
      </c>
      <c r="D1154" s="12" t="s">
        <v>492</v>
      </c>
      <c r="E1154" s="19" t="s">
        <v>5</v>
      </c>
      <c r="F1154" s="19" t="s">
        <v>2452</v>
      </c>
      <c r="G1154" s="19" t="s">
        <v>2868</v>
      </c>
      <c r="H1154" s="12" t="s">
        <v>2869</v>
      </c>
      <c r="I1154" s="20">
        <v>3500</v>
      </c>
      <c r="J1154" s="12" t="s">
        <v>2325</v>
      </c>
      <c r="K1154" s="12" t="s">
        <v>2870</v>
      </c>
      <c r="L1154" s="12" t="s">
        <v>2871</v>
      </c>
      <c r="M1154" s="12"/>
      <c r="N1154" s="12" t="s">
        <v>7927</v>
      </c>
      <c r="O1154" s="20">
        <v>0</v>
      </c>
      <c r="P1154" s="20">
        <v>0</v>
      </c>
      <c r="Q1154" s="20">
        <v>0</v>
      </c>
      <c r="R1154" s="20">
        <v>0</v>
      </c>
      <c r="S1154" s="20">
        <v>400</v>
      </c>
      <c r="U1154" s="22" t="str">
        <f>IFERROR(VLOOKUP(B1154,[1]Planilha1!$A$1:$B$34,2,FALSE),"Liberado")</f>
        <v>Pendente Revisão Trabalhista</v>
      </c>
    </row>
    <row r="1155" spans="1:21" s="21" customFormat="1" ht="20.100000000000001" customHeight="1" x14ac:dyDescent="0.2">
      <c r="A1155" s="12" t="s">
        <v>7935</v>
      </c>
      <c r="B1155" s="18" t="s">
        <v>278</v>
      </c>
      <c r="C1155" s="12" t="s">
        <v>318</v>
      </c>
      <c r="D1155" s="12" t="s">
        <v>495</v>
      </c>
      <c r="E1155" s="19" t="s">
        <v>5</v>
      </c>
      <c r="F1155" s="19" t="s">
        <v>2881</v>
      </c>
      <c r="G1155" s="19" t="s">
        <v>2882</v>
      </c>
      <c r="H1155" s="12" t="s">
        <v>2883</v>
      </c>
      <c r="I1155" s="20">
        <v>1295.5</v>
      </c>
      <c r="J1155" s="12" t="s">
        <v>2247</v>
      </c>
      <c r="K1155" s="12" t="s">
        <v>2884</v>
      </c>
      <c r="L1155" s="12" t="s">
        <v>8231</v>
      </c>
      <c r="M1155" s="12"/>
      <c r="N1155" s="12" t="s">
        <v>2885</v>
      </c>
      <c r="O1155" s="20">
        <v>0</v>
      </c>
      <c r="P1155" s="20">
        <v>10000</v>
      </c>
      <c r="Q1155" s="20">
        <v>0</v>
      </c>
      <c r="R1155" s="20">
        <v>0</v>
      </c>
      <c r="S1155" s="20">
        <v>912</v>
      </c>
      <c r="U1155" s="22" t="str">
        <f>IFERROR(VLOOKUP(B1155,[1]Planilha1!$A$1:$B$34,2,FALSE),"Liberado")</f>
        <v>Pendente Revisão Trabalhista</v>
      </c>
    </row>
    <row r="1156" spans="1:21" s="21" customFormat="1" ht="20.100000000000001" customHeight="1" x14ac:dyDescent="0.2">
      <c r="A1156" s="12" t="s">
        <v>7935</v>
      </c>
      <c r="B1156" s="18" t="s">
        <v>278</v>
      </c>
      <c r="C1156" s="12" t="s">
        <v>318</v>
      </c>
      <c r="D1156" s="12" t="s">
        <v>496</v>
      </c>
      <c r="E1156" s="19" t="s">
        <v>5</v>
      </c>
      <c r="F1156" s="19" t="s">
        <v>14</v>
      </c>
      <c r="G1156" s="19" t="s">
        <v>2886</v>
      </c>
      <c r="H1156" s="12" t="s">
        <v>2887</v>
      </c>
      <c r="I1156" s="20">
        <v>1223.5</v>
      </c>
      <c r="J1156" s="12" t="s">
        <v>2325</v>
      </c>
      <c r="K1156" s="12" t="s">
        <v>2888</v>
      </c>
      <c r="L1156" s="12" t="s">
        <v>2672</v>
      </c>
      <c r="M1156" s="12"/>
      <c r="N1156" s="12" t="s">
        <v>7927</v>
      </c>
      <c r="O1156" s="20">
        <v>0</v>
      </c>
      <c r="P1156" s="20">
        <v>300</v>
      </c>
      <c r="Q1156" s="20">
        <v>0</v>
      </c>
      <c r="R1156" s="20">
        <v>0</v>
      </c>
      <c r="S1156" s="20">
        <v>1920</v>
      </c>
      <c r="U1156" s="22" t="str">
        <f>IFERROR(VLOOKUP(B1156,[1]Planilha1!$A$1:$B$34,2,FALSE),"Liberado")</f>
        <v>Pendente Revisão Trabalhista</v>
      </c>
    </row>
    <row r="1157" spans="1:21" s="21" customFormat="1" ht="20.100000000000001" customHeight="1" x14ac:dyDescent="0.2">
      <c r="A1157" s="12" t="s">
        <v>7935</v>
      </c>
      <c r="B1157" s="18" t="s">
        <v>278</v>
      </c>
      <c r="C1157" s="12" t="s">
        <v>318</v>
      </c>
      <c r="D1157" s="12" t="s">
        <v>499</v>
      </c>
      <c r="E1157" s="19" t="s">
        <v>5</v>
      </c>
      <c r="F1157" s="19" t="s">
        <v>2244</v>
      </c>
      <c r="G1157" s="19" t="s">
        <v>2897</v>
      </c>
      <c r="H1157" s="12" t="s">
        <v>2898</v>
      </c>
      <c r="I1157" s="20">
        <v>16950</v>
      </c>
      <c r="J1157" s="12" t="s">
        <v>2247</v>
      </c>
      <c r="K1157" s="12" t="s">
        <v>2899</v>
      </c>
      <c r="L1157" s="12" t="s">
        <v>2359</v>
      </c>
      <c r="M1157" s="12"/>
      <c r="N1157" s="12" t="s">
        <v>2900</v>
      </c>
      <c r="O1157" s="20">
        <v>0</v>
      </c>
      <c r="P1157" s="20">
        <v>10000</v>
      </c>
      <c r="Q1157" s="20">
        <v>0</v>
      </c>
      <c r="R1157" s="20">
        <v>0</v>
      </c>
      <c r="S1157" s="20">
        <v>1760</v>
      </c>
      <c r="U1157" s="22" t="str">
        <f>IFERROR(VLOOKUP(B1157,[1]Planilha1!$A$1:$B$34,2,FALSE),"Liberado")</f>
        <v>Pendente Revisão Trabalhista</v>
      </c>
    </row>
    <row r="1158" spans="1:21" s="21" customFormat="1" ht="20.100000000000001" customHeight="1" x14ac:dyDescent="0.2">
      <c r="A1158" s="12" t="s">
        <v>7935</v>
      </c>
      <c r="B1158" s="18" t="s">
        <v>278</v>
      </c>
      <c r="C1158" s="12" t="s">
        <v>318</v>
      </c>
      <c r="D1158" s="12" t="s">
        <v>501</v>
      </c>
      <c r="E1158" s="19" t="s">
        <v>5</v>
      </c>
      <c r="F1158" s="19" t="s">
        <v>2355</v>
      </c>
      <c r="G1158" s="19" t="s">
        <v>2906</v>
      </c>
      <c r="H1158" s="12" t="s">
        <v>2887</v>
      </c>
      <c r="I1158" s="20">
        <v>1420.5</v>
      </c>
      <c r="J1158" s="12" t="s">
        <v>2247</v>
      </c>
      <c r="K1158" s="12" t="s">
        <v>2907</v>
      </c>
      <c r="L1158" s="12" t="s">
        <v>2249</v>
      </c>
      <c r="M1158" s="12"/>
      <c r="N1158" s="12" t="s">
        <v>2908</v>
      </c>
      <c r="O1158" s="20">
        <v>0</v>
      </c>
      <c r="P1158" s="20">
        <v>8000</v>
      </c>
      <c r="Q1158" s="20">
        <v>0</v>
      </c>
      <c r="R1158" s="20">
        <v>0</v>
      </c>
      <c r="S1158" s="20">
        <v>1120</v>
      </c>
      <c r="U1158" s="22" t="str">
        <f>IFERROR(VLOOKUP(B1158,[1]Planilha1!$A$1:$B$34,2,FALSE),"Liberado")</f>
        <v>Pendente Revisão Trabalhista</v>
      </c>
    </row>
    <row r="1159" spans="1:21" s="21" customFormat="1" ht="20.100000000000001" customHeight="1" x14ac:dyDescent="0.2">
      <c r="A1159" s="12" t="s">
        <v>7935</v>
      </c>
      <c r="B1159" s="18" t="s">
        <v>278</v>
      </c>
      <c r="C1159" s="12" t="s">
        <v>318</v>
      </c>
      <c r="D1159" s="12" t="s">
        <v>503</v>
      </c>
      <c r="E1159" s="19" t="s">
        <v>5</v>
      </c>
      <c r="F1159" s="19" t="s">
        <v>2273</v>
      </c>
      <c r="G1159" s="19" t="s">
        <v>2915</v>
      </c>
      <c r="H1159" s="12" t="s">
        <v>2898</v>
      </c>
      <c r="I1159" s="20">
        <v>10000</v>
      </c>
      <c r="J1159" s="12" t="s">
        <v>2247</v>
      </c>
      <c r="K1159" s="12" t="s">
        <v>2916</v>
      </c>
      <c r="L1159" s="12" t="s">
        <v>8027</v>
      </c>
      <c r="M1159" s="12" t="s">
        <v>8252</v>
      </c>
      <c r="N1159" s="12" t="s">
        <v>2917</v>
      </c>
      <c r="O1159" s="20">
        <v>0</v>
      </c>
      <c r="P1159" s="20">
        <v>10000</v>
      </c>
      <c r="Q1159" s="20">
        <v>0</v>
      </c>
      <c r="R1159" s="20">
        <v>0</v>
      </c>
      <c r="S1159" s="20">
        <v>720</v>
      </c>
      <c r="U1159" s="22" t="str">
        <f>IFERROR(VLOOKUP(B1159,[1]Planilha1!$A$1:$B$34,2,FALSE),"Liberado")</f>
        <v>Pendente Revisão Trabalhista</v>
      </c>
    </row>
    <row r="1160" spans="1:21" s="21" customFormat="1" ht="20.100000000000001" customHeight="1" x14ac:dyDescent="0.2">
      <c r="A1160" s="12" t="s">
        <v>7935</v>
      </c>
      <c r="B1160" s="18" t="s">
        <v>278</v>
      </c>
      <c r="C1160" s="12" t="s">
        <v>318</v>
      </c>
      <c r="D1160" s="12" t="s">
        <v>504</v>
      </c>
      <c r="E1160" s="19" t="s">
        <v>5</v>
      </c>
      <c r="F1160" s="19" t="s">
        <v>2434</v>
      </c>
      <c r="G1160" s="19" t="s">
        <v>2918</v>
      </c>
      <c r="H1160" s="12" t="s">
        <v>2919</v>
      </c>
      <c r="I1160" s="20">
        <v>21918.95</v>
      </c>
      <c r="J1160" s="12" t="s">
        <v>2247</v>
      </c>
      <c r="K1160" s="12" t="s">
        <v>2920</v>
      </c>
      <c r="L1160" s="12" t="s">
        <v>2249</v>
      </c>
      <c r="M1160" s="12"/>
      <c r="N1160" s="12" t="s">
        <v>2921</v>
      </c>
      <c r="O1160" s="20">
        <v>0</v>
      </c>
      <c r="P1160" s="20">
        <v>0</v>
      </c>
      <c r="Q1160" s="20">
        <v>0</v>
      </c>
      <c r="R1160" s="20">
        <v>0</v>
      </c>
      <c r="S1160" s="20">
        <v>560</v>
      </c>
      <c r="U1160" s="22" t="str">
        <f>IFERROR(VLOOKUP(B1160,[1]Planilha1!$A$1:$B$34,2,FALSE),"Liberado")</f>
        <v>Pendente Revisão Trabalhista</v>
      </c>
    </row>
    <row r="1161" spans="1:21" s="21" customFormat="1" ht="20.100000000000001" customHeight="1" x14ac:dyDescent="0.2">
      <c r="A1161" s="12" t="s">
        <v>7935</v>
      </c>
      <c r="B1161" s="18" t="s">
        <v>278</v>
      </c>
      <c r="C1161" s="12" t="s">
        <v>318</v>
      </c>
      <c r="D1161" s="12" t="s">
        <v>507</v>
      </c>
      <c r="E1161" s="19" t="s">
        <v>5</v>
      </c>
      <c r="F1161" s="19" t="s">
        <v>2244</v>
      </c>
      <c r="G1161" s="19" t="s">
        <v>2926</v>
      </c>
      <c r="H1161" s="12" t="s">
        <v>2887</v>
      </c>
      <c r="I1161" s="20">
        <v>8260</v>
      </c>
      <c r="J1161" s="12" t="s">
        <v>2247</v>
      </c>
      <c r="K1161" s="12" t="s">
        <v>2927</v>
      </c>
      <c r="L1161" s="12" t="s">
        <v>2249</v>
      </c>
      <c r="M1161" s="12"/>
      <c r="N1161" s="12" t="s">
        <v>2323</v>
      </c>
      <c r="O1161" s="20">
        <v>0</v>
      </c>
      <c r="P1161" s="20">
        <v>8000</v>
      </c>
      <c r="Q1161" s="20">
        <v>0</v>
      </c>
      <c r="R1161" s="20">
        <v>0</v>
      </c>
      <c r="S1161" s="20">
        <v>440</v>
      </c>
      <c r="U1161" s="22" t="str">
        <f>IFERROR(VLOOKUP(B1161,[1]Planilha1!$A$1:$B$34,2,FALSE),"Liberado")</f>
        <v>Pendente Revisão Trabalhista</v>
      </c>
    </row>
    <row r="1162" spans="1:21" s="21" customFormat="1" ht="20.100000000000001" customHeight="1" x14ac:dyDescent="0.2">
      <c r="A1162" s="12" t="s">
        <v>7935</v>
      </c>
      <c r="B1162" s="18" t="s">
        <v>278</v>
      </c>
      <c r="C1162" s="12" t="s">
        <v>320</v>
      </c>
      <c r="D1162" s="12" t="s">
        <v>516</v>
      </c>
      <c r="E1162" s="19" t="s">
        <v>5</v>
      </c>
      <c r="F1162" s="19" t="s">
        <v>2244</v>
      </c>
      <c r="G1162" s="19" t="s">
        <v>2961</v>
      </c>
      <c r="H1162" s="12" t="s">
        <v>2898</v>
      </c>
      <c r="I1162" s="20">
        <v>6810.25</v>
      </c>
      <c r="J1162" s="12" t="s">
        <v>2247</v>
      </c>
      <c r="K1162" s="12" t="s">
        <v>2962</v>
      </c>
      <c r="L1162" s="12" t="s">
        <v>7978</v>
      </c>
      <c r="M1162" s="12"/>
      <c r="N1162" s="12" t="s">
        <v>2963</v>
      </c>
      <c r="O1162" s="20">
        <v>0</v>
      </c>
      <c r="P1162" s="20">
        <v>15000</v>
      </c>
      <c r="Q1162" s="20">
        <v>0</v>
      </c>
      <c r="R1162" s="20">
        <v>0</v>
      </c>
      <c r="S1162" s="20">
        <v>680</v>
      </c>
      <c r="U1162" s="22" t="str">
        <f>IFERROR(VLOOKUP(B1162,[1]Planilha1!$A$1:$B$34,2,FALSE),"Liberado")</f>
        <v>Pendente Revisão Trabalhista</v>
      </c>
    </row>
    <row r="1163" spans="1:21" s="21" customFormat="1" ht="20.100000000000001" customHeight="1" x14ac:dyDescent="0.2">
      <c r="A1163" s="12" t="s">
        <v>7935</v>
      </c>
      <c r="B1163" s="18" t="s">
        <v>278</v>
      </c>
      <c r="C1163" s="12" t="s">
        <v>519</v>
      </c>
      <c r="D1163" s="12" t="s">
        <v>520</v>
      </c>
      <c r="E1163" s="19" t="s">
        <v>5</v>
      </c>
      <c r="F1163" s="19" t="s">
        <v>2355</v>
      </c>
      <c r="G1163" s="19" t="s">
        <v>2971</v>
      </c>
      <c r="H1163" s="12" t="s">
        <v>2972</v>
      </c>
      <c r="I1163" s="20">
        <v>1280</v>
      </c>
      <c r="J1163" s="12" t="s">
        <v>2325</v>
      </c>
      <c r="K1163" s="12" t="s">
        <v>2973</v>
      </c>
      <c r="L1163" s="12" t="s">
        <v>2672</v>
      </c>
      <c r="M1163" s="12"/>
      <c r="N1163" s="12" t="s">
        <v>7927</v>
      </c>
      <c r="O1163" s="20">
        <v>0</v>
      </c>
      <c r="P1163" s="20">
        <v>10000</v>
      </c>
      <c r="Q1163" s="20">
        <v>0</v>
      </c>
      <c r="R1163" s="20">
        <v>0</v>
      </c>
      <c r="S1163" s="20">
        <v>1920</v>
      </c>
      <c r="U1163" s="22" t="str">
        <f>IFERROR(VLOOKUP(B1163,[1]Planilha1!$A$1:$B$34,2,FALSE),"Liberado")</f>
        <v>Pendente Revisão Trabalhista</v>
      </c>
    </row>
    <row r="1164" spans="1:21" s="21" customFormat="1" ht="20.100000000000001" customHeight="1" x14ac:dyDescent="0.2">
      <c r="A1164" s="12" t="s">
        <v>7935</v>
      </c>
      <c r="B1164" s="18" t="s">
        <v>278</v>
      </c>
      <c r="C1164" s="12" t="s">
        <v>519</v>
      </c>
      <c r="D1164" s="12" t="s">
        <v>522</v>
      </c>
      <c r="E1164" s="19" t="s">
        <v>5</v>
      </c>
      <c r="F1164" s="19" t="s">
        <v>2244</v>
      </c>
      <c r="G1164" s="19" t="s">
        <v>2977</v>
      </c>
      <c r="H1164" s="12" t="s">
        <v>2978</v>
      </c>
      <c r="I1164" s="20">
        <v>30000</v>
      </c>
      <c r="J1164" s="12" t="s">
        <v>2325</v>
      </c>
      <c r="K1164" s="12" t="s">
        <v>2979</v>
      </c>
      <c r="L1164" s="12" t="s">
        <v>7926</v>
      </c>
      <c r="M1164" s="12"/>
      <c r="N1164" s="12" t="s">
        <v>7927</v>
      </c>
      <c r="O1164" s="20">
        <v>0</v>
      </c>
      <c r="P1164" s="20">
        <v>10000</v>
      </c>
      <c r="Q1164" s="20">
        <v>0</v>
      </c>
      <c r="R1164" s="20">
        <v>0</v>
      </c>
      <c r="S1164" s="20">
        <v>1560</v>
      </c>
      <c r="U1164" s="22" t="str">
        <f>IFERROR(VLOOKUP(B1164,[1]Planilha1!$A$1:$B$34,2,FALSE),"Liberado")</f>
        <v>Pendente Revisão Trabalhista</v>
      </c>
    </row>
    <row r="1165" spans="1:21" s="21" customFormat="1" ht="20.100000000000001" customHeight="1" x14ac:dyDescent="0.2">
      <c r="A1165" s="12" t="s">
        <v>7935</v>
      </c>
      <c r="B1165" s="18" t="s">
        <v>278</v>
      </c>
      <c r="C1165" s="12" t="s">
        <v>519</v>
      </c>
      <c r="D1165" s="12" t="s">
        <v>8320</v>
      </c>
      <c r="E1165" s="19" t="s">
        <v>5</v>
      </c>
      <c r="F1165" s="19" t="s">
        <v>2244</v>
      </c>
      <c r="G1165" s="19" t="s">
        <v>8321</v>
      </c>
      <c r="H1165" s="12" t="s">
        <v>2646</v>
      </c>
      <c r="I1165" s="20">
        <v>18740</v>
      </c>
      <c r="J1165" s="12" t="s">
        <v>2247</v>
      </c>
      <c r="K1165" s="12" t="s">
        <v>8322</v>
      </c>
      <c r="L1165" s="12" t="s">
        <v>2326</v>
      </c>
      <c r="M1165" s="12"/>
      <c r="N1165" s="12" t="s">
        <v>8323</v>
      </c>
      <c r="O1165" s="20">
        <v>0</v>
      </c>
      <c r="P1165" s="20">
        <v>10000</v>
      </c>
      <c r="Q1165" s="20">
        <v>0</v>
      </c>
      <c r="R1165" s="20">
        <v>0</v>
      </c>
      <c r="S1165" s="20">
        <v>64</v>
      </c>
      <c r="U1165" s="22" t="str">
        <f>IFERROR(VLOOKUP(B1165,[1]Planilha1!$A$1:$B$34,2,FALSE),"Liberado")</f>
        <v>Pendente Revisão Trabalhista</v>
      </c>
    </row>
    <row r="1166" spans="1:21" s="21" customFormat="1" ht="20.100000000000001" customHeight="1" x14ac:dyDescent="0.2">
      <c r="A1166" s="12" t="s">
        <v>7935</v>
      </c>
      <c r="B1166" s="18" t="s">
        <v>278</v>
      </c>
      <c r="C1166" s="12" t="s">
        <v>534</v>
      </c>
      <c r="D1166" s="12" t="s">
        <v>543</v>
      </c>
      <c r="E1166" s="19" t="s">
        <v>5</v>
      </c>
      <c r="F1166" s="19" t="s">
        <v>2324</v>
      </c>
      <c r="G1166" s="19" t="s">
        <v>3044</v>
      </c>
      <c r="H1166" s="12" t="s">
        <v>2898</v>
      </c>
      <c r="I1166" s="20">
        <v>3472.27</v>
      </c>
      <c r="J1166" s="12" t="s">
        <v>2325</v>
      </c>
      <c r="K1166" s="12" t="s">
        <v>3045</v>
      </c>
      <c r="L1166" s="12" t="s">
        <v>2260</v>
      </c>
      <c r="M1166" s="12"/>
      <c r="N1166" s="12" t="s">
        <v>7927</v>
      </c>
      <c r="O1166" s="20">
        <v>0</v>
      </c>
      <c r="P1166" s="20">
        <v>0</v>
      </c>
      <c r="Q1166" s="20">
        <v>0</v>
      </c>
      <c r="R1166" s="20">
        <v>0</v>
      </c>
      <c r="S1166" s="20">
        <v>1120</v>
      </c>
      <c r="U1166" s="22" t="str">
        <f>IFERROR(VLOOKUP(B1166,[1]Planilha1!$A$1:$B$34,2,FALSE),"Liberado")</f>
        <v>Pendente Revisão Trabalhista</v>
      </c>
    </row>
    <row r="1167" spans="1:21" s="21" customFormat="1" ht="20.100000000000001" customHeight="1" x14ac:dyDescent="0.2">
      <c r="A1167" s="12" t="s">
        <v>7935</v>
      </c>
      <c r="B1167" s="18" t="s">
        <v>278</v>
      </c>
      <c r="C1167" s="12" t="s">
        <v>634</v>
      </c>
      <c r="D1167" s="12" t="s">
        <v>8449</v>
      </c>
      <c r="E1167" s="19" t="s">
        <v>5</v>
      </c>
      <c r="F1167" s="19" t="s">
        <v>2244</v>
      </c>
      <c r="G1167" s="19" t="s">
        <v>8450</v>
      </c>
      <c r="H1167" s="12" t="s">
        <v>2847</v>
      </c>
      <c r="I1167" s="20">
        <v>9370</v>
      </c>
      <c r="J1167" s="12" t="s">
        <v>2247</v>
      </c>
      <c r="K1167" s="12" t="s">
        <v>8451</v>
      </c>
      <c r="L1167" s="12" t="s">
        <v>8027</v>
      </c>
      <c r="M1167" s="12"/>
      <c r="N1167" s="12" t="s">
        <v>8452</v>
      </c>
      <c r="O1167" s="20">
        <v>0</v>
      </c>
      <c r="P1167" s="20">
        <v>10000</v>
      </c>
      <c r="Q1167" s="20">
        <v>0</v>
      </c>
      <c r="R1167" s="20">
        <v>0</v>
      </c>
      <c r="S1167" s="20">
        <v>64</v>
      </c>
      <c r="U1167" s="22" t="str">
        <f>IFERROR(VLOOKUP(B1167,[1]Planilha1!$A$1:$B$34,2,FALSE),"Liberado")</f>
        <v>Pendente Revisão Trabalhista</v>
      </c>
    </row>
    <row r="1168" spans="1:21" s="21" customFormat="1" ht="20.100000000000001" customHeight="1" x14ac:dyDescent="0.2">
      <c r="A1168" s="12" t="s">
        <v>7935</v>
      </c>
      <c r="B1168" s="18" t="s">
        <v>278</v>
      </c>
      <c r="C1168" s="12" t="s">
        <v>671</v>
      </c>
      <c r="D1168" s="12" t="s">
        <v>8483</v>
      </c>
      <c r="E1168" s="19" t="s">
        <v>5</v>
      </c>
      <c r="F1168" s="19" t="s">
        <v>2324</v>
      </c>
      <c r="G1168" s="19" t="s">
        <v>8484</v>
      </c>
      <c r="H1168" s="12" t="s">
        <v>8485</v>
      </c>
      <c r="I1168" s="20">
        <v>3345.58</v>
      </c>
      <c r="J1168" s="12" t="s">
        <v>2247</v>
      </c>
      <c r="K1168" s="12" t="s">
        <v>8486</v>
      </c>
      <c r="L1168" s="12" t="s">
        <v>2288</v>
      </c>
      <c r="M1168" s="12" t="s">
        <v>8487</v>
      </c>
      <c r="N1168" s="12" t="s">
        <v>8488</v>
      </c>
      <c r="O1168" s="20">
        <v>0</v>
      </c>
      <c r="P1168" s="20">
        <v>0</v>
      </c>
      <c r="Q1168" s="20">
        <v>0</v>
      </c>
      <c r="R1168" s="20">
        <v>0</v>
      </c>
      <c r="S1168" s="20">
        <v>0</v>
      </c>
      <c r="U1168" s="22" t="str">
        <f>IFERROR(VLOOKUP(B1168,[1]Planilha1!$A$1:$B$34,2,FALSE),"Liberado")</f>
        <v>Pendente Revisão Trabalhista</v>
      </c>
    </row>
    <row r="1169" spans="1:21" s="21" customFormat="1" ht="20.100000000000001" customHeight="1" x14ac:dyDescent="0.2">
      <c r="A1169" s="12" t="s">
        <v>7935</v>
      </c>
      <c r="B1169" s="18" t="s">
        <v>278</v>
      </c>
      <c r="C1169" s="12" t="s">
        <v>689</v>
      </c>
      <c r="D1169" s="12" t="s">
        <v>8505</v>
      </c>
      <c r="E1169" s="19" t="s">
        <v>5</v>
      </c>
      <c r="F1169" s="19" t="s">
        <v>8004</v>
      </c>
      <c r="G1169" s="19" t="s">
        <v>8506</v>
      </c>
      <c r="H1169" s="12" t="s">
        <v>8507</v>
      </c>
      <c r="I1169" s="20">
        <v>4963.8</v>
      </c>
      <c r="J1169" s="12" t="s">
        <v>2264</v>
      </c>
      <c r="K1169" s="12" t="s">
        <v>8508</v>
      </c>
      <c r="L1169" s="12" t="s">
        <v>2334</v>
      </c>
      <c r="M1169" s="12"/>
      <c r="N1169" s="12" t="s">
        <v>2657</v>
      </c>
      <c r="O1169" s="20">
        <v>15000</v>
      </c>
      <c r="P1169" s="20">
        <v>0</v>
      </c>
      <c r="Q1169" s="20">
        <v>0</v>
      </c>
      <c r="R1169" s="20">
        <v>0</v>
      </c>
      <c r="S1169" s="20">
        <v>912</v>
      </c>
      <c r="U1169" s="22" t="str">
        <f>IFERROR(VLOOKUP(B1169,[1]Planilha1!$A$1:$B$34,2,FALSE),"Liberado")</f>
        <v>Pendente Revisão Trabalhista</v>
      </c>
    </row>
    <row r="1170" spans="1:21" s="21" customFormat="1" ht="20.100000000000001" customHeight="1" x14ac:dyDescent="0.2">
      <c r="A1170" s="12" t="s">
        <v>7935</v>
      </c>
      <c r="B1170" s="18" t="s">
        <v>278</v>
      </c>
      <c r="C1170" s="12" t="s">
        <v>320</v>
      </c>
      <c r="D1170" s="12" t="s">
        <v>938</v>
      </c>
      <c r="E1170" s="19" t="s">
        <v>5</v>
      </c>
      <c r="F1170" s="19" t="s">
        <v>2244</v>
      </c>
      <c r="G1170" s="19" t="s">
        <v>4138</v>
      </c>
      <c r="H1170" s="12" t="s">
        <v>4139</v>
      </c>
      <c r="I1170" s="20">
        <v>1278</v>
      </c>
      <c r="J1170" s="12" t="s">
        <v>2247</v>
      </c>
      <c r="K1170" s="12" t="s">
        <v>4140</v>
      </c>
      <c r="L1170" s="12" t="s">
        <v>2334</v>
      </c>
      <c r="M1170" s="12"/>
      <c r="N1170" s="12" t="s">
        <v>2323</v>
      </c>
      <c r="O1170" s="23">
        <v>0</v>
      </c>
      <c r="P1170" s="23">
        <v>15000</v>
      </c>
      <c r="Q1170" s="23">
        <v>0</v>
      </c>
      <c r="R1170" s="24">
        <v>0</v>
      </c>
      <c r="S1170" s="25">
        <v>1080</v>
      </c>
      <c r="U1170" s="22" t="str">
        <f>IFERROR(VLOOKUP(B1170,[1]Planilha1!$A$1:$B$34,2,FALSE),"Liberado")</f>
        <v>Pendente Revisão Trabalhista</v>
      </c>
    </row>
    <row r="1171" spans="1:21" s="21" customFormat="1" ht="20.100000000000001" customHeight="1" x14ac:dyDescent="0.2">
      <c r="A1171" s="12" t="s">
        <v>7935</v>
      </c>
      <c r="B1171" s="18" t="s">
        <v>278</v>
      </c>
      <c r="C1171" s="12" t="s">
        <v>689</v>
      </c>
      <c r="D1171" s="12" t="s">
        <v>8916</v>
      </c>
      <c r="E1171" s="19" t="s">
        <v>5</v>
      </c>
      <c r="F1171" s="19" t="s">
        <v>2273</v>
      </c>
      <c r="G1171" s="19" t="s">
        <v>7799</v>
      </c>
      <c r="H1171" s="12" t="s">
        <v>4116</v>
      </c>
      <c r="I1171" s="20">
        <v>10000</v>
      </c>
      <c r="J1171" s="12" t="s">
        <v>2247</v>
      </c>
      <c r="K1171" s="12" t="s">
        <v>8917</v>
      </c>
      <c r="L1171" s="12" t="s">
        <v>8726</v>
      </c>
      <c r="M1171" s="12"/>
      <c r="N1171" s="12" t="s">
        <v>8918</v>
      </c>
      <c r="O1171" s="23">
        <v>0</v>
      </c>
      <c r="P1171" s="23">
        <v>10000</v>
      </c>
      <c r="Q1171" s="23">
        <v>0</v>
      </c>
      <c r="R1171" s="24">
        <v>0</v>
      </c>
      <c r="S1171" s="25">
        <v>280</v>
      </c>
      <c r="U1171" s="22" t="str">
        <f>IFERROR(VLOOKUP(B1171,[1]Planilha1!$A$1:$B$34,2,FALSE),"Liberado")</f>
        <v>Pendente Revisão Trabalhista</v>
      </c>
    </row>
    <row r="1172" spans="1:21" s="21" customFormat="1" ht="20.100000000000001" customHeight="1" x14ac:dyDescent="0.2">
      <c r="A1172" s="12" t="s">
        <v>7935</v>
      </c>
      <c r="B1172" s="18" t="s">
        <v>278</v>
      </c>
      <c r="C1172" s="12" t="s">
        <v>427</v>
      </c>
      <c r="D1172" s="12" t="s">
        <v>1107</v>
      </c>
      <c r="E1172" s="19" t="s">
        <v>5</v>
      </c>
      <c r="F1172" s="19" t="s">
        <v>2244</v>
      </c>
      <c r="G1172" s="19" t="s">
        <v>4588</v>
      </c>
      <c r="H1172" s="12" t="s">
        <v>4589</v>
      </c>
      <c r="I1172" s="20">
        <v>20000</v>
      </c>
      <c r="J1172" s="12" t="s">
        <v>2270</v>
      </c>
      <c r="K1172" s="12" t="s">
        <v>4590</v>
      </c>
      <c r="L1172" s="12" t="s">
        <v>2491</v>
      </c>
      <c r="M1172" s="12"/>
      <c r="N1172" s="12" t="s">
        <v>4591</v>
      </c>
      <c r="O1172" s="23">
        <v>11000</v>
      </c>
      <c r="P1172" s="23">
        <v>0</v>
      </c>
      <c r="Q1172" s="23">
        <v>0</v>
      </c>
      <c r="R1172" s="24">
        <v>0</v>
      </c>
      <c r="S1172" s="25">
        <v>1614.23</v>
      </c>
      <c r="U1172" s="22" t="str">
        <f>IFERROR(VLOOKUP(B1172,[1]Planilha1!$A$1:$B$34,2,FALSE),"Liberado")</f>
        <v>Pendente Revisão Trabalhista</v>
      </c>
    </row>
    <row r="1173" spans="1:21" s="21" customFormat="1" ht="20.100000000000001" customHeight="1" x14ac:dyDescent="0.2">
      <c r="A1173" s="12" t="s">
        <v>7935</v>
      </c>
      <c r="B1173" s="18" t="s">
        <v>278</v>
      </c>
      <c r="C1173" s="13" t="s">
        <v>534</v>
      </c>
      <c r="D1173" s="12" t="s">
        <v>1157</v>
      </c>
      <c r="E1173" s="19" t="s">
        <v>5</v>
      </c>
      <c r="F1173" s="19" t="s">
        <v>10</v>
      </c>
      <c r="G1173" s="19" t="s">
        <v>4738</v>
      </c>
      <c r="H1173" s="12" t="s">
        <v>2898</v>
      </c>
      <c r="I1173" s="20">
        <v>1420.5</v>
      </c>
      <c r="J1173" s="12" t="s">
        <v>2247</v>
      </c>
      <c r="K1173" s="12" t="s">
        <v>4739</v>
      </c>
      <c r="L1173" s="12" t="s">
        <v>2249</v>
      </c>
      <c r="M1173" s="12"/>
      <c r="N1173" s="12" t="s">
        <v>2323</v>
      </c>
      <c r="O1173" s="23">
        <v>0</v>
      </c>
      <c r="P1173" s="23">
        <v>10000</v>
      </c>
      <c r="Q1173" s="23">
        <v>0</v>
      </c>
      <c r="R1173" s="24">
        <v>0</v>
      </c>
      <c r="S1173" s="25">
        <v>1080</v>
      </c>
      <c r="U1173" s="22" t="str">
        <f>IFERROR(VLOOKUP(B1173,[1]Planilha1!$A$1:$B$34,2,FALSE),"Liberado")</f>
        <v>Pendente Revisão Trabalhista</v>
      </c>
    </row>
    <row r="1174" spans="1:21" s="21" customFormat="1" ht="20.100000000000001" customHeight="1" x14ac:dyDescent="0.2">
      <c r="A1174" s="12" t="s">
        <v>7935</v>
      </c>
      <c r="B1174" s="18" t="s">
        <v>278</v>
      </c>
      <c r="C1174" s="13" t="s">
        <v>634</v>
      </c>
      <c r="D1174" s="12" t="s">
        <v>9357</v>
      </c>
      <c r="E1174" s="19" t="s">
        <v>5</v>
      </c>
      <c r="F1174" s="19" t="s">
        <v>2324</v>
      </c>
      <c r="G1174" s="19" t="s">
        <v>7797</v>
      </c>
      <c r="H1174" s="12" t="s">
        <v>2887</v>
      </c>
      <c r="I1174" s="20">
        <v>7640</v>
      </c>
      <c r="J1174" s="12" t="s">
        <v>2247</v>
      </c>
      <c r="K1174" s="12" t="s">
        <v>9358</v>
      </c>
      <c r="L1174" s="12" t="s">
        <v>2677</v>
      </c>
      <c r="M1174" s="12"/>
      <c r="N1174" s="12" t="s">
        <v>9359</v>
      </c>
      <c r="O1174" s="23">
        <v>0</v>
      </c>
      <c r="P1174" s="23">
        <v>10644</v>
      </c>
      <c r="Q1174" s="23">
        <v>0</v>
      </c>
      <c r="R1174" s="24">
        <v>0</v>
      </c>
      <c r="S1174" s="25">
        <v>240</v>
      </c>
      <c r="U1174" s="22" t="str">
        <f>IFERROR(VLOOKUP(B1174,[1]Planilha1!$A$1:$B$34,2,FALSE),"Liberado")</f>
        <v>Pendente Revisão Trabalhista</v>
      </c>
    </row>
    <row r="1175" spans="1:21" s="21" customFormat="1" ht="20.100000000000001" customHeight="1" x14ac:dyDescent="0.2">
      <c r="A1175" s="12" t="s">
        <v>7935</v>
      </c>
      <c r="B1175" s="18" t="s">
        <v>278</v>
      </c>
      <c r="C1175" s="12" t="s">
        <v>337</v>
      </c>
      <c r="D1175" s="12" t="s">
        <v>9360</v>
      </c>
      <c r="E1175" s="19" t="s">
        <v>5</v>
      </c>
      <c r="F1175" s="19" t="s">
        <v>2273</v>
      </c>
      <c r="G1175" s="19" t="s">
        <v>9361</v>
      </c>
      <c r="H1175" s="12" t="s">
        <v>3126</v>
      </c>
      <c r="I1175" s="20">
        <v>0</v>
      </c>
      <c r="J1175" s="12" t="s">
        <v>2247</v>
      </c>
      <c r="K1175" s="12" t="s">
        <v>9362</v>
      </c>
      <c r="L1175" s="12" t="s">
        <v>9363</v>
      </c>
      <c r="M1175" s="12"/>
      <c r="N1175" s="12" t="s">
        <v>9364</v>
      </c>
      <c r="O1175" s="23">
        <v>0</v>
      </c>
      <c r="P1175" s="23">
        <v>8000</v>
      </c>
      <c r="Q1175" s="23">
        <v>0</v>
      </c>
      <c r="R1175" s="24">
        <v>0</v>
      </c>
      <c r="S1175" s="25">
        <v>0</v>
      </c>
      <c r="U1175" s="22" t="str">
        <f>IFERROR(VLOOKUP(B1175,[1]Planilha1!$A$1:$B$34,2,FALSE),"Liberado")</f>
        <v>Pendente Revisão Trabalhista</v>
      </c>
    </row>
    <row r="1176" spans="1:21" s="21" customFormat="1" ht="20.100000000000001" customHeight="1" x14ac:dyDescent="0.2">
      <c r="A1176" s="12" t="s">
        <v>7935</v>
      </c>
      <c r="B1176" s="18" t="s">
        <v>278</v>
      </c>
      <c r="C1176" s="13" t="s">
        <v>689</v>
      </c>
      <c r="D1176" s="12" t="s">
        <v>9365</v>
      </c>
      <c r="E1176" s="19" t="s">
        <v>5</v>
      </c>
      <c r="F1176" s="19" t="s">
        <v>2355</v>
      </c>
      <c r="G1176" s="19" t="s">
        <v>9366</v>
      </c>
      <c r="H1176" s="12" t="s">
        <v>2658</v>
      </c>
      <c r="I1176" s="20">
        <v>13082.64</v>
      </c>
      <c r="J1176" s="12" t="s">
        <v>2247</v>
      </c>
      <c r="K1176" s="12" t="s">
        <v>9367</v>
      </c>
      <c r="L1176" s="12" t="s">
        <v>2249</v>
      </c>
      <c r="M1176" s="12"/>
      <c r="N1176" s="12" t="s">
        <v>9368</v>
      </c>
      <c r="O1176" s="23">
        <v>0</v>
      </c>
      <c r="P1176" s="23">
        <v>8000</v>
      </c>
      <c r="Q1176" s="23">
        <v>0</v>
      </c>
      <c r="R1176" s="24">
        <v>0</v>
      </c>
      <c r="S1176" s="25">
        <v>160</v>
      </c>
      <c r="U1176" s="22" t="str">
        <f>IFERROR(VLOOKUP(B1176,[1]Planilha1!$A$1:$B$34,2,FALSE),"Liberado")</f>
        <v>Pendente Revisão Trabalhista</v>
      </c>
    </row>
    <row r="1177" spans="1:21" s="21" customFormat="1" ht="20.100000000000001" customHeight="1" x14ac:dyDescent="0.2">
      <c r="A1177" s="12" t="s">
        <v>7935</v>
      </c>
      <c r="B1177" s="18" t="s">
        <v>278</v>
      </c>
      <c r="C1177" s="13" t="s">
        <v>674</v>
      </c>
      <c r="D1177" s="12" t="s">
        <v>9369</v>
      </c>
      <c r="E1177" s="19" t="s">
        <v>5</v>
      </c>
      <c r="F1177" s="19" t="s">
        <v>2273</v>
      </c>
      <c r="G1177" s="19" t="s">
        <v>9370</v>
      </c>
      <c r="H1177" s="12" t="s">
        <v>9371</v>
      </c>
      <c r="I1177" s="20">
        <v>10000</v>
      </c>
      <c r="J1177" s="12" t="s">
        <v>2325</v>
      </c>
      <c r="K1177" s="12" t="s">
        <v>9372</v>
      </c>
      <c r="L1177" s="12" t="s">
        <v>3233</v>
      </c>
      <c r="M1177" s="12"/>
      <c r="N1177" s="12" t="s">
        <v>8154</v>
      </c>
      <c r="O1177" s="23">
        <v>0</v>
      </c>
      <c r="P1177" s="23">
        <v>10000</v>
      </c>
      <c r="Q1177" s="23">
        <v>0</v>
      </c>
      <c r="R1177" s="24">
        <v>0</v>
      </c>
      <c r="S1177" s="25">
        <v>0</v>
      </c>
      <c r="U1177" s="22" t="str">
        <f>IFERROR(VLOOKUP(B1177,[1]Planilha1!$A$1:$B$34,2,FALSE),"Liberado")</f>
        <v>Pendente Revisão Trabalhista</v>
      </c>
    </row>
    <row r="1178" spans="1:21" s="21" customFormat="1" ht="20.100000000000001" customHeight="1" x14ac:dyDescent="0.2">
      <c r="A1178" s="12" t="s">
        <v>7935</v>
      </c>
      <c r="B1178" s="18" t="s">
        <v>278</v>
      </c>
      <c r="C1178" s="13" t="s">
        <v>427</v>
      </c>
      <c r="D1178" s="12" t="s">
        <v>9373</v>
      </c>
      <c r="E1178" s="19" t="s">
        <v>5</v>
      </c>
      <c r="F1178" s="19" t="s">
        <v>2355</v>
      </c>
      <c r="G1178" s="19" t="s">
        <v>9374</v>
      </c>
      <c r="H1178" s="12" t="s">
        <v>9375</v>
      </c>
      <c r="I1178" s="20">
        <v>50000</v>
      </c>
      <c r="J1178" s="12" t="s">
        <v>2325</v>
      </c>
      <c r="K1178" s="12" t="s">
        <v>9376</v>
      </c>
      <c r="L1178" s="12" t="s">
        <v>2330</v>
      </c>
      <c r="M1178" s="12"/>
      <c r="N1178" s="12" t="s">
        <v>8154</v>
      </c>
      <c r="O1178" s="23">
        <v>0</v>
      </c>
      <c r="P1178" s="23">
        <v>40000</v>
      </c>
      <c r="Q1178" s="23">
        <v>0</v>
      </c>
      <c r="R1178" s="24">
        <v>0</v>
      </c>
      <c r="S1178" s="25">
        <v>160</v>
      </c>
      <c r="U1178" s="22" t="str">
        <f>IFERROR(VLOOKUP(B1178,[1]Planilha1!$A$1:$B$34,2,FALSE),"Liberado")</f>
        <v>Pendente Revisão Trabalhista</v>
      </c>
    </row>
    <row r="1179" spans="1:21" s="21" customFormat="1" ht="20.100000000000001" customHeight="1" x14ac:dyDescent="0.2">
      <c r="A1179" s="12" t="s">
        <v>7935</v>
      </c>
      <c r="B1179" s="18" t="s">
        <v>278</v>
      </c>
      <c r="C1179" s="12" t="s">
        <v>411</v>
      </c>
      <c r="D1179" s="12" t="s">
        <v>1158</v>
      </c>
      <c r="E1179" s="19" t="s">
        <v>5</v>
      </c>
      <c r="F1179" s="19" t="s">
        <v>2273</v>
      </c>
      <c r="G1179" s="19" t="s">
        <v>4740</v>
      </c>
      <c r="H1179" s="12" t="s">
        <v>2898</v>
      </c>
      <c r="I1179" s="20">
        <v>1420.5</v>
      </c>
      <c r="J1179" s="12" t="s">
        <v>2247</v>
      </c>
      <c r="K1179" s="12" t="s">
        <v>4741</v>
      </c>
      <c r="L1179" s="12" t="s">
        <v>2334</v>
      </c>
      <c r="M1179" s="12"/>
      <c r="N1179" s="12" t="s">
        <v>2323</v>
      </c>
      <c r="O1179" s="23">
        <v>0</v>
      </c>
      <c r="P1179" s="23">
        <v>6536</v>
      </c>
      <c r="Q1179" s="23">
        <v>0</v>
      </c>
      <c r="R1179" s="24">
        <v>0</v>
      </c>
      <c r="S1179" s="25">
        <v>1200</v>
      </c>
      <c r="U1179" s="22" t="str">
        <f>IFERROR(VLOOKUP(B1179,[1]Planilha1!$A$1:$B$34,2,FALSE),"Liberado")</f>
        <v>Pendente Revisão Trabalhista</v>
      </c>
    </row>
    <row r="1180" spans="1:21" s="21" customFormat="1" ht="20.100000000000001" customHeight="1" x14ac:dyDescent="0.2">
      <c r="A1180" s="12" t="s">
        <v>7935</v>
      </c>
      <c r="B1180" s="18" t="s">
        <v>278</v>
      </c>
      <c r="C1180" s="12" t="s">
        <v>427</v>
      </c>
      <c r="D1180" s="12" t="s">
        <v>1159</v>
      </c>
      <c r="E1180" s="19" t="s">
        <v>5</v>
      </c>
      <c r="F1180" s="19" t="s">
        <v>2244</v>
      </c>
      <c r="G1180" s="19" t="s">
        <v>4742</v>
      </c>
      <c r="H1180" s="12" t="s">
        <v>2658</v>
      </c>
      <c r="I1180" s="20">
        <v>6986.12</v>
      </c>
      <c r="J1180" s="12" t="s">
        <v>2247</v>
      </c>
      <c r="K1180" s="12" t="s">
        <v>4743</v>
      </c>
      <c r="L1180" s="12" t="s">
        <v>2505</v>
      </c>
      <c r="M1180" s="12"/>
      <c r="N1180" s="12" t="s">
        <v>2323</v>
      </c>
      <c r="O1180" s="23">
        <v>13573.02</v>
      </c>
      <c r="P1180" s="23">
        <v>0</v>
      </c>
      <c r="Q1180" s="23">
        <v>0</v>
      </c>
      <c r="R1180" s="24">
        <v>0</v>
      </c>
      <c r="S1180" s="25">
        <v>1160</v>
      </c>
      <c r="U1180" s="22" t="str">
        <f>IFERROR(VLOOKUP(B1180,[1]Planilha1!$A$1:$B$34,2,FALSE),"Liberado")</f>
        <v>Pendente Revisão Trabalhista</v>
      </c>
    </row>
    <row r="1181" spans="1:21" s="21" customFormat="1" ht="20.100000000000001" customHeight="1" x14ac:dyDescent="0.2">
      <c r="A1181" s="12" t="s">
        <v>7935</v>
      </c>
      <c r="B1181" s="18" t="s">
        <v>278</v>
      </c>
      <c r="C1181" s="12" t="s">
        <v>427</v>
      </c>
      <c r="D1181" s="12" t="s">
        <v>1160</v>
      </c>
      <c r="E1181" s="19" t="s">
        <v>5</v>
      </c>
      <c r="F1181" s="19" t="s">
        <v>2244</v>
      </c>
      <c r="G1181" s="19" t="s">
        <v>4744</v>
      </c>
      <c r="H1181" s="12" t="s">
        <v>2658</v>
      </c>
      <c r="I1181" s="20">
        <v>12776.09</v>
      </c>
      <c r="J1181" s="12" t="s">
        <v>2325</v>
      </c>
      <c r="K1181" s="12" t="s">
        <v>4745</v>
      </c>
      <c r="L1181" s="12" t="s">
        <v>7919</v>
      </c>
      <c r="M1181" s="12"/>
      <c r="N1181" s="12" t="s">
        <v>8111</v>
      </c>
      <c r="O1181" s="23">
        <v>10000</v>
      </c>
      <c r="P1181" s="23">
        <v>0</v>
      </c>
      <c r="Q1181" s="23">
        <v>0</v>
      </c>
      <c r="R1181" s="24">
        <v>0</v>
      </c>
      <c r="S1181" s="25">
        <v>1120</v>
      </c>
      <c r="U1181" s="22" t="str">
        <f>IFERROR(VLOOKUP(B1181,[1]Planilha1!$A$1:$B$34,2,FALSE),"Liberado")</f>
        <v>Pendente Revisão Trabalhista</v>
      </c>
    </row>
    <row r="1182" spans="1:21" s="21" customFormat="1" ht="20.100000000000001" customHeight="1" x14ac:dyDescent="0.2">
      <c r="A1182" s="12" t="s">
        <v>7935</v>
      </c>
      <c r="B1182" s="18" t="s">
        <v>278</v>
      </c>
      <c r="C1182" s="12" t="s">
        <v>427</v>
      </c>
      <c r="D1182" s="12" t="s">
        <v>1161</v>
      </c>
      <c r="E1182" s="19" t="s">
        <v>5</v>
      </c>
      <c r="F1182" s="19" t="s">
        <v>2273</v>
      </c>
      <c r="G1182" s="19" t="s">
        <v>4746</v>
      </c>
      <c r="H1182" s="12" t="s">
        <v>4747</v>
      </c>
      <c r="I1182" s="20">
        <v>7717.5</v>
      </c>
      <c r="J1182" s="12" t="s">
        <v>2247</v>
      </c>
      <c r="K1182" s="12" t="s">
        <v>4748</v>
      </c>
      <c r="L1182" s="12" t="s">
        <v>2249</v>
      </c>
      <c r="M1182" s="12"/>
      <c r="N1182" s="12" t="s">
        <v>4749</v>
      </c>
      <c r="O1182" s="23">
        <v>0</v>
      </c>
      <c r="P1182" s="23">
        <v>10000</v>
      </c>
      <c r="Q1182" s="23">
        <v>0</v>
      </c>
      <c r="R1182" s="24">
        <v>0</v>
      </c>
      <c r="S1182" s="25">
        <v>960</v>
      </c>
      <c r="U1182" s="22" t="str">
        <f>IFERROR(VLOOKUP(B1182,[1]Planilha1!$A$1:$B$34,2,FALSE),"Liberado")</f>
        <v>Pendente Revisão Trabalhista</v>
      </c>
    </row>
    <row r="1183" spans="1:21" s="21" customFormat="1" ht="20.100000000000001" customHeight="1" x14ac:dyDescent="0.2">
      <c r="A1183" s="12" t="s">
        <v>7935</v>
      </c>
      <c r="B1183" s="18" t="s">
        <v>278</v>
      </c>
      <c r="C1183" s="12" t="s">
        <v>427</v>
      </c>
      <c r="D1183" s="12" t="s">
        <v>9377</v>
      </c>
      <c r="E1183" s="19" t="s">
        <v>5</v>
      </c>
      <c r="F1183" s="19" t="s">
        <v>2273</v>
      </c>
      <c r="G1183" s="19" t="s">
        <v>9378</v>
      </c>
      <c r="H1183" s="12" t="s">
        <v>9379</v>
      </c>
      <c r="I1183" s="20">
        <v>37480</v>
      </c>
      <c r="J1183" s="12" t="s">
        <v>2325</v>
      </c>
      <c r="K1183" s="12" t="s">
        <v>9380</v>
      </c>
      <c r="L1183" s="12" t="s">
        <v>2288</v>
      </c>
      <c r="M1183" s="12" t="s">
        <v>9381</v>
      </c>
      <c r="N1183" s="12" t="s">
        <v>7927</v>
      </c>
      <c r="O1183" s="23">
        <v>0</v>
      </c>
      <c r="P1183" s="23">
        <v>10000</v>
      </c>
      <c r="Q1183" s="23">
        <v>0</v>
      </c>
      <c r="R1183" s="24">
        <v>0</v>
      </c>
      <c r="S1183" s="25">
        <v>0</v>
      </c>
      <c r="U1183" s="22" t="str">
        <f>IFERROR(VLOOKUP(B1183,[1]Planilha1!$A$1:$B$34,2,FALSE),"Liberado")</f>
        <v>Pendente Revisão Trabalhista</v>
      </c>
    </row>
    <row r="1184" spans="1:21" s="21" customFormat="1" ht="20.100000000000001" customHeight="1" x14ac:dyDescent="0.2">
      <c r="A1184" s="12" t="s">
        <v>7935</v>
      </c>
      <c r="B1184" s="18" t="s">
        <v>278</v>
      </c>
      <c r="C1184" s="12" t="s">
        <v>466</v>
      </c>
      <c r="D1184" s="12" t="s">
        <v>1162</v>
      </c>
      <c r="E1184" s="19" t="s">
        <v>5</v>
      </c>
      <c r="F1184" s="19" t="s">
        <v>10</v>
      </c>
      <c r="G1184" s="19" t="s">
        <v>4750</v>
      </c>
      <c r="H1184" s="12" t="s">
        <v>2887</v>
      </c>
      <c r="I1184" s="20">
        <v>16250</v>
      </c>
      <c r="J1184" s="12" t="s">
        <v>2247</v>
      </c>
      <c r="K1184" s="12" t="s">
        <v>4751</v>
      </c>
      <c r="L1184" s="12" t="s">
        <v>2334</v>
      </c>
      <c r="M1184" s="12"/>
      <c r="N1184" s="12" t="s">
        <v>4752</v>
      </c>
      <c r="O1184" s="23">
        <v>0</v>
      </c>
      <c r="P1184" s="23">
        <v>33070.53</v>
      </c>
      <c r="Q1184" s="23">
        <v>0</v>
      </c>
      <c r="R1184" s="24">
        <v>0</v>
      </c>
      <c r="S1184" s="25">
        <v>1800</v>
      </c>
      <c r="U1184" s="22" t="str">
        <f>IFERROR(VLOOKUP(B1184,[1]Planilha1!$A$1:$B$34,2,FALSE),"Liberado")</f>
        <v>Pendente Revisão Trabalhista</v>
      </c>
    </row>
    <row r="1185" spans="1:21" s="21" customFormat="1" ht="20.100000000000001" customHeight="1" x14ac:dyDescent="0.2">
      <c r="A1185" s="12" t="s">
        <v>7935</v>
      </c>
      <c r="B1185" s="18" t="s">
        <v>278</v>
      </c>
      <c r="C1185" s="12" t="s">
        <v>466</v>
      </c>
      <c r="D1185" s="12" t="s">
        <v>1163</v>
      </c>
      <c r="E1185" s="19" t="s">
        <v>5</v>
      </c>
      <c r="F1185" s="19" t="s">
        <v>2244</v>
      </c>
      <c r="G1185" s="19" t="s">
        <v>4753</v>
      </c>
      <c r="H1185" s="12" t="s">
        <v>2847</v>
      </c>
      <c r="I1185" s="20">
        <v>17898</v>
      </c>
      <c r="J1185" s="12" t="s">
        <v>2247</v>
      </c>
      <c r="K1185" s="12" t="s">
        <v>4754</v>
      </c>
      <c r="L1185" s="12" t="s">
        <v>4225</v>
      </c>
      <c r="M1185" s="12"/>
      <c r="N1185" s="12" t="s">
        <v>2323</v>
      </c>
      <c r="O1185" s="23">
        <v>985.42</v>
      </c>
      <c r="P1185" s="23">
        <v>0</v>
      </c>
      <c r="Q1185" s="23">
        <v>0</v>
      </c>
      <c r="R1185" s="24">
        <v>0</v>
      </c>
      <c r="S1185" s="25">
        <v>416</v>
      </c>
      <c r="U1185" s="22" t="str">
        <f>IFERROR(VLOOKUP(B1185,[1]Planilha1!$A$1:$B$34,2,FALSE),"Liberado")</f>
        <v>Pendente Revisão Trabalhista</v>
      </c>
    </row>
    <row r="1186" spans="1:21" s="21" customFormat="1" ht="20.100000000000001" customHeight="1" x14ac:dyDescent="0.2">
      <c r="A1186" s="12" t="s">
        <v>7935</v>
      </c>
      <c r="B1186" s="18" t="s">
        <v>278</v>
      </c>
      <c r="C1186" s="12" t="s">
        <v>466</v>
      </c>
      <c r="D1186" s="12" t="s">
        <v>1164</v>
      </c>
      <c r="E1186" s="19" t="s">
        <v>5</v>
      </c>
      <c r="F1186" s="19" t="s">
        <v>2273</v>
      </c>
      <c r="G1186" s="19" t="s">
        <v>4755</v>
      </c>
      <c r="H1186" s="12" t="s">
        <v>2887</v>
      </c>
      <c r="I1186" s="20">
        <v>8635</v>
      </c>
      <c r="J1186" s="12" t="s">
        <v>2325</v>
      </c>
      <c r="K1186" s="12" t="s">
        <v>4756</v>
      </c>
      <c r="L1186" s="12" t="s">
        <v>8596</v>
      </c>
      <c r="M1186" s="12"/>
      <c r="N1186" s="12" t="s">
        <v>7927</v>
      </c>
      <c r="O1186" s="23">
        <v>0</v>
      </c>
      <c r="P1186" s="23">
        <v>10000</v>
      </c>
      <c r="Q1186" s="23">
        <v>0</v>
      </c>
      <c r="R1186" s="24">
        <v>0</v>
      </c>
      <c r="S1186" s="25">
        <v>560</v>
      </c>
      <c r="U1186" s="22" t="str">
        <f>IFERROR(VLOOKUP(B1186,[1]Planilha1!$A$1:$B$34,2,FALSE),"Liberado")</f>
        <v>Pendente Revisão Trabalhista</v>
      </c>
    </row>
    <row r="1187" spans="1:21" s="21" customFormat="1" ht="20.100000000000001" customHeight="1" x14ac:dyDescent="0.2">
      <c r="A1187" s="12" t="s">
        <v>7935</v>
      </c>
      <c r="B1187" s="18" t="s">
        <v>278</v>
      </c>
      <c r="C1187" s="12" t="s">
        <v>466</v>
      </c>
      <c r="D1187" s="12" t="s">
        <v>9382</v>
      </c>
      <c r="E1187" s="19" t="s">
        <v>5</v>
      </c>
      <c r="F1187" s="19" t="s">
        <v>2255</v>
      </c>
      <c r="G1187" s="19" t="s">
        <v>9383</v>
      </c>
      <c r="H1187" s="12" t="s">
        <v>9384</v>
      </c>
      <c r="I1187" s="20">
        <v>11662.9</v>
      </c>
      <c r="J1187" s="12" t="s">
        <v>2325</v>
      </c>
      <c r="K1187" s="12" t="s">
        <v>9385</v>
      </c>
      <c r="L1187" s="12" t="s">
        <v>7976</v>
      </c>
      <c r="M1187" s="12"/>
      <c r="N1187" s="12" t="s">
        <v>8154</v>
      </c>
      <c r="O1187" s="23">
        <v>0</v>
      </c>
      <c r="P1187" s="23">
        <v>12300</v>
      </c>
      <c r="Q1187" s="23">
        <v>0</v>
      </c>
      <c r="R1187" s="24">
        <v>0</v>
      </c>
      <c r="S1187" s="25">
        <v>64</v>
      </c>
      <c r="U1187" s="22" t="str">
        <f>IFERROR(VLOOKUP(B1187,[1]Planilha1!$A$1:$B$34,2,FALSE),"Liberado")</f>
        <v>Pendente Revisão Trabalhista</v>
      </c>
    </row>
    <row r="1188" spans="1:21" s="21" customFormat="1" ht="20.100000000000001" customHeight="1" x14ac:dyDescent="0.2">
      <c r="A1188" s="12" t="s">
        <v>7935</v>
      </c>
      <c r="B1188" s="18" t="s">
        <v>278</v>
      </c>
      <c r="C1188" s="12" t="s">
        <v>318</v>
      </c>
      <c r="D1188" s="12" t="s">
        <v>1165</v>
      </c>
      <c r="E1188" s="19" t="s">
        <v>5</v>
      </c>
      <c r="F1188" s="19" t="s">
        <v>2273</v>
      </c>
      <c r="G1188" s="19" t="s">
        <v>4758</v>
      </c>
      <c r="H1188" s="12" t="s">
        <v>4757</v>
      </c>
      <c r="I1188" s="20">
        <v>7997.5</v>
      </c>
      <c r="J1188" s="12" t="s">
        <v>2325</v>
      </c>
      <c r="K1188" s="12" t="s">
        <v>4759</v>
      </c>
      <c r="L1188" s="12" t="s">
        <v>9386</v>
      </c>
      <c r="M1188" s="12"/>
      <c r="N1188" s="12" t="s">
        <v>7927</v>
      </c>
      <c r="O1188" s="23">
        <v>0</v>
      </c>
      <c r="P1188" s="23">
        <v>10000</v>
      </c>
      <c r="Q1188" s="23">
        <v>0</v>
      </c>
      <c r="R1188" s="24">
        <v>0</v>
      </c>
      <c r="S1188" s="25">
        <v>840</v>
      </c>
      <c r="U1188" s="22" t="str">
        <f>IFERROR(VLOOKUP(B1188,[1]Planilha1!$A$1:$B$34,2,FALSE),"Liberado")</f>
        <v>Pendente Revisão Trabalhista</v>
      </c>
    </row>
    <row r="1189" spans="1:21" s="21" customFormat="1" ht="20.100000000000001" customHeight="1" x14ac:dyDescent="0.2">
      <c r="A1189" s="12" t="s">
        <v>7935</v>
      </c>
      <c r="B1189" s="18" t="s">
        <v>278</v>
      </c>
      <c r="C1189" s="12" t="s">
        <v>318</v>
      </c>
      <c r="D1189" s="12" t="s">
        <v>1166</v>
      </c>
      <c r="E1189" s="19" t="s">
        <v>5</v>
      </c>
      <c r="F1189" s="19" t="s">
        <v>2244</v>
      </c>
      <c r="G1189" s="19" t="s">
        <v>4760</v>
      </c>
      <c r="H1189" s="12" t="s">
        <v>3163</v>
      </c>
      <c r="I1189" s="20">
        <v>8300</v>
      </c>
      <c r="J1189" s="12" t="s">
        <v>2264</v>
      </c>
      <c r="K1189" s="12" t="s">
        <v>4761</v>
      </c>
      <c r="L1189" s="12" t="s">
        <v>2249</v>
      </c>
      <c r="M1189" s="12"/>
      <c r="N1189" s="12" t="s">
        <v>2595</v>
      </c>
      <c r="O1189" s="23">
        <v>0</v>
      </c>
      <c r="P1189" s="23">
        <v>0</v>
      </c>
      <c r="Q1189" s="23">
        <v>0</v>
      </c>
      <c r="R1189" s="24">
        <v>0</v>
      </c>
      <c r="S1189" s="25">
        <v>360</v>
      </c>
      <c r="U1189" s="22" t="str">
        <f>IFERROR(VLOOKUP(B1189,[1]Planilha1!$A$1:$B$34,2,FALSE),"Liberado")</f>
        <v>Pendente Revisão Trabalhista</v>
      </c>
    </row>
    <row r="1190" spans="1:21" s="21" customFormat="1" ht="20.100000000000001" customHeight="1" x14ac:dyDescent="0.2">
      <c r="A1190" s="12" t="s">
        <v>7935</v>
      </c>
      <c r="B1190" s="18" t="s">
        <v>278</v>
      </c>
      <c r="C1190" s="12" t="s">
        <v>318</v>
      </c>
      <c r="D1190" s="12" t="s">
        <v>9387</v>
      </c>
      <c r="E1190" s="19" t="s">
        <v>5</v>
      </c>
      <c r="F1190" s="19" t="s">
        <v>2324</v>
      </c>
      <c r="G1190" s="19" t="s">
        <v>9388</v>
      </c>
      <c r="H1190" s="12" t="s">
        <v>2847</v>
      </c>
      <c r="I1190" s="20">
        <v>20701.8</v>
      </c>
      <c r="J1190" s="12" t="s">
        <v>2247</v>
      </c>
      <c r="K1190" s="12" t="s">
        <v>9389</v>
      </c>
      <c r="L1190" s="12" t="s">
        <v>2334</v>
      </c>
      <c r="M1190" s="12"/>
      <c r="N1190" s="12" t="s">
        <v>9390</v>
      </c>
      <c r="O1190" s="23">
        <v>0</v>
      </c>
      <c r="P1190" s="23">
        <v>28000</v>
      </c>
      <c r="Q1190" s="23">
        <v>0</v>
      </c>
      <c r="R1190" s="24">
        <v>0</v>
      </c>
      <c r="S1190" s="25">
        <v>192</v>
      </c>
      <c r="U1190" s="22" t="str">
        <f>IFERROR(VLOOKUP(B1190,[1]Planilha1!$A$1:$B$34,2,FALSE),"Liberado")</f>
        <v>Pendente Revisão Trabalhista</v>
      </c>
    </row>
    <row r="1191" spans="1:21" s="21" customFormat="1" ht="20.100000000000001" customHeight="1" x14ac:dyDescent="0.2">
      <c r="A1191" s="12" t="s">
        <v>7935</v>
      </c>
      <c r="B1191" s="18" t="s">
        <v>278</v>
      </c>
      <c r="C1191" s="12" t="s">
        <v>320</v>
      </c>
      <c r="D1191" s="12" t="s">
        <v>1167</v>
      </c>
      <c r="E1191" s="19" t="s">
        <v>5</v>
      </c>
      <c r="F1191" s="19" t="s">
        <v>10</v>
      </c>
      <c r="G1191" s="19" t="s">
        <v>4762</v>
      </c>
      <c r="H1191" s="12" t="s">
        <v>4763</v>
      </c>
      <c r="I1191" s="20">
        <v>10600.98</v>
      </c>
      <c r="J1191" s="12" t="s">
        <v>2247</v>
      </c>
      <c r="K1191" s="12" t="s">
        <v>4764</v>
      </c>
      <c r="L1191" s="12" t="s">
        <v>2307</v>
      </c>
      <c r="M1191" s="12"/>
      <c r="N1191" s="12" t="s">
        <v>4765</v>
      </c>
      <c r="O1191" s="23">
        <v>0</v>
      </c>
      <c r="P1191" s="23">
        <v>10000</v>
      </c>
      <c r="Q1191" s="23">
        <v>0</v>
      </c>
      <c r="R1191" s="24">
        <v>0</v>
      </c>
      <c r="S1191" s="25">
        <v>1080</v>
      </c>
      <c r="U1191" s="22" t="str">
        <f>IFERROR(VLOOKUP(B1191,[1]Planilha1!$A$1:$B$34,2,FALSE),"Liberado")</f>
        <v>Pendente Revisão Trabalhista</v>
      </c>
    </row>
    <row r="1192" spans="1:21" s="21" customFormat="1" ht="20.100000000000001" customHeight="1" x14ac:dyDescent="0.2">
      <c r="A1192" s="12" t="s">
        <v>7935</v>
      </c>
      <c r="B1192" s="18" t="s">
        <v>278</v>
      </c>
      <c r="C1192" s="12" t="s">
        <v>320</v>
      </c>
      <c r="D1192" s="12" t="s">
        <v>1168</v>
      </c>
      <c r="E1192" s="19" t="s">
        <v>5</v>
      </c>
      <c r="F1192" s="19" t="s">
        <v>14</v>
      </c>
      <c r="G1192" s="19" t="s">
        <v>4766</v>
      </c>
      <c r="H1192" s="12" t="s">
        <v>4763</v>
      </c>
      <c r="I1192" s="20">
        <v>12574.58</v>
      </c>
      <c r="J1192" s="12" t="s">
        <v>2325</v>
      </c>
      <c r="K1192" s="12" t="s">
        <v>4767</v>
      </c>
      <c r="L1192" s="12" t="s">
        <v>2326</v>
      </c>
      <c r="M1192" s="12"/>
      <c r="N1192" s="12" t="s">
        <v>7927</v>
      </c>
      <c r="O1192" s="23">
        <v>0</v>
      </c>
      <c r="P1192" s="23">
        <v>10000</v>
      </c>
      <c r="Q1192" s="23">
        <v>0</v>
      </c>
      <c r="R1192" s="24">
        <v>0</v>
      </c>
      <c r="S1192" s="25">
        <v>920</v>
      </c>
      <c r="U1192" s="22" t="str">
        <f>IFERROR(VLOOKUP(B1192,[1]Planilha1!$A$1:$B$34,2,FALSE),"Liberado")</f>
        <v>Pendente Revisão Trabalhista</v>
      </c>
    </row>
    <row r="1193" spans="1:21" s="21" customFormat="1" ht="20.100000000000001" customHeight="1" x14ac:dyDescent="0.2">
      <c r="A1193" s="12" t="s">
        <v>7935</v>
      </c>
      <c r="B1193" s="18" t="s">
        <v>278</v>
      </c>
      <c r="C1193" s="12" t="s">
        <v>320</v>
      </c>
      <c r="D1193" s="12" t="s">
        <v>1169</v>
      </c>
      <c r="E1193" s="19" t="s">
        <v>5</v>
      </c>
      <c r="F1193" s="19" t="s">
        <v>2273</v>
      </c>
      <c r="G1193" s="19" t="s">
        <v>4768</v>
      </c>
      <c r="H1193" s="12" t="s">
        <v>4769</v>
      </c>
      <c r="I1193" s="20">
        <v>10000</v>
      </c>
      <c r="J1193" s="12" t="s">
        <v>2247</v>
      </c>
      <c r="K1193" s="12" t="s">
        <v>4770</v>
      </c>
      <c r="L1193" s="12" t="s">
        <v>3076</v>
      </c>
      <c r="M1193" s="12"/>
      <c r="N1193" s="12" t="s">
        <v>2323</v>
      </c>
      <c r="O1193" s="23">
        <v>0</v>
      </c>
      <c r="P1193" s="23">
        <v>10000</v>
      </c>
      <c r="Q1193" s="23">
        <v>0</v>
      </c>
      <c r="R1193" s="24">
        <v>0</v>
      </c>
      <c r="S1193" s="25">
        <v>768</v>
      </c>
      <c r="U1193" s="22" t="str">
        <f>IFERROR(VLOOKUP(B1193,[1]Planilha1!$A$1:$B$34,2,FALSE),"Liberado")</f>
        <v>Pendente Revisão Trabalhista</v>
      </c>
    </row>
    <row r="1194" spans="1:21" s="21" customFormat="1" ht="20.100000000000001" customHeight="1" x14ac:dyDescent="0.2">
      <c r="A1194" s="12" t="s">
        <v>7935</v>
      </c>
      <c r="B1194" s="18" t="s">
        <v>278</v>
      </c>
      <c r="C1194" s="12" t="s">
        <v>320</v>
      </c>
      <c r="D1194" s="12" t="s">
        <v>9391</v>
      </c>
      <c r="E1194" s="19" t="s">
        <v>5</v>
      </c>
      <c r="F1194" s="19" t="s">
        <v>2244</v>
      </c>
      <c r="G1194" s="19" t="s">
        <v>9392</v>
      </c>
      <c r="H1194" s="12" t="s">
        <v>4769</v>
      </c>
      <c r="I1194" s="20">
        <v>23969.3</v>
      </c>
      <c r="J1194" s="12" t="s">
        <v>2247</v>
      </c>
      <c r="K1194" s="12" t="s">
        <v>9393</v>
      </c>
      <c r="L1194" s="12" t="s">
        <v>2330</v>
      </c>
      <c r="M1194" s="12"/>
      <c r="N1194" s="12" t="s">
        <v>9394</v>
      </c>
      <c r="O1194" s="23">
        <v>0</v>
      </c>
      <c r="P1194" s="23">
        <v>15000</v>
      </c>
      <c r="Q1194" s="23">
        <v>0</v>
      </c>
      <c r="R1194" s="24">
        <v>0</v>
      </c>
      <c r="S1194" s="25">
        <v>128</v>
      </c>
      <c r="U1194" s="22" t="str">
        <f>IFERROR(VLOOKUP(B1194,[1]Planilha1!$A$1:$B$34,2,FALSE),"Liberado")</f>
        <v>Pendente Revisão Trabalhista</v>
      </c>
    </row>
    <row r="1195" spans="1:21" s="21" customFormat="1" ht="20.100000000000001" customHeight="1" x14ac:dyDescent="0.2">
      <c r="A1195" s="12" t="s">
        <v>7935</v>
      </c>
      <c r="B1195" s="18" t="s">
        <v>278</v>
      </c>
      <c r="C1195" s="12" t="s">
        <v>519</v>
      </c>
      <c r="D1195" s="12" t="s">
        <v>9395</v>
      </c>
      <c r="E1195" s="19" t="s">
        <v>5</v>
      </c>
      <c r="F1195" s="19" t="s">
        <v>7910</v>
      </c>
      <c r="G1195" s="19" t="s">
        <v>9396</v>
      </c>
      <c r="H1195" s="12" t="s">
        <v>2919</v>
      </c>
      <c r="I1195" s="20">
        <v>1328.41</v>
      </c>
      <c r="J1195" s="12" t="s">
        <v>2247</v>
      </c>
      <c r="K1195" s="12" t="s">
        <v>9397</v>
      </c>
      <c r="L1195" s="12" t="s">
        <v>3000</v>
      </c>
      <c r="M1195" s="12"/>
      <c r="N1195" s="12" t="s">
        <v>9398</v>
      </c>
      <c r="O1195" s="23">
        <v>0</v>
      </c>
      <c r="P1195" s="23">
        <v>1200</v>
      </c>
      <c r="Q1195" s="23">
        <v>0</v>
      </c>
      <c r="R1195" s="24">
        <v>0</v>
      </c>
      <c r="S1195" s="25">
        <v>440</v>
      </c>
      <c r="U1195" s="22" t="str">
        <f>IFERROR(VLOOKUP(B1195,[1]Planilha1!$A$1:$B$34,2,FALSE),"Liberado")</f>
        <v>Pendente Revisão Trabalhista</v>
      </c>
    </row>
    <row r="1196" spans="1:21" s="21" customFormat="1" ht="20.100000000000001" customHeight="1" x14ac:dyDescent="0.2">
      <c r="A1196" s="12" t="s">
        <v>7935</v>
      </c>
      <c r="B1196" s="18" t="s">
        <v>278</v>
      </c>
      <c r="C1196" s="12" t="s">
        <v>519</v>
      </c>
      <c r="D1196" s="12" t="s">
        <v>1170</v>
      </c>
      <c r="E1196" s="19" t="s">
        <v>5</v>
      </c>
      <c r="F1196" s="19" t="s">
        <v>2273</v>
      </c>
      <c r="G1196" s="19" t="s">
        <v>4771</v>
      </c>
      <c r="H1196" s="12" t="s">
        <v>2972</v>
      </c>
      <c r="I1196" s="20">
        <v>31250</v>
      </c>
      <c r="J1196" s="12" t="s">
        <v>2247</v>
      </c>
      <c r="K1196" s="12" t="s">
        <v>4772</v>
      </c>
      <c r="L1196" s="12" t="s">
        <v>2249</v>
      </c>
      <c r="M1196" s="12"/>
      <c r="N1196" s="12" t="s">
        <v>2323</v>
      </c>
      <c r="O1196" s="23">
        <v>0</v>
      </c>
      <c r="P1196" s="23">
        <v>12000</v>
      </c>
      <c r="Q1196" s="23">
        <v>0</v>
      </c>
      <c r="R1196" s="24">
        <v>0</v>
      </c>
      <c r="S1196" s="25">
        <v>440</v>
      </c>
      <c r="U1196" s="22" t="str">
        <f>IFERROR(VLOOKUP(B1196,[1]Planilha1!$A$1:$B$34,2,FALSE),"Liberado")</f>
        <v>Pendente Revisão Trabalhista</v>
      </c>
    </row>
    <row r="1197" spans="1:21" s="21" customFormat="1" ht="20.100000000000001" customHeight="1" x14ac:dyDescent="0.2">
      <c r="A1197" s="12" t="s">
        <v>7935</v>
      </c>
      <c r="B1197" s="18" t="s">
        <v>278</v>
      </c>
      <c r="C1197" s="12" t="s">
        <v>519</v>
      </c>
      <c r="D1197" s="12" t="s">
        <v>9399</v>
      </c>
      <c r="E1197" s="19" t="s">
        <v>5</v>
      </c>
      <c r="F1197" s="19" t="s">
        <v>2244</v>
      </c>
      <c r="G1197" s="19" t="s">
        <v>9400</v>
      </c>
      <c r="H1197" s="12" t="s">
        <v>9384</v>
      </c>
      <c r="I1197" s="20">
        <v>5000</v>
      </c>
      <c r="J1197" s="12" t="s">
        <v>2247</v>
      </c>
      <c r="K1197" s="12" t="s">
        <v>9401</v>
      </c>
      <c r="L1197" s="12" t="s">
        <v>2249</v>
      </c>
      <c r="M1197" s="12"/>
      <c r="N1197" s="12" t="s">
        <v>8523</v>
      </c>
      <c r="O1197" s="23">
        <v>0</v>
      </c>
      <c r="P1197" s="23">
        <v>8000</v>
      </c>
      <c r="Q1197" s="23">
        <v>0</v>
      </c>
      <c r="R1197" s="24">
        <v>0</v>
      </c>
      <c r="S1197" s="25">
        <v>96</v>
      </c>
      <c r="U1197" s="22" t="str">
        <f>IFERROR(VLOOKUP(B1197,[1]Planilha1!$A$1:$B$34,2,FALSE),"Liberado")</f>
        <v>Pendente Revisão Trabalhista</v>
      </c>
    </row>
    <row r="1198" spans="1:21" s="21" customFormat="1" ht="20.100000000000001" customHeight="1" x14ac:dyDescent="0.2">
      <c r="A1198" s="12" t="s">
        <v>7935</v>
      </c>
      <c r="B1198" s="18" t="s">
        <v>278</v>
      </c>
      <c r="C1198" s="12" t="s">
        <v>534</v>
      </c>
      <c r="D1198" s="12" t="s">
        <v>1171</v>
      </c>
      <c r="E1198" s="19" t="s">
        <v>5</v>
      </c>
      <c r="F1198" s="19" t="s">
        <v>10</v>
      </c>
      <c r="G1198" s="19" t="s">
        <v>4773</v>
      </c>
      <c r="H1198" s="12" t="s">
        <v>2887</v>
      </c>
      <c r="I1198" s="20">
        <v>16740</v>
      </c>
      <c r="J1198" s="12" t="s">
        <v>2325</v>
      </c>
      <c r="K1198" s="12" t="s">
        <v>4774</v>
      </c>
      <c r="L1198" s="12" t="s">
        <v>8075</v>
      </c>
      <c r="M1198" s="12"/>
      <c r="N1198" s="12" t="s">
        <v>8076</v>
      </c>
      <c r="O1198" s="23">
        <v>6000</v>
      </c>
      <c r="P1198" s="23">
        <v>0</v>
      </c>
      <c r="Q1198" s="23">
        <v>0</v>
      </c>
      <c r="R1198" s="24">
        <v>0</v>
      </c>
      <c r="S1198" s="25">
        <v>1920</v>
      </c>
      <c r="U1198" s="22" t="str">
        <f>IFERROR(VLOOKUP(B1198,[1]Planilha1!$A$1:$B$34,2,FALSE),"Liberado")</f>
        <v>Pendente Revisão Trabalhista</v>
      </c>
    </row>
    <row r="1199" spans="1:21" s="21" customFormat="1" ht="20.100000000000001" customHeight="1" x14ac:dyDescent="0.2">
      <c r="A1199" s="12" t="s">
        <v>7935</v>
      </c>
      <c r="B1199" s="18" t="s">
        <v>278</v>
      </c>
      <c r="C1199" s="12" t="s">
        <v>534</v>
      </c>
      <c r="D1199" s="12" t="s">
        <v>1172</v>
      </c>
      <c r="E1199" s="19" t="s">
        <v>5</v>
      </c>
      <c r="F1199" s="19" t="s">
        <v>2244</v>
      </c>
      <c r="G1199" s="19" t="s">
        <v>4775</v>
      </c>
      <c r="H1199" s="12" t="s">
        <v>2898</v>
      </c>
      <c r="I1199" s="20">
        <v>17600</v>
      </c>
      <c r="J1199" s="12" t="s">
        <v>2325</v>
      </c>
      <c r="K1199" s="12" t="s">
        <v>4776</v>
      </c>
      <c r="L1199" s="12" t="s">
        <v>4044</v>
      </c>
      <c r="M1199" s="12"/>
      <c r="N1199" s="12" t="s">
        <v>7927</v>
      </c>
      <c r="O1199" s="23">
        <v>0</v>
      </c>
      <c r="P1199" s="23">
        <v>10000</v>
      </c>
      <c r="Q1199" s="23">
        <v>0</v>
      </c>
      <c r="R1199" s="24">
        <v>0</v>
      </c>
      <c r="S1199" s="25">
        <v>320</v>
      </c>
      <c r="U1199" s="22" t="str">
        <f>IFERROR(VLOOKUP(B1199,[1]Planilha1!$A$1:$B$34,2,FALSE),"Liberado")</f>
        <v>Pendente Revisão Trabalhista</v>
      </c>
    </row>
    <row r="1200" spans="1:21" s="21" customFormat="1" ht="20.100000000000001" customHeight="1" x14ac:dyDescent="0.2">
      <c r="A1200" s="12" t="s">
        <v>7935</v>
      </c>
      <c r="B1200" s="18" t="s">
        <v>278</v>
      </c>
      <c r="C1200" s="12" t="s">
        <v>534</v>
      </c>
      <c r="D1200" s="12" t="s">
        <v>1173</v>
      </c>
      <c r="E1200" s="19" t="s">
        <v>5</v>
      </c>
      <c r="F1200" s="19" t="s">
        <v>12</v>
      </c>
      <c r="G1200" s="19" t="s">
        <v>4777</v>
      </c>
      <c r="H1200" s="12" t="s">
        <v>2847</v>
      </c>
      <c r="I1200" s="20">
        <v>8635</v>
      </c>
      <c r="J1200" s="12" t="s">
        <v>2247</v>
      </c>
      <c r="K1200" s="12" t="s">
        <v>4778</v>
      </c>
      <c r="L1200" s="12" t="s">
        <v>2359</v>
      </c>
      <c r="M1200" s="12"/>
      <c r="N1200" s="12" t="s">
        <v>2323</v>
      </c>
      <c r="O1200" s="23">
        <v>0</v>
      </c>
      <c r="P1200" s="23">
        <v>12000</v>
      </c>
      <c r="Q1200" s="23">
        <v>0</v>
      </c>
      <c r="R1200" s="24">
        <v>0</v>
      </c>
      <c r="S1200" s="25">
        <v>416</v>
      </c>
      <c r="U1200" s="22" t="str">
        <f>IFERROR(VLOOKUP(B1200,[1]Planilha1!$A$1:$B$34,2,FALSE),"Liberado")</f>
        <v>Pendente Revisão Trabalhista</v>
      </c>
    </row>
    <row r="1201" spans="1:53" s="21" customFormat="1" ht="20.100000000000001" customHeight="1" x14ac:dyDescent="0.2">
      <c r="A1201" s="12" t="s">
        <v>7935</v>
      </c>
      <c r="B1201" s="18" t="s">
        <v>278</v>
      </c>
      <c r="C1201" s="12" t="s">
        <v>534</v>
      </c>
      <c r="D1201" s="12" t="s">
        <v>9402</v>
      </c>
      <c r="E1201" s="19" t="s">
        <v>5</v>
      </c>
      <c r="F1201" s="19" t="s">
        <v>3827</v>
      </c>
      <c r="G1201" s="19" t="s">
        <v>7801</v>
      </c>
      <c r="H1201" s="12" t="s">
        <v>2919</v>
      </c>
      <c r="I1201" s="20">
        <v>32153.119999999999</v>
      </c>
      <c r="J1201" s="12" t="s">
        <v>2325</v>
      </c>
      <c r="K1201" s="12" t="s">
        <v>9403</v>
      </c>
      <c r="L1201" s="12" t="s">
        <v>7926</v>
      </c>
      <c r="M1201" s="12"/>
      <c r="N1201" s="12" t="s">
        <v>9404</v>
      </c>
      <c r="O1201" s="23">
        <v>0</v>
      </c>
      <c r="P1201" s="23">
        <v>0</v>
      </c>
      <c r="Q1201" s="23">
        <v>0</v>
      </c>
      <c r="R1201" s="24">
        <v>0</v>
      </c>
      <c r="S1201" s="25">
        <v>320</v>
      </c>
      <c r="U1201" s="22" t="str">
        <f>IFERROR(VLOOKUP(B1201,[1]Planilha1!$A$1:$B$34,2,FALSE),"Liberado")</f>
        <v>Pendente Revisão Trabalhista</v>
      </c>
    </row>
    <row r="1202" spans="1:53" s="21" customFormat="1" ht="20.100000000000001" customHeight="1" x14ac:dyDescent="0.2">
      <c r="A1202" s="12" t="s">
        <v>7935</v>
      </c>
      <c r="B1202" s="18" t="s">
        <v>278</v>
      </c>
      <c r="C1202" s="12" t="s">
        <v>634</v>
      </c>
      <c r="D1202" s="12" t="s">
        <v>1174</v>
      </c>
      <c r="E1202" s="19" t="s">
        <v>5</v>
      </c>
      <c r="F1202" s="19" t="s">
        <v>2355</v>
      </c>
      <c r="G1202" s="19" t="s">
        <v>4779</v>
      </c>
      <c r="H1202" s="12" t="s">
        <v>2887</v>
      </c>
      <c r="I1202" s="20">
        <v>7837.5</v>
      </c>
      <c r="J1202" s="12" t="s">
        <v>2325</v>
      </c>
      <c r="K1202" s="12" t="s">
        <v>4780</v>
      </c>
      <c r="L1202" s="12" t="s">
        <v>7926</v>
      </c>
      <c r="M1202" s="12"/>
      <c r="N1202" s="12" t="s">
        <v>7927</v>
      </c>
      <c r="O1202" s="23">
        <v>0</v>
      </c>
      <c r="P1202" s="23">
        <v>10000</v>
      </c>
      <c r="Q1202" s="23">
        <v>0</v>
      </c>
      <c r="R1202" s="24">
        <v>0</v>
      </c>
      <c r="S1202" s="25">
        <v>960</v>
      </c>
      <c r="U1202" s="22" t="str">
        <f>IFERROR(VLOOKUP(B1202,[1]Planilha1!$A$1:$B$34,2,FALSE),"Liberado")</f>
        <v>Pendente Revisão Trabalhista</v>
      </c>
    </row>
    <row r="1203" spans="1:53" s="21" customFormat="1" ht="20.100000000000001" customHeight="1" x14ac:dyDescent="0.2">
      <c r="A1203" s="12" t="s">
        <v>7935</v>
      </c>
      <c r="B1203" s="18" t="s">
        <v>278</v>
      </c>
      <c r="C1203" s="12" t="s">
        <v>634</v>
      </c>
      <c r="D1203" s="12" t="s">
        <v>9405</v>
      </c>
      <c r="E1203" s="19" t="s">
        <v>5</v>
      </c>
      <c r="F1203" s="19" t="s">
        <v>2273</v>
      </c>
      <c r="G1203" s="19" t="s">
        <v>7800</v>
      </c>
      <c r="H1203" s="12" t="s">
        <v>4757</v>
      </c>
      <c r="I1203" s="20">
        <v>14042.19</v>
      </c>
      <c r="J1203" s="12" t="s">
        <v>2325</v>
      </c>
      <c r="K1203" s="12" t="s">
        <v>9406</v>
      </c>
      <c r="L1203" s="12" t="s">
        <v>2266</v>
      </c>
      <c r="M1203" s="12"/>
      <c r="N1203" s="12" t="s">
        <v>7927</v>
      </c>
      <c r="O1203" s="23">
        <v>0</v>
      </c>
      <c r="P1203" s="23">
        <v>10000</v>
      </c>
      <c r="Q1203" s="23">
        <v>0</v>
      </c>
      <c r="R1203" s="24">
        <v>0</v>
      </c>
      <c r="S1203" s="25">
        <v>280</v>
      </c>
      <c r="U1203" s="22" t="str">
        <f>IFERROR(VLOOKUP(B1203,[1]Planilha1!$A$1:$B$34,2,FALSE),"Liberado")</f>
        <v>Pendente Revisão Trabalhista</v>
      </c>
    </row>
    <row r="1204" spans="1:53" s="21" customFormat="1" ht="20.100000000000001" customHeight="1" x14ac:dyDescent="0.2">
      <c r="A1204" s="12" t="s">
        <v>7935</v>
      </c>
      <c r="B1204" s="18" t="s">
        <v>278</v>
      </c>
      <c r="C1204" s="12" t="s">
        <v>634</v>
      </c>
      <c r="D1204" s="12" t="s">
        <v>9407</v>
      </c>
      <c r="E1204" s="19" t="s">
        <v>5</v>
      </c>
      <c r="F1204" s="19" t="s">
        <v>2255</v>
      </c>
      <c r="G1204" s="19" t="s">
        <v>9408</v>
      </c>
      <c r="H1204" s="12" t="s">
        <v>4757</v>
      </c>
      <c r="I1204" s="20">
        <v>25902</v>
      </c>
      <c r="J1204" s="12" t="s">
        <v>2247</v>
      </c>
      <c r="K1204" s="12" t="s">
        <v>9409</v>
      </c>
      <c r="L1204" s="12" t="s">
        <v>7875</v>
      </c>
      <c r="M1204" s="12"/>
      <c r="N1204" s="12" t="s">
        <v>9410</v>
      </c>
      <c r="O1204" s="23">
        <v>0</v>
      </c>
      <c r="P1204" s="23">
        <v>17502</v>
      </c>
      <c r="Q1204" s="23">
        <v>0</v>
      </c>
      <c r="R1204" s="24">
        <v>0</v>
      </c>
      <c r="S1204" s="25">
        <v>0</v>
      </c>
      <c r="U1204" s="22" t="str">
        <f>IFERROR(VLOOKUP(B1204,[1]Planilha1!$A$1:$B$34,2,FALSE),"Liberado")</f>
        <v>Pendente Revisão Trabalhista</v>
      </c>
    </row>
    <row r="1205" spans="1:53" s="21" customFormat="1" ht="20.100000000000001" customHeight="1" x14ac:dyDescent="0.2">
      <c r="A1205" s="12" t="s">
        <v>7935</v>
      </c>
      <c r="B1205" s="18" t="s">
        <v>278</v>
      </c>
      <c r="C1205" s="12" t="s">
        <v>689</v>
      </c>
      <c r="D1205" s="12" t="s">
        <v>1175</v>
      </c>
      <c r="E1205" s="19" t="s">
        <v>5</v>
      </c>
      <c r="F1205" s="19" t="s">
        <v>2355</v>
      </c>
      <c r="G1205" s="19" t="s">
        <v>4781</v>
      </c>
      <c r="H1205" s="12" t="s">
        <v>2901</v>
      </c>
      <c r="I1205" s="20">
        <v>13200</v>
      </c>
      <c r="J1205" s="12" t="s">
        <v>2325</v>
      </c>
      <c r="K1205" s="12" t="s">
        <v>4782</v>
      </c>
      <c r="L1205" s="12" t="s">
        <v>3960</v>
      </c>
      <c r="M1205" s="12"/>
      <c r="N1205" s="12" t="s">
        <v>7927</v>
      </c>
      <c r="O1205" s="23">
        <v>0</v>
      </c>
      <c r="P1205" s="23">
        <v>10000</v>
      </c>
      <c r="Q1205" s="23">
        <v>0</v>
      </c>
      <c r="R1205" s="24">
        <v>0</v>
      </c>
      <c r="S1205" s="25">
        <v>520</v>
      </c>
      <c r="U1205" s="22" t="str">
        <f>IFERROR(VLOOKUP(B1205,[1]Planilha1!$A$1:$B$34,2,FALSE),"Liberado")</f>
        <v>Pendente Revisão Trabalhista</v>
      </c>
    </row>
    <row r="1206" spans="1:53" s="21" customFormat="1" ht="20.100000000000001" customHeight="1" x14ac:dyDescent="0.2">
      <c r="A1206" s="12" t="s">
        <v>7935</v>
      </c>
      <c r="B1206" s="18" t="s">
        <v>278</v>
      </c>
      <c r="C1206" s="13" t="s">
        <v>519</v>
      </c>
      <c r="D1206" s="12" t="s">
        <v>9411</v>
      </c>
      <c r="E1206" s="19" t="s">
        <v>5</v>
      </c>
      <c r="F1206" s="19" t="s">
        <v>2273</v>
      </c>
      <c r="G1206" s="19" t="s">
        <v>7798</v>
      </c>
      <c r="H1206" s="12" t="s">
        <v>3126</v>
      </c>
      <c r="I1206" s="20">
        <v>20000</v>
      </c>
      <c r="J1206" s="12" t="s">
        <v>2247</v>
      </c>
      <c r="K1206" s="12" t="s">
        <v>9412</v>
      </c>
      <c r="L1206" s="12" t="s">
        <v>7978</v>
      </c>
      <c r="M1206" s="12"/>
      <c r="N1206" s="12" t="s">
        <v>9413</v>
      </c>
      <c r="O1206" s="23">
        <v>0</v>
      </c>
      <c r="P1206" s="23">
        <v>12000</v>
      </c>
      <c r="Q1206" s="23">
        <v>0</v>
      </c>
      <c r="R1206" s="24">
        <v>0</v>
      </c>
      <c r="S1206" s="25">
        <v>240</v>
      </c>
      <c r="U1206" s="22" t="str">
        <f>IFERROR(VLOOKUP(B1206,[1]Planilha1!$A$1:$B$34,2,FALSE),"Liberado")</f>
        <v>Pendente Revisão Trabalhista</v>
      </c>
    </row>
    <row r="1207" spans="1:53" s="21" customFormat="1" ht="20.100000000000001" customHeight="1" x14ac:dyDescent="0.2">
      <c r="A1207" s="27" t="s">
        <v>11235</v>
      </c>
      <c r="B1207" s="28" t="s">
        <v>278</v>
      </c>
      <c r="C1207" s="27" t="s">
        <v>318</v>
      </c>
      <c r="D1207" s="27" t="s">
        <v>11236</v>
      </c>
      <c r="E1207" s="27" t="s">
        <v>7</v>
      </c>
      <c r="F1207" s="27" t="s">
        <v>6507</v>
      </c>
      <c r="G1207" s="27" t="s">
        <v>11237</v>
      </c>
      <c r="H1207" s="27" t="s">
        <v>6976</v>
      </c>
      <c r="I1207" s="29">
        <v>40000</v>
      </c>
      <c r="J1207" s="27" t="s">
        <v>6510</v>
      </c>
      <c r="K1207" s="27" t="s">
        <v>11238</v>
      </c>
      <c r="L1207" s="27" t="s">
        <v>7770</v>
      </c>
      <c r="M1207" s="30">
        <v>43010</v>
      </c>
      <c r="N1207" s="35" t="s">
        <v>12097</v>
      </c>
      <c r="O1207" s="23">
        <v>0</v>
      </c>
      <c r="P1207" s="23">
        <v>30000</v>
      </c>
      <c r="Q1207" s="23">
        <v>0</v>
      </c>
      <c r="R1207" s="24">
        <v>0</v>
      </c>
      <c r="S1207" s="25">
        <v>0</v>
      </c>
      <c r="T1207" s="32" t="s">
        <v>12066</v>
      </c>
      <c r="U1207" s="22" t="str">
        <f>IFERROR(VLOOKUP(B1207,[1]Planilha1!$A$1:$B$34,2,FALSE),"Liberado")</f>
        <v>Pendente Revisão Trabalhista</v>
      </c>
      <c r="V1207" s="31"/>
      <c r="W1207" s="31"/>
      <c r="X1207" s="31"/>
      <c r="Y1207" s="31"/>
      <c r="Z1207" s="31"/>
      <c r="AA1207" s="31"/>
      <c r="AB1207" s="31"/>
      <c r="AC1207" s="31"/>
      <c r="AD1207" s="31"/>
      <c r="AE1207" s="31"/>
      <c r="AF1207" s="31"/>
      <c r="AG1207" s="31"/>
      <c r="AH1207" s="31"/>
      <c r="AI1207" s="31"/>
      <c r="AJ1207" s="31"/>
      <c r="AK1207" s="31"/>
      <c r="AL1207" s="31"/>
      <c r="AM1207" s="31"/>
      <c r="AN1207" s="31"/>
      <c r="AO1207" s="31"/>
      <c r="AP1207" s="31"/>
      <c r="AQ1207" s="31"/>
      <c r="AR1207" s="31"/>
      <c r="AS1207" s="31"/>
      <c r="AT1207" s="31"/>
      <c r="AU1207" s="31"/>
      <c r="AV1207" s="31"/>
      <c r="AW1207" s="31"/>
      <c r="AX1207" s="31"/>
      <c r="AY1207" s="31"/>
      <c r="AZ1207" s="31"/>
      <c r="BA1207" s="31"/>
    </row>
    <row r="1208" spans="1:53" s="21" customFormat="1" ht="20.100000000000001" customHeight="1" x14ac:dyDescent="0.2">
      <c r="A1208" s="27" t="s">
        <v>11235</v>
      </c>
      <c r="B1208" s="28" t="s">
        <v>278</v>
      </c>
      <c r="C1208" s="27" t="s">
        <v>689</v>
      </c>
      <c r="D1208" s="27" t="s">
        <v>11243</v>
      </c>
      <c r="E1208" s="27" t="s">
        <v>7</v>
      </c>
      <c r="F1208" s="27" t="s">
        <v>6507</v>
      </c>
      <c r="G1208" s="27" t="s">
        <v>11244</v>
      </c>
      <c r="H1208" s="27" t="s">
        <v>11245</v>
      </c>
      <c r="I1208" s="29">
        <v>40000</v>
      </c>
      <c r="J1208" s="27" t="s">
        <v>6510</v>
      </c>
      <c r="K1208" s="27" t="s">
        <v>11246</v>
      </c>
      <c r="L1208" s="27" t="s">
        <v>7770</v>
      </c>
      <c r="M1208" s="30">
        <v>43025</v>
      </c>
      <c r="N1208" s="35" t="s">
        <v>12097</v>
      </c>
      <c r="O1208" s="23">
        <v>0</v>
      </c>
      <c r="P1208" s="23">
        <v>25000</v>
      </c>
      <c r="Q1208" s="23">
        <v>0</v>
      </c>
      <c r="R1208" s="24">
        <v>0</v>
      </c>
      <c r="S1208" s="25">
        <v>0</v>
      </c>
      <c r="T1208" s="32" t="s">
        <v>12066</v>
      </c>
      <c r="U1208" s="22" t="str">
        <f>IFERROR(VLOOKUP(B1208,[1]Planilha1!$A$1:$B$34,2,FALSE),"Liberado")</f>
        <v>Pendente Revisão Trabalhista</v>
      </c>
      <c r="V1208" s="31"/>
      <c r="W1208" s="31"/>
      <c r="X1208" s="31"/>
      <c r="Y1208" s="31"/>
      <c r="Z1208" s="31"/>
      <c r="AA1208" s="31"/>
      <c r="AB1208" s="31"/>
      <c r="AC1208" s="31"/>
      <c r="AD1208" s="31"/>
      <c r="AE1208" s="31"/>
      <c r="AF1208" s="31"/>
      <c r="AG1208" s="31"/>
      <c r="AH1208" s="31"/>
      <c r="AI1208" s="31"/>
      <c r="AJ1208" s="31"/>
      <c r="AK1208" s="31"/>
      <c r="AL1208" s="31"/>
      <c r="AM1208" s="31"/>
      <c r="AN1208" s="31"/>
      <c r="AO1208" s="31"/>
      <c r="AP1208" s="31"/>
      <c r="AQ1208" s="31"/>
      <c r="AR1208" s="31"/>
      <c r="AS1208" s="31"/>
      <c r="AT1208" s="31"/>
      <c r="AU1208" s="31"/>
      <c r="AV1208" s="31"/>
      <c r="AW1208" s="31"/>
      <c r="AX1208" s="31"/>
      <c r="AY1208" s="31"/>
      <c r="AZ1208" s="31"/>
      <c r="BA1208" s="31"/>
    </row>
    <row r="1209" spans="1:53" s="21" customFormat="1" ht="20.100000000000001" customHeight="1" x14ac:dyDescent="0.2">
      <c r="A1209" s="27" t="s">
        <v>11235</v>
      </c>
      <c r="B1209" s="28" t="s">
        <v>278</v>
      </c>
      <c r="C1209" s="27" t="s">
        <v>318</v>
      </c>
      <c r="D1209" s="27" t="s">
        <v>1896</v>
      </c>
      <c r="E1209" s="27" t="s">
        <v>7</v>
      </c>
      <c r="F1209" s="27" t="s">
        <v>6507</v>
      </c>
      <c r="G1209" s="27" t="s">
        <v>6627</v>
      </c>
      <c r="H1209" s="27" t="s">
        <v>6628</v>
      </c>
      <c r="I1209" s="29">
        <v>37480</v>
      </c>
      <c r="J1209" s="27" t="s">
        <v>6510</v>
      </c>
      <c r="K1209" s="27" t="s">
        <v>11540</v>
      </c>
      <c r="L1209" s="27" t="s">
        <v>6664</v>
      </c>
      <c r="M1209" s="30">
        <v>42718</v>
      </c>
      <c r="N1209" s="27" t="s">
        <v>11539</v>
      </c>
      <c r="O1209" s="23">
        <v>31782.28</v>
      </c>
      <c r="P1209" s="23">
        <v>556.30999999999995</v>
      </c>
      <c r="Q1209" s="23">
        <v>0</v>
      </c>
      <c r="R1209" s="24">
        <v>0</v>
      </c>
      <c r="S1209" s="25">
        <v>0</v>
      </c>
      <c r="T1209" s="32"/>
      <c r="U1209" s="22" t="str">
        <f>IFERROR(VLOOKUP(B1209,[1]Planilha1!$A$1:$B$34,2,FALSE),"Liberado")</f>
        <v>Pendente Revisão Trabalhista</v>
      </c>
      <c r="V1209" s="31"/>
      <c r="W1209" s="31"/>
      <c r="X1209" s="31"/>
      <c r="Y1209" s="31"/>
      <c r="Z1209" s="31"/>
      <c r="AA1209" s="31"/>
      <c r="AB1209" s="31"/>
      <c r="AC1209" s="31"/>
      <c r="AD1209" s="31"/>
      <c r="AE1209" s="31"/>
      <c r="AF1209" s="31"/>
      <c r="AG1209" s="31"/>
      <c r="AH1209" s="31"/>
      <c r="AI1209" s="31"/>
      <c r="AJ1209" s="31"/>
      <c r="AK1209" s="31"/>
      <c r="AL1209" s="31"/>
      <c r="AM1209" s="31"/>
      <c r="AN1209" s="31"/>
      <c r="AO1209" s="31"/>
      <c r="AP1209" s="31"/>
      <c r="AQ1209" s="31"/>
      <c r="AR1209" s="31"/>
      <c r="AS1209" s="31"/>
      <c r="AT1209" s="31"/>
      <c r="AU1209" s="31"/>
      <c r="AV1209" s="31"/>
      <c r="AW1209" s="31"/>
      <c r="AX1209" s="31"/>
      <c r="AY1209" s="31"/>
      <c r="AZ1209" s="31"/>
      <c r="BA1209" s="31"/>
    </row>
    <row r="1210" spans="1:53" s="21" customFormat="1" ht="20.100000000000001" customHeight="1" x14ac:dyDescent="0.2">
      <c r="A1210" s="27" t="s">
        <v>11235</v>
      </c>
      <c r="B1210" s="28" t="s">
        <v>278</v>
      </c>
      <c r="C1210" s="27" t="s">
        <v>411</v>
      </c>
      <c r="D1210" s="27" t="s">
        <v>1981</v>
      </c>
      <c r="E1210" s="27" t="s">
        <v>7</v>
      </c>
      <c r="F1210" s="27" t="s">
        <v>6507</v>
      </c>
      <c r="G1210" s="27" t="s">
        <v>11683</v>
      </c>
      <c r="H1210" s="27" t="s">
        <v>6976</v>
      </c>
      <c r="I1210" s="29">
        <v>36000</v>
      </c>
      <c r="J1210" s="27" t="s">
        <v>6510</v>
      </c>
      <c r="K1210" s="27" t="s">
        <v>11684</v>
      </c>
      <c r="L1210" s="27" t="s">
        <v>6680</v>
      </c>
      <c r="M1210" s="30">
        <v>42471</v>
      </c>
      <c r="N1210" s="27" t="s">
        <v>7851</v>
      </c>
      <c r="O1210" s="23">
        <v>97507.19</v>
      </c>
      <c r="P1210" s="23">
        <v>202320.32</v>
      </c>
      <c r="Q1210" s="23">
        <v>0</v>
      </c>
      <c r="R1210" s="24">
        <v>0</v>
      </c>
      <c r="S1210" s="25">
        <v>0</v>
      </c>
      <c r="T1210" s="32"/>
      <c r="U1210" s="22" t="str">
        <f>IFERROR(VLOOKUP(B1210,[1]Planilha1!$A$1:$B$34,2,FALSE),"Liberado")</f>
        <v>Pendente Revisão Trabalhista</v>
      </c>
      <c r="V1210" s="31"/>
      <c r="W1210" s="31"/>
      <c r="X1210" s="31"/>
      <c r="Y1210" s="31"/>
      <c r="Z1210" s="31"/>
      <c r="AA1210" s="31"/>
      <c r="AB1210" s="31"/>
      <c r="AC1210" s="31"/>
      <c r="AD1210" s="31"/>
      <c r="AE1210" s="31"/>
      <c r="AF1210" s="31"/>
      <c r="AG1210" s="31"/>
      <c r="AH1210" s="31"/>
      <c r="AI1210" s="31"/>
      <c r="AJ1210" s="31"/>
      <c r="AK1210" s="31"/>
      <c r="AL1210" s="31"/>
      <c r="AM1210" s="31"/>
      <c r="AN1210" s="31"/>
      <c r="AO1210" s="31"/>
      <c r="AP1210" s="31"/>
      <c r="AQ1210" s="31"/>
      <c r="AR1210" s="31"/>
      <c r="AS1210" s="31"/>
      <c r="AT1210" s="31"/>
      <c r="AU1210" s="31"/>
      <c r="AV1210" s="31"/>
      <c r="AW1210" s="31"/>
      <c r="AX1210" s="31"/>
      <c r="AY1210" s="31"/>
      <c r="AZ1210" s="31"/>
      <c r="BA1210" s="31"/>
    </row>
    <row r="1211" spans="1:53" s="21" customFormat="1" ht="20.100000000000001" customHeight="1" x14ac:dyDescent="0.2">
      <c r="A1211" s="27" t="s">
        <v>11235</v>
      </c>
      <c r="B1211" s="28" t="s">
        <v>278</v>
      </c>
      <c r="C1211" s="27" t="s">
        <v>320</v>
      </c>
      <c r="D1211" s="27" t="s">
        <v>2123</v>
      </c>
      <c r="E1211" s="27" t="s">
        <v>7</v>
      </c>
      <c r="F1211" s="27" t="s">
        <v>6507</v>
      </c>
      <c r="G1211" s="27" t="s">
        <v>7231</v>
      </c>
      <c r="H1211" s="27" t="s">
        <v>7232</v>
      </c>
      <c r="I1211" s="29">
        <v>28000</v>
      </c>
      <c r="J1211" s="27" t="s">
        <v>6630</v>
      </c>
      <c r="K1211" s="27" t="s">
        <v>11895</v>
      </c>
      <c r="L1211" s="27" t="s">
        <v>7038</v>
      </c>
      <c r="M1211" s="30" t="s">
        <v>6531</v>
      </c>
      <c r="N1211" s="27" t="s">
        <v>11896</v>
      </c>
      <c r="O1211" s="23">
        <v>86525.3</v>
      </c>
      <c r="P1211" s="23">
        <v>4047</v>
      </c>
      <c r="Q1211" s="23">
        <v>0</v>
      </c>
      <c r="R1211" s="24">
        <v>44913.88</v>
      </c>
      <c r="S1211" s="25">
        <v>0</v>
      </c>
      <c r="T1211" s="32"/>
      <c r="U1211" s="22" t="str">
        <f>IFERROR(VLOOKUP(B1211,[1]Planilha1!$A$1:$B$34,2,FALSE),"Liberado")</f>
        <v>Pendente Revisão Trabalhista</v>
      </c>
      <c r="V1211" s="31"/>
      <c r="W1211" s="31"/>
      <c r="X1211" s="31"/>
      <c r="Y1211" s="31"/>
      <c r="Z1211" s="31"/>
      <c r="AA1211" s="31"/>
      <c r="AB1211" s="31"/>
      <c r="AC1211" s="31"/>
      <c r="AD1211" s="31"/>
      <c r="AE1211" s="31"/>
      <c r="AF1211" s="31"/>
      <c r="AG1211" s="31"/>
      <c r="AH1211" s="31"/>
      <c r="AI1211" s="31"/>
      <c r="AJ1211" s="31"/>
      <c r="AK1211" s="31"/>
      <c r="AL1211" s="31"/>
      <c r="AM1211" s="31"/>
      <c r="AN1211" s="31"/>
      <c r="AO1211" s="31"/>
      <c r="AP1211" s="31"/>
      <c r="AQ1211" s="31"/>
      <c r="AR1211" s="31"/>
      <c r="AS1211" s="31"/>
      <c r="AT1211" s="31"/>
      <c r="AU1211" s="31"/>
      <c r="AV1211" s="31"/>
      <c r="AW1211" s="31"/>
      <c r="AX1211" s="31"/>
      <c r="AY1211" s="31"/>
      <c r="AZ1211" s="31"/>
      <c r="BA1211" s="31"/>
    </row>
    <row r="1212" spans="1:53" s="21" customFormat="1" ht="20.100000000000001" customHeight="1" x14ac:dyDescent="0.2">
      <c r="A1212" s="27" t="s">
        <v>11235</v>
      </c>
      <c r="B1212" s="28" t="s">
        <v>278</v>
      </c>
      <c r="C1212" s="27" t="s">
        <v>320</v>
      </c>
      <c r="D1212" s="27" t="s">
        <v>2140</v>
      </c>
      <c r="E1212" s="27" t="s">
        <v>7</v>
      </c>
      <c r="F1212" s="27" t="s">
        <v>6507</v>
      </c>
      <c r="G1212" s="27" t="s">
        <v>7252</v>
      </c>
      <c r="H1212" s="27" t="s">
        <v>7232</v>
      </c>
      <c r="I1212" s="29">
        <v>27798</v>
      </c>
      <c r="J1212" s="27" t="s">
        <v>6630</v>
      </c>
      <c r="K1212" s="27" t="s">
        <v>11917</v>
      </c>
      <c r="L1212" s="27" t="s">
        <v>7201</v>
      </c>
      <c r="M1212" s="30" t="s">
        <v>6531</v>
      </c>
      <c r="N1212" s="27" t="s">
        <v>12057</v>
      </c>
      <c r="O1212" s="23">
        <v>41811.919999999998</v>
      </c>
      <c r="P1212" s="23">
        <v>24426.61</v>
      </c>
      <c r="Q1212" s="23">
        <v>0</v>
      </c>
      <c r="R1212" s="24">
        <v>112622.37</v>
      </c>
      <c r="S1212" s="25">
        <v>0</v>
      </c>
      <c r="T1212" s="32"/>
      <c r="U1212" s="22" t="str">
        <f>IFERROR(VLOOKUP(B1212,[1]Planilha1!$A$1:$B$34,2,FALSE),"Liberado")</f>
        <v>Pendente Revisão Trabalhista</v>
      </c>
      <c r="V1212" s="31"/>
      <c r="W1212" s="31"/>
      <c r="X1212" s="31"/>
      <c r="Y1212" s="31"/>
      <c r="Z1212" s="31"/>
      <c r="AA1212" s="31"/>
      <c r="AB1212" s="31"/>
      <c r="AC1212" s="31"/>
      <c r="AD1212" s="31"/>
      <c r="AE1212" s="31"/>
      <c r="AF1212" s="31"/>
      <c r="AG1212" s="31"/>
      <c r="AH1212" s="31"/>
      <c r="AI1212" s="31"/>
      <c r="AJ1212" s="31"/>
      <c r="AK1212" s="31"/>
      <c r="AL1212" s="31"/>
      <c r="AM1212" s="31"/>
      <c r="AN1212" s="31"/>
      <c r="AO1212" s="31"/>
      <c r="AP1212" s="31"/>
      <c r="AQ1212" s="31"/>
      <c r="AR1212" s="31"/>
      <c r="AS1212" s="31"/>
      <c r="AT1212" s="31"/>
      <c r="AU1212" s="31"/>
      <c r="AV1212" s="31"/>
      <c r="AW1212" s="31"/>
      <c r="AX1212" s="31"/>
      <c r="AY1212" s="31"/>
      <c r="AZ1212" s="31"/>
      <c r="BA1212" s="31"/>
    </row>
    <row r="1213" spans="1:53" s="21" customFormat="1" ht="20.100000000000001" customHeight="1" x14ac:dyDescent="0.2">
      <c r="A1213" s="27" t="s">
        <v>11235</v>
      </c>
      <c r="B1213" s="28" t="s">
        <v>278</v>
      </c>
      <c r="C1213" s="27" t="s">
        <v>318</v>
      </c>
      <c r="D1213" s="27" t="s">
        <v>2147</v>
      </c>
      <c r="E1213" s="27" t="s">
        <v>7</v>
      </c>
      <c r="F1213" s="27" t="s">
        <v>6507</v>
      </c>
      <c r="G1213" s="27" t="s">
        <v>11930</v>
      </c>
      <c r="H1213" s="27" t="s">
        <v>6976</v>
      </c>
      <c r="I1213" s="29">
        <v>350000</v>
      </c>
      <c r="J1213" s="27" t="s">
        <v>6630</v>
      </c>
      <c r="K1213" s="27" t="s">
        <v>11931</v>
      </c>
      <c r="L1213" s="27" t="s">
        <v>7038</v>
      </c>
      <c r="M1213" s="30" t="s">
        <v>6531</v>
      </c>
      <c r="N1213" s="27" t="s">
        <v>11932</v>
      </c>
      <c r="O1213" s="23">
        <v>26874.9</v>
      </c>
      <c r="P1213" s="23">
        <v>340504.4</v>
      </c>
      <c r="Q1213" s="23">
        <v>0</v>
      </c>
      <c r="R1213" s="24">
        <v>352824.73</v>
      </c>
      <c r="S1213" s="25">
        <v>0</v>
      </c>
      <c r="T1213" s="32"/>
      <c r="U1213" s="22" t="str">
        <f>IFERROR(VLOOKUP(B1213,[1]Planilha1!$A$1:$B$34,2,FALSE),"Liberado")</f>
        <v>Pendente Revisão Trabalhista</v>
      </c>
      <c r="V1213" s="31"/>
      <c r="W1213" s="31"/>
      <c r="X1213" s="31"/>
      <c r="Y1213" s="31"/>
      <c r="Z1213" s="31"/>
      <c r="AA1213" s="31"/>
      <c r="AB1213" s="31"/>
      <c r="AC1213" s="31"/>
      <c r="AD1213" s="31"/>
      <c r="AE1213" s="31"/>
      <c r="AF1213" s="31"/>
      <c r="AG1213" s="31"/>
      <c r="AH1213" s="31"/>
      <c r="AI1213" s="31"/>
      <c r="AJ1213" s="31"/>
      <c r="AK1213" s="31"/>
      <c r="AL1213" s="31"/>
      <c r="AM1213" s="31"/>
      <c r="AN1213" s="31"/>
      <c r="AO1213" s="31"/>
      <c r="AP1213" s="31"/>
      <c r="AQ1213" s="31"/>
      <c r="AR1213" s="31"/>
      <c r="AS1213" s="31"/>
      <c r="AT1213" s="31"/>
      <c r="AU1213" s="31"/>
      <c r="AV1213" s="31"/>
      <c r="AW1213" s="31"/>
      <c r="AX1213" s="31"/>
      <c r="AY1213" s="31"/>
      <c r="AZ1213" s="31"/>
      <c r="BA1213" s="31"/>
    </row>
    <row r="1214" spans="1:53" s="21" customFormat="1" ht="20.100000000000001" customHeight="1" x14ac:dyDescent="0.2">
      <c r="A1214" s="27" t="s">
        <v>11235</v>
      </c>
      <c r="B1214" s="28" t="s">
        <v>278</v>
      </c>
      <c r="C1214" s="27" t="s">
        <v>318</v>
      </c>
      <c r="D1214" s="27" t="s">
        <v>2172</v>
      </c>
      <c r="E1214" s="27" t="s">
        <v>7</v>
      </c>
      <c r="F1214" s="27" t="s">
        <v>6507</v>
      </c>
      <c r="G1214" s="27" t="s">
        <v>11970</v>
      </c>
      <c r="H1214" s="27" t="s">
        <v>6976</v>
      </c>
      <c r="I1214" s="29">
        <v>350000</v>
      </c>
      <c r="J1214" s="27" t="s">
        <v>6630</v>
      </c>
      <c r="K1214" s="27" t="s">
        <v>11971</v>
      </c>
      <c r="L1214" s="27" t="s">
        <v>7201</v>
      </c>
      <c r="M1214" s="30" t="s">
        <v>6531</v>
      </c>
      <c r="N1214" s="27" t="s">
        <v>11972</v>
      </c>
      <c r="O1214" s="23">
        <v>53023.13</v>
      </c>
      <c r="P1214" s="23">
        <v>7471.66</v>
      </c>
      <c r="Q1214" s="23">
        <v>0</v>
      </c>
      <c r="R1214" s="24">
        <v>127062.94</v>
      </c>
      <c r="S1214" s="25">
        <v>0</v>
      </c>
      <c r="T1214" s="32"/>
      <c r="U1214" s="22" t="str">
        <f>IFERROR(VLOOKUP(B1214,[1]Planilha1!$A$1:$B$34,2,FALSE),"Liberado")</f>
        <v>Pendente Revisão Trabalhista</v>
      </c>
      <c r="V1214" s="31"/>
      <c r="W1214" s="31"/>
      <c r="X1214" s="31"/>
      <c r="Y1214" s="31"/>
      <c r="Z1214" s="31"/>
      <c r="AA1214" s="31"/>
      <c r="AB1214" s="31"/>
      <c r="AC1214" s="31"/>
      <c r="AD1214" s="31"/>
      <c r="AE1214" s="31"/>
      <c r="AF1214" s="31"/>
      <c r="AG1214" s="31"/>
      <c r="AH1214" s="31"/>
      <c r="AI1214" s="31"/>
      <c r="AJ1214" s="31"/>
      <c r="AK1214" s="31"/>
      <c r="AL1214" s="31"/>
      <c r="AM1214" s="31"/>
      <c r="AN1214" s="31"/>
      <c r="AO1214" s="31"/>
      <c r="AP1214" s="31"/>
      <c r="AQ1214" s="31"/>
      <c r="AR1214" s="31"/>
      <c r="AS1214" s="31"/>
      <c r="AT1214" s="31"/>
      <c r="AU1214" s="31"/>
      <c r="AV1214" s="31"/>
      <c r="AW1214" s="31"/>
      <c r="AX1214" s="31"/>
      <c r="AY1214" s="31"/>
      <c r="AZ1214" s="31"/>
      <c r="BA1214" s="31"/>
    </row>
    <row r="1215" spans="1:53" s="21" customFormat="1" ht="20.100000000000001" customHeight="1" x14ac:dyDescent="0.2">
      <c r="A1215" s="27" t="s">
        <v>11235</v>
      </c>
      <c r="B1215" s="28" t="s">
        <v>278</v>
      </c>
      <c r="C1215" s="27" t="s">
        <v>411</v>
      </c>
      <c r="D1215" s="27" t="s">
        <v>2174</v>
      </c>
      <c r="E1215" s="27" t="s">
        <v>7</v>
      </c>
      <c r="F1215" s="27" t="s">
        <v>6507</v>
      </c>
      <c r="G1215" s="27" t="s">
        <v>11974</v>
      </c>
      <c r="H1215" s="27" t="s">
        <v>6976</v>
      </c>
      <c r="I1215" s="29">
        <v>300000</v>
      </c>
      <c r="J1215" s="27" t="s">
        <v>6630</v>
      </c>
      <c r="K1215" s="27" t="s">
        <v>11975</v>
      </c>
      <c r="L1215" s="27" t="s">
        <v>11957</v>
      </c>
      <c r="M1215" s="30" t="s">
        <v>6531</v>
      </c>
      <c r="N1215" s="27" t="s">
        <v>11976</v>
      </c>
      <c r="O1215" s="23">
        <v>51949.56</v>
      </c>
      <c r="P1215" s="23">
        <v>0</v>
      </c>
      <c r="Q1215" s="23">
        <v>0</v>
      </c>
      <c r="R1215" s="24">
        <v>53772.800000000003</v>
      </c>
      <c r="S1215" s="25">
        <v>0</v>
      </c>
      <c r="T1215" s="32"/>
      <c r="U1215" s="22" t="str">
        <f>IFERROR(VLOOKUP(B1215,[1]Planilha1!$A$1:$B$34,2,FALSE),"Liberado")</f>
        <v>Pendente Revisão Trabalhista</v>
      </c>
      <c r="V1215" s="31"/>
      <c r="W1215" s="31"/>
      <c r="X1215" s="31"/>
      <c r="Y1215" s="31"/>
      <c r="Z1215" s="31"/>
      <c r="AA1215" s="31"/>
      <c r="AB1215" s="31"/>
      <c r="AC1215" s="31"/>
      <c r="AD1215" s="31"/>
      <c r="AE1215" s="31"/>
      <c r="AF1215" s="31"/>
      <c r="AG1215" s="31"/>
      <c r="AH1215" s="31"/>
      <c r="AI1215" s="31"/>
      <c r="AJ1215" s="31"/>
      <c r="AK1215" s="31"/>
      <c r="AL1215" s="31"/>
      <c r="AM1215" s="31"/>
      <c r="AN1215" s="31"/>
      <c r="AO1215" s="31"/>
      <c r="AP1215" s="31"/>
      <c r="AQ1215" s="31"/>
      <c r="AR1215" s="31"/>
      <c r="AS1215" s="31"/>
      <c r="AT1215" s="31"/>
      <c r="AU1215" s="31"/>
      <c r="AV1215" s="31"/>
      <c r="AW1215" s="31"/>
      <c r="AX1215" s="31"/>
      <c r="AY1215" s="31"/>
      <c r="AZ1215" s="31"/>
      <c r="BA1215" s="31"/>
    </row>
    <row r="1216" spans="1:53" s="21" customFormat="1" ht="20.100000000000001" customHeight="1" x14ac:dyDescent="0.2">
      <c r="A1216" s="27" t="s">
        <v>11235</v>
      </c>
      <c r="B1216" s="28" t="s">
        <v>278</v>
      </c>
      <c r="C1216" s="27" t="s">
        <v>318</v>
      </c>
      <c r="D1216" s="27" t="s">
        <v>2182</v>
      </c>
      <c r="E1216" s="27" t="s">
        <v>7</v>
      </c>
      <c r="F1216" s="27" t="s">
        <v>6507</v>
      </c>
      <c r="G1216" s="27" t="s">
        <v>11985</v>
      </c>
      <c r="H1216" s="27" t="s">
        <v>6976</v>
      </c>
      <c r="I1216" s="29">
        <v>25000</v>
      </c>
      <c r="J1216" s="27" t="s">
        <v>6510</v>
      </c>
      <c r="K1216" s="27" t="s">
        <v>11986</v>
      </c>
      <c r="L1216" s="27" t="s">
        <v>6684</v>
      </c>
      <c r="M1216" s="30">
        <v>42290</v>
      </c>
      <c r="N1216" s="27" t="s">
        <v>7097</v>
      </c>
      <c r="O1216" s="23">
        <v>50000</v>
      </c>
      <c r="P1216" s="23">
        <v>0</v>
      </c>
      <c r="Q1216" s="23">
        <v>0</v>
      </c>
      <c r="R1216" s="24">
        <v>0</v>
      </c>
      <c r="S1216" s="25">
        <v>0</v>
      </c>
      <c r="T1216" s="32"/>
      <c r="U1216" s="22" t="str">
        <f>IFERROR(VLOOKUP(B1216,[1]Planilha1!$A$1:$B$34,2,FALSE),"Liberado")</f>
        <v>Pendente Revisão Trabalhista</v>
      </c>
      <c r="V1216" s="31"/>
      <c r="W1216" s="31"/>
      <c r="X1216" s="31"/>
      <c r="Y1216" s="31"/>
      <c r="Z1216" s="31"/>
      <c r="AA1216" s="31"/>
      <c r="AB1216" s="31"/>
      <c r="AC1216" s="31"/>
      <c r="AD1216" s="31"/>
      <c r="AE1216" s="31"/>
      <c r="AF1216" s="31"/>
      <c r="AG1216" s="31"/>
      <c r="AH1216" s="31"/>
      <c r="AI1216" s="31"/>
      <c r="AJ1216" s="31"/>
      <c r="AK1216" s="31"/>
      <c r="AL1216" s="31"/>
      <c r="AM1216" s="31"/>
      <c r="AN1216" s="31"/>
      <c r="AO1216" s="31"/>
      <c r="AP1216" s="31"/>
      <c r="AQ1216" s="31"/>
      <c r="AR1216" s="31"/>
      <c r="AS1216" s="31"/>
      <c r="AT1216" s="31"/>
      <c r="AU1216" s="31"/>
      <c r="AV1216" s="31"/>
      <c r="AW1216" s="31"/>
      <c r="AX1216" s="31"/>
      <c r="AY1216" s="31"/>
      <c r="AZ1216" s="31"/>
      <c r="BA1216" s="31"/>
    </row>
    <row r="1217" spans="1:53" s="21" customFormat="1" ht="20.100000000000001" customHeight="1" x14ac:dyDescent="0.2">
      <c r="A1217" s="27" t="s">
        <v>11235</v>
      </c>
      <c r="B1217" s="28" t="s">
        <v>278</v>
      </c>
      <c r="C1217" s="27" t="s">
        <v>318</v>
      </c>
      <c r="D1217" s="27" t="s">
        <v>2187</v>
      </c>
      <c r="E1217" s="27" t="s">
        <v>7</v>
      </c>
      <c r="F1217" s="27" t="s">
        <v>6507</v>
      </c>
      <c r="G1217" s="27" t="s">
        <v>7328</v>
      </c>
      <c r="H1217" s="27" t="s">
        <v>7329</v>
      </c>
      <c r="I1217" s="29">
        <v>25000</v>
      </c>
      <c r="J1217" s="27" t="s">
        <v>6510</v>
      </c>
      <c r="K1217" s="27" t="s">
        <v>11994</v>
      </c>
      <c r="L1217" s="27" t="s">
        <v>7144</v>
      </c>
      <c r="M1217" s="30">
        <v>41134</v>
      </c>
      <c r="N1217" s="27" t="s">
        <v>7330</v>
      </c>
      <c r="O1217" s="33">
        <v>41299.519999999997</v>
      </c>
      <c r="P1217" s="33">
        <v>24567.63</v>
      </c>
      <c r="Q1217" s="33">
        <v>0</v>
      </c>
      <c r="R1217" s="29">
        <v>21174.32</v>
      </c>
      <c r="S1217" s="29">
        <v>0</v>
      </c>
      <c r="T1217" s="32"/>
      <c r="U1217" s="22" t="str">
        <f>IFERROR(VLOOKUP(B1217,[1]Planilha1!$A$1:$B$34,2,FALSE),"Liberado")</f>
        <v>Pendente Revisão Trabalhista</v>
      </c>
      <c r="V1217" s="31"/>
      <c r="W1217" s="31"/>
      <c r="X1217" s="31"/>
      <c r="Y1217" s="31"/>
      <c r="Z1217" s="31"/>
      <c r="AA1217" s="31"/>
      <c r="AB1217" s="31"/>
      <c r="AC1217" s="31"/>
      <c r="AD1217" s="31"/>
      <c r="AE1217" s="31"/>
      <c r="AF1217" s="31"/>
      <c r="AG1217" s="31"/>
      <c r="AH1217" s="31"/>
      <c r="AI1217" s="31"/>
      <c r="AJ1217" s="31"/>
      <c r="AK1217" s="31"/>
      <c r="AL1217" s="31"/>
      <c r="AM1217" s="31"/>
      <c r="AN1217" s="31"/>
      <c r="AO1217" s="31"/>
      <c r="AP1217" s="31"/>
      <c r="AQ1217" s="31"/>
      <c r="AR1217" s="31"/>
      <c r="AS1217" s="31"/>
      <c r="AT1217" s="31"/>
      <c r="AU1217" s="31"/>
      <c r="AV1217" s="31"/>
      <c r="AW1217" s="31"/>
      <c r="AX1217" s="31"/>
      <c r="AY1217" s="31"/>
      <c r="AZ1217" s="31"/>
      <c r="BA1217" s="31"/>
    </row>
    <row r="1218" spans="1:53" s="21" customFormat="1" ht="20.100000000000001" customHeight="1" x14ac:dyDescent="0.2">
      <c r="A1218" s="27" t="s">
        <v>11235</v>
      </c>
      <c r="B1218" s="28" t="s">
        <v>278</v>
      </c>
      <c r="C1218" s="27" t="s">
        <v>466</v>
      </c>
      <c r="D1218" s="27" t="s">
        <v>2188</v>
      </c>
      <c r="E1218" s="27" t="s">
        <v>7</v>
      </c>
      <c r="F1218" s="27" t="s">
        <v>6507</v>
      </c>
      <c r="G1218" s="27" t="s">
        <v>7331</v>
      </c>
      <c r="H1218" s="27" t="s">
        <v>7232</v>
      </c>
      <c r="I1218" s="29">
        <v>25000</v>
      </c>
      <c r="J1218" s="27" t="s">
        <v>6510</v>
      </c>
      <c r="K1218" s="27" t="s">
        <v>11995</v>
      </c>
      <c r="L1218" s="27" t="s">
        <v>7051</v>
      </c>
      <c r="M1218" s="30" t="s">
        <v>6531</v>
      </c>
      <c r="N1218" s="27" t="s">
        <v>7332</v>
      </c>
      <c r="O1218" s="33">
        <v>56813.77</v>
      </c>
      <c r="P1218" s="33">
        <v>0</v>
      </c>
      <c r="Q1218" s="33">
        <v>0</v>
      </c>
      <c r="R1218" s="29">
        <v>20714.419999999998</v>
      </c>
      <c r="S1218" s="29">
        <v>0</v>
      </c>
      <c r="T1218" s="32"/>
      <c r="U1218" s="22" t="str">
        <f>IFERROR(VLOOKUP(B1218,[1]Planilha1!$A$1:$B$34,2,FALSE),"Liberado")</f>
        <v>Pendente Revisão Trabalhista</v>
      </c>
      <c r="V1218" s="31"/>
      <c r="W1218" s="31"/>
      <c r="X1218" s="31"/>
      <c r="Y1218" s="31"/>
      <c r="Z1218" s="31"/>
      <c r="AA1218" s="31"/>
      <c r="AB1218" s="31"/>
      <c r="AC1218" s="31"/>
      <c r="AD1218" s="31"/>
      <c r="AE1218" s="31"/>
      <c r="AF1218" s="31"/>
      <c r="AG1218" s="31"/>
      <c r="AH1218" s="31"/>
      <c r="AI1218" s="31"/>
      <c r="AJ1218" s="31"/>
      <c r="AK1218" s="31"/>
      <c r="AL1218" s="31"/>
      <c r="AM1218" s="31"/>
      <c r="AN1218" s="31"/>
      <c r="AO1218" s="31"/>
      <c r="AP1218" s="31"/>
      <c r="AQ1218" s="31"/>
      <c r="AR1218" s="31"/>
      <c r="AS1218" s="31"/>
      <c r="AT1218" s="31"/>
      <c r="AU1218" s="31"/>
      <c r="AV1218" s="31"/>
      <c r="AW1218" s="31"/>
      <c r="AX1218" s="31"/>
      <c r="AY1218" s="31"/>
      <c r="AZ1218" s="31"/>
      <c r="BA1218" s="31"/>
    </row>
    <row r="1219" spans="1:53" s="21" customFormat="1" ht="20.100000000000001" customHeight="1" x14ac:dyDescent="0.2">
      <c r="A1219" s="27" t="s">
        <v>11235</v>
      </c>
      <c r="B1219" s="28" t="s">
        <v>278</v>
      </c>
      <c r="C1219" s="27" t="s">
        <v>318</v>
      </c>
      <c r="D1219" s="27" t="s">
        <v>2189</v>
      </c>
      <c r="E1219" s="27" t="s">
        <v>7</v>
      </c>
      <c r="F1219" s="27" t="s">
        <v>6507</v>
      </c>
      <c r="G1219" s="27" t="s">
        <v>7333</v>
      </c>
      <c r="H1219" s="27" t="s">
        <v>7329</v>
      </c>
      <c r="I1219" s="29">
        <v>25000</v>
      </c>
      <c r="J1219" s="27" t="s">
        <v>6510</v>
      </c>
      <c r="K1219" s="27" t="s">
        <v>11996</v>
      </c>
      <c r="L1219" s="27" t="s">
        <v>7128</v>
      </c>
      <c r="M1219" s="30" t="s">
        <v>6531</v>
      </c>
      <c r="N1219" s="27" t="s">
        <v>7334</v>
      </c>
      <c r="O1219" s="33">
        <v>107112.3</v>
      </c>
      <c r="P1219" s="33">
        <v>40453.08</v>
      </c>
      <c r="Q1219" s="33">
        <v>0</v>
      </c>
      <c r="R1219" s="29">
        <v>21174.42</v>
      </c>
      <c r="S1219" s="29">
        <v>0</v>
      </c>
      <c r="T1219" s="32"/>
      <c r="U1219" s="22" t="str">
        <f>IFERROR(VLOOKUP(B1219,[1]Planilha1!$A$1:$B$34,2,FALSE),"Liberado")</f>
        <v>Pendente Revisão Trabalhista</v>
      </c>
      <c r="V1219" s="31"/>
      <c r="W1219" s="31"/>
      <c r="X1219" s="31"/>
      <c r="Y1219" s="31"/>
      <c r="Z1219" s="31"/>
      <c r="AA1219" s="31"/>
      <c r="AB1219" s="31"/>
      <c r="AC1219" s="31"/>
      <c r="AD1219" s="31"/>
      <c r="AE1219" s="31"/>
      <c r="AF1219" s="31"/>
      <c r="AG1219" s="31"/>
      <c r="AH1219" s="31"/>
      <c r="AI1219" s="31"/>
      <c r="AJ1219" s="31"/>
      <c r="AK1219" s="31"/>
      <c r="AL1219" s="31"/>
      <c r="AM1219" s="31"/>
      <c r="AN1219" s="31"/>
      <c r="AO1219" s="31"/>
      <c r="AP1219" s="31"/>
      <c r="AQ1219" s="31"/>
      <c r="AR1219" s="31"/>
      <c r="AS1219" s="31"/>
      <c r="AT1219" s="31"/>
      <c r="AU1219" s="31"/>
      <c r="AV1219" s="31"/>
      <c r="AW1219" s="31"/>
      <c r="AX1219" s="31"/>
      <c r="AY1219" s="31"/>
      <c r="AZ1219" s="31"/>
      <c r="BA1219" s="31"/>
    </row>
    <row r="1220" spans="1:53" s="21" customFormat="1" ht="20.100000000000001" customHeight="1" x14ac:dyDescent="0.2">
      <c r="A1220" s="40" t="s">
        <v>217</v>
      </c>
      <c r="B1220" s="41" t="s">
        <v>278</v>
      </c>
      <c r="C1220" s="14">
        <v>1</v>
      </c>
      <c r="D1220" s="40" t="s">
        <v>2222</v>
      </c>
      <c r="E1220" s="42" t="s">
        <v>2220</v>
      </c>
      <c r="F1220" s="43" t="s">
        <v>7389</v>
      </c>
      <c r="G1220" s="36">
        <v>38810581</v>
      </c>
      <c r="H1220" s="40" t="s">
        <v>2222</v>
      </c>
      <c r="I1220" s="44">
        <v>249439.09</v>
      </c>
      <c r="J1220" s="40" t="s">
        <v>7400</v>
      </c>
      <c r="K1220" s="40" t="s">
        <v>7415</v>
      </c>
      <c r="L1220" s="40" t="s">
        <v>7416</v>
      </c>
      <c r="M1220" s="42" t="s">
        <v>40</v>
      </c>
      <c r="N1220" s="40" t="s">
        <v>7852</v>
      </c>
      <c r="O1220" s="23">
        <v>0</v>
      </c>
      <c r="P1220" s="23">
        <v>249439.09</v>
      </c>
      <c r="Q1220" s="23">
        <v>0</v>
      </c>
      <c r="R1220" s="24">
        <v>0</v>
      </c>
      <c r="S1220" s="25">
        <v>0</v>
      </c>
      <c r="T1220" s="32"/>
      <c r="U1220" s="22" t="str">
        <f>IFERROR(VLOOKUP(B1220,[1]Planilha1!$A$1:$B$34,2,FALSE),"Liberado")</f>
        <v>Pendente Revisão Trabalhista</v>
      </c>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c r="AV1220" s="45"/>
      <c r="AW1220" s="45"/>
      <c r="AX1220" s="45"/>
      <c r="AY1220" s="45"/>
      <c r="AZ1220" s="45"/>
      <c r="BA1220" s="45"/>
    </row>
    <row r="1221" spans="1:53" s="21" customFormat="1" ht="20.100000000000001" customHeight="1" x14ac:dyDescent="0.2">
      <c r="A1221" s="27" t="s">
        <v>11659</v>
      </c>
      <c r="B1221" s="28" t="s">
        <v>301</v>
      </c>
      <c r="C1221" s="27" t="s">
        <v>337</v>
      </c>
      <c r="D1221" s="27" t="s">
        <v>1933</v>
      </c>
      <c r="E1221" s="27" t="s">
        <v>11130</v>
      </c>
      <c r="F1221" s="27" t="s">
        <v>5349</v>
      </c>
      <c r="G1221" s="27" t="s">
        <v>7856</v>
      </c>
      <c r="H1221" s="27" t="s">
        <v>6688</v>
      </c>
      <c r="I1221" s="29">
        <v>0</v>
      </c>
      <c r="J1221" s="27" t="s">
        <v>6520</v>
      </c>
      <c r="K1221" s="27" t="s">
        <v>11357</v>
      </c>
      <c r="L1221" s="27" t="s">
        <v>6731</v>
      </c>
      <c r="M1221" s="30" t="s">
        <v>6531</v>
      </c>
      <c r="N1221" s="27" t="s">
        <v>6732</v>
      </c>
      <c r="O1221" s="23">
        <v>0</v>
      </c>
      <c r="P1221" s="23">
        <v>0</v>
      </c>
      <c r="Q1221" s="23">
        <v>0</v>
      </c>
      <c r="R1221" s="24">
        <v>0</v>
      </c>
      <c r="S1221" s="25">
        <v>0</v>
      </c>
      <c r="T1221" s="32"/>
      <c r="U1221" s="22" t="str">
        <f>IFERROR(VLOOKUP(B1221,[1]Planilha1!$A$1:$B$34,2,FALSE),"Liberado")</f>
        <v>Liberado</v>
      </c>
      <c r="V1221" s="31"/>
      <c r="W1221" s="31"/>
      <c r="X1221" s="31"/>
      <c r="Y1221" s="31"/>
      <c r="Z1221" s="31"/>
      <c r="AA1221" s="31"/>
      <c r="AB1221" s="31"/>
      <c r="AC1221" s="31"/>
      <c r="AD1221" s="31"/>
      <c r="AE1221" s="31"/>
      <c r="AF1221" s="31"/>
      <c r="AG1221" s="31"/>
      <c r="AH1221" s="31"/>
      <c r="AI1221" s="31"/>
      <c r="AJ1221" s="31"/>
      <c r="AK1221" s="31"/>
      <c r="AL1221" s="31"/>
      <c r="AM1221" s="31"/>
      <c r="AN1221" s="31"/>
      <c r="AO1221" s="31"/>
      <c r="AP1221" s="31"/>
      <c r="AQ1221" s="31"/>
      <c r="AR1221" s="31"/>
      <c r="AS1221" s="31"/>
      <c r="AT1221" s="31"/>
      <c r="AU1221" s="31"/>
      <c r="AV1221" s="31"/>
      <c r="AW1221" s="31"/>
      <c r="AX1221" s="31"/>
      <c r="AY1221" s="31"/>
      <c r="AZ1221" s="31"/>
      <c r="BA1221" s="31"/>
    </row>
    <row r="1222" spans="1:53" s="21" customFormat="1" ht="20.100000000000001" customHeight="1" x14ac:dyDescent="0.2">
      <c r="A1222" s="27" t="s">
        <v>11659</v>
      </c>
      <c r="B1222" s="28" t="s">
        <v>301</v>
      </c>
      <c r="C1222" s="27" t="s">
        <v>337</v>
      </c>
      <c r="D1222" s="27" t="s">
        <v>11698</v>
      </c>
      <c r="E1222" s="27" t="s">
        <v>7</v>
      </c>
      <c r="F1222" s="27" t="s">
        <v>6507</v>
      </c>
      <c r="G1222" s="27" t="s">
        <v>11699</v>
      </c>
      <c r="H1222" s="27" t="s">
        <v>11700</v>
      </c>
      <c r="I1222" s="29">
        <v>500000</v>
      </c>
      <c r="J1222" s="27" t="s">
        <v>6514</v>
      </c>
      <c r="K1222" s="27" t="s">
        <v>11701</v>
      </c>
      <c r="L1222" s="27" t="s">
        <v>6579</v>
      </c>
      <c r="M1222" s="30">
        <v>43026</v>
      </c>
      <c r="N1222" s="27" t="s">
        <v>11702</v>
      </c>
      <c r="O1222" s="23">
        <v>0</v>
      </c>
      <c r="P1222" s="23">
        <v>0.01</v>
      </c>
      <c r="Q1222" s="23">
        <v>0</v>
      </c>
      <c r="R1222" s="24">
        <v>0</v>
      </c>
      <c r="S1222" s="25">
        <v>0</v>
      </c>
      <c r="T1222" s="32" t="s">
        <v>12066</v>
      </c>
      <c r="U1222" s="22" t="str">
        <f>IFERROR(VLOOKUP(B1222,[1]Planilha1!$A$1:$B$34,2,FALSE),"Liberado")</f>
        <v>Liberado</v>
      </c>
      <c r="V1222" s="31"/>
      <c r="W1222" s="31"/>
      <c r="X1222" s="31"/>
      <c r="Y1222" s="31"/>
      <c r="Z1222" s="31"/>
      <c r="AA1222" s="31"/>
      <c r="AB1222" s="31"/>
      <c r="AC1222" s="31"/>
      <c r="AD1222" s="31"/>
      <c r="AE1222" s="31"/>
      <c r="AF1222" s="31"/>
      <c r="AG1222" s="31"/>
      <c r="AH1222" s="31"/>
      <c r="AI1222" s="31"/>
      <c r="AJ1222" s="31"/>
      <c r="AK1222" s="31"/>
      <c r="AL1222" s="31"/>
      <c r="AM1222" s="31"/>
      <c r="AN1222" s="31"/>
      <c r="AO1222" s="31"/>
      <c r="AP1222" s="31"/>
      <c r="AQ1222" s="31"/>
      <c r="AR1222" s="31"/>
      <c r="AS1222" s="31"/>
      <c r="AT1222" s="31"/>
      <c r="AU1222" s="31"/>
      <c r="AV1222" s="31"/>
      <c r="AW1222" s="31"/>
      <c r="AX1222" s="31"/>
      <c r="AY1222" s="31"/>
      <c r="AZ1222" s="31"/>
      <c r="BA1222" s="31"/>
    </row>
    <row r="1223" spans="1:53" s="21" customFormat="1" ht="20.100000000000001" customHeight="1" x14ac:dyDescent="0.2">
      <c r="A1223" s="27" t="s">
        <v>11659</v>
      </c>
      <c r="B1223" s="28" t="s">
        <v>301</v>
      </c>
      <c r="C1223" s="27" t="s">
        <v>337</v>
      </c>
      <c r="D1223" s="27" t="s">
        <v>2023</v>
      </c>
      <c r="E1223" s="27" t="s">
        <v>7</v>
      </c>
      <c r="F1223" s="27" t="s">
        <v>11784</v>
      </c>
      <c r="G1223" s="27" t="s">
        <v>11785</v>
      </c>
      <c r="H1223" s="27" t="s">
        <v>6653</v>
      </c>
      <c r="I1223" s="29">
        <v>1449.12</v>
      </c>
      <c r="J1223" s="27" t="s">
        <v>6514</v>
      </c>
      <c r="K1223" s="27" t="s">
        <v>11786</v>
      </c>
      <c r="L1223" s="27" t="s">
        <v>7051</v>
      </c>
      <c r="M1223" s="30" t="s">
        <v>6531</v>
      </c>
      <c r="N1223" s="27" t="s">
        <v>11787</v>
      </c>
      <c r="O1223" s="23">
        <v>0</v>
      </c>
      <c r="P1223" s="23">
        <v>0.01</v>
      </c>
      <c r="Q1223" s="23">
        <v>0</v>
      </c>
      <c r="R1223" s="24">
        <v>0</v>
      </c>
      <c r="S1223" s="25">
        <v>0</v>
      </c>
      <c r="T1223" s="32"/>
      <c r="U1223" s="22" t="str">
        <f>IFERROR(VLOOKUP(B1223,[1]Planilha1!$A$1:$B$34,2,FALSE),"Liberado")</f>
        <v>Liberado</v>
      </c>
      <c r="V1223" s="31"/>
      <c r="W1223" s="31"/>
      <c r="X1223" s="31"/>
      <c r="Y1223" s="31"/>
      <c r="Z1223" s="31"/>
      <c r="AA1223" s="31"/>
      <c r="AB1223" s="31"/>
      <c r="AC1223" s="31"/>
      <c r="AD1223" s="31"/>
      <c r="AE1223" s="31"/>
      <c r="AF1223" s="31"/>
      <c r="AG1223" s="31"/>
      <c r="AH1223" s="31"/>
      <c r="AI1223" s="31"/>
      <c r="AJ1223" s="31"/>
      <c r="AK1223" s="31"/>
      <c r="AL1223" s="31"/>
      <c r="AM1223" s="31"/>
      <c r="AN1223" s="31"/>
      <c r="AO1223" s="31"/>
      <c r="AP1223" s="31"/>
      <c r="AQ1223" s="31"/>
      <c r="AR1223" s="31"/>
      <c r="AS1223" s="31"/>
      <c r="AT1223" s="31"/>
      <c r="AU1223" s="31"/>
      <c r="AV1223" s="31"/>
      <c r="AW1223" s="31"/>
      <c r="AX1223" s="31"/>
      <c r="AY1223" s="31"/>
      <c r="AZ1223" s="31"/>
      <c r="BA1223" s="31"/>
    </row>
    <row r="1224" spans="1:53" s="21" customFormat="1" ht="20.100000000000001" customHeight="1" x14ac:dyDescent="0.2">
      <c r="A1224" s="27" t="s">
        <v>11659</v>
      </c>
      <c r="B1224" s="28" t="s">
        <v>301</v>
      </c>
      <c r="C1224" s="27" t="s">
        <v>337</v>
      </c>
      <c r="D1224" s="27" t="s">
        <v>11870</v>
      </c>
      <c r="E1224" s="27" t="s">
        <v>7</v>
      </c>
      <c r="F1224" s="27" t="s">
        <v>6507</v>
      </c>
      <c r="G1224" s="27" t="s">
        <v>11871</v>
      </c>
      <c r="H1224" s="27" t="s">
        <v>6653</v>
      </c>
      <c r="I1224" s="29">
        <v>500000</v>
      </c>
      <c r="J1224" s="27" t="s">
        <v>6520</v>
      </c>
      <c r="K1224" s="27" t="s">
        <v>11872</v>
      </c>
      <c r="L1224" s="27" t="s">
        <v>6579</v>
      </c>
      <c r="M1224" s="30">
        <v>42690</v>
      </c>
      <c r="N1224" s="27" t="s">
        <v>11702</v>
      </c>
      <c r="O1224" s="23">
        <v>0</v>
      </c>
      <c r="P1224" s="23">
        <v>0.01</v>
      </c>
      <c r="Q1224" s="23">
        <v>0</v>
      </c>
      <c r="R1224" s="24">
        <v>0</v>
      </c>
      <c r="S1224" s="25">
        <v>0</v>
      </c>
      <c r="T1224" s="32" t="s">
        <v>12066</v>
      </c>
      <c r="U1224" s="22" t="str">
        <f>IFERROR(VLOOKUP(B1224,[1]Planilha1!$A$1:$B$34,2,FALSE),"Liberado")</f>
        <v>Liberado</v>
      </c>
      <c r="V1224" s="31"/>
      <c r="W1224" s="31"/>
      <c r="X1224" s="31"/>
      <c r="Y1224" s="31"/>
      <c r="Z1224" s="31"/>
      <c r="AA1224" s="31"/>
      <c r="AB1224" s="31"/>
      <c r="AC1224" s="31"/>
      <c r="AD1224" s="31"/>
      <c r="AE1224" s="31"/>
      <c r="AF1224" s="31"/>
      <c r="AG1224" s="31"/>
      <c r="AH1224" s="31"/>
      <c r="AI1224" s="31"/>
      <c r="AJ1224" s="31"/>
      <c r="AK1224" s="31"/>
      <c r="AL1224" s="31"/>
      <c r="AM1224" s="31"/>
      <c r="AN1224" s="31"/>
      <c r="AO1224" s="31"/>
      <c r="AP1224" s="31"/>
      <c r="AQ1224" s="31"/>
      <c r="AR1224" s="31"/>
      <c r="AS1224" s="31"/>
      <c r="AT1224" s="31"/>
      <c r="AU1224" s="31"/>
      <c r="AV1224" s="31"/>
      <c r="AW1224" s="31"/>
      <c r="AX1224" s="31"/>
      <c r="AY1224" s="31"/>
      <c r="AZ1224" s="31"/>
      <c r="BA1224" s="31"/>
    </row>
    <row r="1225" spans="1:53" s="21" customFormat="1" ht="20.100000000000001" customHeight="1" x14ac:dyDescent="0.2">
      <c r="A1225" s="27" t="s">
        <v>11659</v>
      </c>
      <c r="B1225" s="28" t="s">
        <v>301</v>
      </c>
      <c r="C1225" s="27" t="s">
        <v>337</v>
      </c>
      <c r="D1225" s="27" t="s">
        <v>2218</v>
      </c>
      <c r="E1225" s="27" t="s">
        <v>7</v>
      </c>
      <c r="F1225" s="27" t="s">
        <v>6507</v>
      </c>
      <c r="G1225" s="27" t="s">
        <v>7386</v>
      </c>
      <c r="H1225" s="27" t="s">
        <v>7387</v>
      </c>
      <c r="I1225" s="29">
        <v>20000</v>
      </c>
      <c r="J1225" s="27" t="s">
        <v>6510</v>
      </c>
      <c r="K1225" s="27" t="s">
        <v>12036</v>
      </c>
      <c r="L1225" s="27" t="s">
        <v>7265</v>
      </c>
      <c r="M1225" s="30" t="s">
        <v>6531</v>
      </c>
      <c r="N1225" s="27" t="s">
        <v>7388</v>
      </c>
      <c r="O1225" s="33">
        <v>27911.07</v>
      </c>
      <c r="P1225" s="33">
        <v>0</v>
      </c>
      <c r="Q1225" s="33">
        <v>0</v>
      </c>
      <c r="R1225" s="29">
        <v>52402.97</v>
      </c>
      <c r="S1225" s="29">
        <v>0</v>
      </c>
      <c r="T1225" s="32"/>
      <c r="U1225" s="22" t="str">
        <f>IFERROR(VLOOKUP(B1225,[1]Planilha1!$A$1:$B$34,2,FALSE),"Liberado")</f>
        <v>Liberado</v>
      </c>
      <c r="V1225" s="31"/>
      <c r="W1225" s="31"/>
      <c r="X1225" s="31"/>
      <c r="Y1225" s="31"/>
      <c r="Z1225" s="31"/>
      <c r="AA1225" s="31"/>
      <c r="AB1225" s="31"/>
      <c r="AC1225" s="31"/>
      <c r="AD1225" s="31"/>
      <c r="AE1225" s="31"/>
      <c r="AF1225" s="31"/>
      <c r="AG1225" s="31"/>
      <c r="AH1225" s="31"/>
      <c r="AI1225" s="31"/>
      <c r="AJ1225" s="31"/>
      <c r="AK1225" s="31"/>
      <c r="AL1225" s="31"/>
      <c r="AM1225" s="31"/>
      <c r="AN1225" s="31"/>
      <c r="AO1225" s="31"/>
      <c r="AP1225" s="31"/>
      <c r="AQ1225" s="31"/>
      <c r="AR1225" s="31"/>
      <c r="AS1225" s="31"/>
      <c r="AT1225" s="31"/>
      <c r="AU1225" s="31"/>
      <c r="AV1225" s="31"/>
      <c r="AW1225" s="31"/>
      <c r="AX1225" s="31"/>
      <c r="AY1225" s="31"/>
      <c r="AZ1225" s="31"/>
      <c r="BA1225" s="31"/>
    </row>
    <row r="1226" spans="1:53" s="21" customFormat="1" ht="20.100000000000001" customHeight="1" x14ac:dyDescent="0.2">
      <c r="A1226" s="40" t="s">
        <v>137</v>
      </c>
      <c r="B1226" s="41" t="s">
        <v>301</v>
      </c>
      <c r="C1226" s="14">
        <v>1</v>
      </c>
      <c r="D1226" s="40" t="s">
        <v>2221</v>
      </c>
      <c r="E1226" s="42" t="s">
        <v>2220</v>
      </c>
      <c r="F1226" s="43" t="s">
        <v>7389</v>
      </c>
      <c r="G1226" s="36" t="s">
        <v>7624</v>
      </c>
      <c r="H1226" s="40" t="s">
        <v>2221</v>
      </c>
      <c r="I1226" s="44">
        <v>5079.8100000000004</v>
      </c>
      <c r="J1226" s="40" t="s">
        <v>7400</v>
      </c>
      <c r="K1226" s="40" t="s">
        <v>7607</v>
      </c>
      <c r="L1226" s="40" t="s">
        <v>7393</v>
      </c>
      <c r="M1226" s="42" t="s">
        <v>40</v>
      </c>
      <c r="N1226" s="40" t="s">
        <v>7403</v>
      </c>
      <c r="O1226" s="23">
        <v>0</v>
      </c>
      <c r="P1226" s="23">
        <v>0</v>
      </c>
      <c r="Q1226" s="23">
        <v>5079.8100000000004</v>
      </c>
      <c r="R1226" s="24">
        <v>0</v>
      </c>
      <c r="S1226" s="25">
        <v>0</v>
      </c>
      <c r="T1226" s="32"/>
      <c r="U1226" s="22" t="str">
        <f>IFERROR(VLOOKUP(B1226,[1]Planilha1!$A$1:$B$34,2,FALSE),"Liberado")</f>
        <v>Liberado</v>
      </c>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c r="AV1226" s="45"/>
      <c r="AW1226" s="45"/>
      <c r="AX1226" s="45"/>
      <c r="AY1226" s="45"/>
      <c r="AZ1226" s="45"/>
      <c r="BA1226" s="45"/>
    </row>
    <row r="1227" spans="1:53" s="21" customFormat="1" ht="20.100000000000001" customHeight="1" x14ac:dyDescent="0.2">
      <c r="A1227" s="40" t="s">
        <v>137</v>
      </c>
      <c r="B1227" s="41" t="s">
        <v>301</v>
      </c>
      <c r="C1227" s="14">
        <v>1</v>
      </c>
      <c r="D1227" s="40" t="s">
        <v>2221</v>
      </c>
      <c r="E1227" s="42" t="s">
        <v>2220</v>
      </c>
      <c r="F1227" s="43" t="s">
        <v>7389</v>
      </c>
      <c r="G1227" s="36" t="s">
        <v>7625</v>
      </c>
      <c r="H1227" s="40" t="s">
        <v>2221</v>
      </c>
      <c r="I1227" s="44">
        <v>2487.11</v>
      </c>
      <c r="J1227" s="40" t="s">
        <v>7391</v>
      </c>
      <c r="K1227" s="40" t="s">
        <v>7401</v>
      </c>
      <c r="L1227" s="40" t="s">
        <v>7431</v>
      </c>
      <c r="M1227" s="42" t="s">
        <v>40</v>
      </c>
      <c r="N1227" s="40" t="s">
        <v>7852</v>
      </c>
      <c r="O1227" s="23">
        <v>0</v>
      </c>
      <c r="P1227" s="23">
        <v>2487.11</v>
      </c>
      <c r="Q1227" s="23">
        <v>0</v>
      </c>
      <c r="R1227" s="24">
        <v>0</v>
      </c>
      <c r="S1227" s="25">
        <v>0</v>
      </c>
      <c r="T1227" s="32"/>
      <c r="U1227" s="22" t="str">
        <f>IFERROR(VLOOKUP(B1227,[1]Planilha1!$A$1:$B$34,2,FALSE),"Liberado")</f>
        <v>Liberado</v>
      </c>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c r="AV1227" s="45"/>
      <c r="AW1227" s="45"/>
      <c r="AX1227" s="45"/>
      <c r="AY1227" s="45"/>
      <c r="AZ1227" s="45"/>
      <c r="BA1227" s="45"/>
    </row>
    <row r="1228" spans="1:53" s="21" customFormat="1" ht="20.100000000000001" customHeight="1" x14ac:dyDescent="0.2">
      <c r="A1228" s="40" t="s">
        <v>137</v>
      </c>
      <c r="B1228" s="41" t="s">
        <v>301</v>
      </c>
      <c r="C1228" s="14">
        <v>1</v>
      </c>
      <c r="D1228" s="40" t="s">
        <v>2221</v>
      </c>
      <c r="E1228" s="42" t="s">
        <v>2220</v>
      </c>
      <c r="F1228" s="43" t="s">
        <v>7389</v>
      </c>
      <c r="G1228" s="36" t="s">
        <v>7626</v>
      </c>
      <c r="H1228" s="40" t="s">
        <v>2221</v>
      </c>
      <c r="I1228" s="44">
        <v>2962.28</v>
      </c>
      <c r="J1228" s="40" t="s">
        <v>7391</v>
      </c>
      <c r="K1228" s="40" t="s">
        <v>7607</v>
      </c>
      <c r="L1228" s="40" t="s">
        <v>7431</v>
      </c>
      <c r="M1228" s="42" t="s">
        <v>40</v>
      </c>
      <c r="N1228" s="40" t="s">
        <v>7852</v>
      </c>
      <c r="O1228" s="23">
        <v>0</v>
      </c>
      <c r="P1228" s="23">
        <v>2962.28</v>
      </c>
      <c r="Q1228" s="23">
        <v>0</v>
      </c>
      <c r="R1228" s="24">
        <v>0</v>
      </c>
      <c r="S1228" s="25">
        <v>0</v>
      </c>
      <c r="T1228" s="32"/>
      <c r="U1228" s="22" t="str">
        <f>IFERROR(VLOOKUP(B1228,[1]Planilha1!$A$1:$B$34,2,FALSE),"Liberado")</f>
        <v>Liberado</v>
      </c>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c r="AV1228" s="45"/>
      <c r="AW1228" s="45"/>
      <c r="AX1228" s="45"/>
      <c r="AY1228" s="45"/>
      <c r="AZ1228" s="45"/>
      <c r="BA1228" s="45"/>
    </row>
    <row r="1229" spans="1:53" s="21" customFormat="1" ht="20.100000000000001" customHeight="1" x14ac:dyDescent="0.2">
      <c r="A1229" s="40" t="s">
        <v>137</v>
      </c>
      <c r="B1229" s="41" t="s">
        <v>301</v>
      </c>
      <c r="C1229" s="14">
        <v>1</v>
      </c>
      <c r="D1229" s="40" t="s">
        <v>2221</v>
      </c>
      <c r="E1229" s="42" t="s">
        <v>2220</v>
      </c>
      <c r="F1229" s="43" t="s">
        <v>7389</v>
      </c>
      <c r="G1229" s="36" t="s">
        <v>7627</v>
      </c>
      <c r="H1229" s="40" t="s">
        <v>2221</v>
      </c>
      <c r="I1229" s="44">
        <v>1760.53</v>
      </c>
      <c r="J1229" s="40" t="s">
        <v>7391</v>
      </c>
      <c r="K1229" s="40" t="s">
        <v>7411</v>
      </c>
      <c r="L1229" s="40" t="s">
        <v>7628</v>
      </c>
      <c r="M1229" s="42" t="s">
        <v>40</v>
      </c>
      <c r="N1229" s="40" t="s">
        <v>7852</v>
      </c>
      <c r="O1229" s="23">
        <v>0</v>
      </c>
      <c r="P1229" s="23">
        <v>1760.53</v>
      </c>
      <c r="Q1229" s="23">
        <v>0</v>
      </c>
      <c r="R1229" s="24">
        <v>0</v>
      </c>
      <c r="S1229" s="25">
        <v>0</v>
      </c>
      <c r="T1229" s="32"/>
      <c r="U1229" s="22" t="str">
        <f>IFERROR(VLOOKUP(B1229,[1]Planilha1!$A$1:$B$34,2,FALSE),"Liberado")</f>
        <v>Liberado</v>
      </c>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c r="AV1229" s="45"/>
      <c r="AW1229" s="45"/>
      <c r="AX1229" s="45"/>
      <c r="AY1229" s="45"/>
      <c r="AZ1229" s="45"/>
      <c r="BA1229" s="45"/>
    </row>
    <row r="1230" spans="1:53" s="21" customFormat="1" ht="20.100000000000001" customHeight="1" x14ac:dyDescent="0.2">
      <c r="A1230" s="40" t="s">
        <v>137</v>
      </c>
      <c r="B1230" s="41" t="s">
        <v>301</v>
      </c>
      <c r="C1230" s="14">
        <v>1</v>
      </c>
      <c r="D1230" s="40" t="s">
        <v>2221</v>
      </c>
      <c r="E1230" s="42" t="s">
        <v>2220</v>
      </c>
      <c r="F1230" s="43" t="s">
        <v>7389</v>
      </c>
      <c r="G1230" s="36" t="s">
        <v>7647</v>
      </c>
      <c r="H1230" s="40" t="s">
        <v>2221</v>
      </c>
      <c r="I1230" s="44">
        <v>1779072.52</v>
      </c>
      <c r="J1230" s="40" t="s">
        <v>7391</v>
      </c>
      <c r="K1230" s="40" t="s">
        <v>7648</v>
      </c>
      <c r="L1230" s="40" t="s">
        <v>7431</v>
      </c>
      <c r="M1230" s="42" t="s">
        <v>40</v>
      </c>
      <c r="N1230" s="40" t="s">
        <v>7852</v>
      </c>
      <c r="O1230" s="23">
        <v>0</v>
      </c>
      <c r="P1230" s="23">
        <v>1779072.52</v>
      </c>
      <c r="Q1230" s="23">
        <v>0</v>
      </c>
      <c r="R1230" s="24">
        <v>0</v>
      </c>
      <c r="S1230" s="25">
        <v>0</v>
      </c>
      <c r="T1230" s="32"/>
      <c r="U1230" s="22" t="str">
        <f>IFERROR(VLOOKUP(B1230,[1]Planilha1!$A$1:$B$34,2,FALSE),"Liberado")</f>
        <v>Liberado</v>
      </c>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c r="AV1230" s="45"/>
      <c r="AW1230" s="45"/>
      <c r="AX1230" s="45"/>
      <c r="AY1230" s="45"/>
      <c r="AZ1230" s="45"/>
      <c r="BA1230" s="45"/>
    </row>
    <row r="1231" spans="1:53" s="21" customFormat="1" ht="20.100000000000001" customHeight="1" x14ac:dyDescent="0.2">
      <c r="A1231" s="12" t="s">
        <v>7971</v>
      </c>
      <c r="B1231" s="18" t="s">
        <v>251</v>
      </c>
      <c r="C1231" s="12" t="s">
        <v>331</v>
      </c>
      <c r="D1231" s="12" t="s">
        <v>346</v>
      </c>
      <c r="E1231" s="19" t="s">
        <v>5</v>
      </c>
      <c r="F1231" s="19" t="s">
        <v>6</v>
      </c>
      <c r="G1231" s="19" t="s">
        <v>2346</v>
      </c>
      <c r="H1231" s="12" t="s">
        <v>2347</v>
      </c>
      <c r="I1231" s="20">
        <v>62080.85</v>
      </c>
      <c r="J1231" s="12" t="s">
        <v>2264</v>
      </c>
      <c r="K1231" s="12" t="s">
        <v>2348</v>
      </c>
      <c r="L1231" s="12" t="s">
        <v>2349</v>
      </c>
      <c r="M1231" s="12"/>
      <c r="N1231" s="12" t="s">
        <v>2350</v>
      </c>
      <c r="O1231" s="20">
        <v>0</v>
      </c>
      <c r="P1231" s="20">
        <v>5000</v>
      </c>
      <c r="Q1231" s="20">
        <v>0</v>
      </c>
      <c r="R1231" s="20">
        <v>0</v>
      </c>
      <c r="S1231" s="20">
        <v>2058.92</v>
      </c>
      <c r="U1231" s="22" t="str">
        <f>IFERROR(VLOOKUP(B1231,[1]Planilha1!$A$1:$B$34,2,FALSE),"Liberado")</f>
        <v>Liberado</v>
      </c>
    </row>
    <row r="1232" spans="1:53" s="21" customFormat="1" ht="20.100000000000001" customHeight="1" x14ac:dyDescent="0.2">
      <c r="A1232" s="12" t="s">
        <v>7971</v>
      </c>
      <c r="B1232" s="18" t="s">
        <v>251</v>
      </c>
      <c r="C1232" s="12" t="s">
        <v>397</v>
      </c>
      <c r="D1232" s="12" t="s">
        <v>406</v>
      </c>
      <c r="E1232" s="19" t="s">
        <v>5</v>
      </c>
      <c r="F1232" s="19" t="s">
        <v>2244</v>
      </c>
      <c r="G1232" s="19" t="s">
        <v>2577</v>
      </c>
      <c r="H1232" s="12" t="s">
        <v>2578</v>
      </c>
      <c r="I1232" s="20">
        <v>31520</v>
      </c>
      <c r="J1232" s="12" t="s">
        <v>2264</v>
      </c>
      <c r="K1232" s="12" t="s">
        <v>2579</v>
      </c>
      <c r="L1232" s="12" t="s">
        <v>2249</v>
      </c>
      <c r="M1232" s="12"/>
      <c r="N1232" s="12" t="s">
        <v>2438</v>
      </c>
      <c r="O1232" s="20">
        <v>0</v>
      </c>
      <c r="P1232" s="20">
        <v>4000</v>
      </c>
      <c r="Q1232" s="20">
        <v>0</v>
      </c>
      <c r="R1232" s="20">
        <v>0</v>
      </c>
      <c r="S1232" s="20">
        <v>1160</v>
      </c>
      <c r="U1232" s="22" t="str">
        <f>IFERROR(VLOOKUP(B1232,[1]Planilha1!$A$1:$B$34,2,FALSE),"Liberado")</f>
        <v>Liberado</v>
      </c>
    </row>
    <row r="1233" spans="1:53" s="21" customFormat="1" ht="20.100000000000001" customHeight="1" x14ac:dyDescent="0.2">
      <c r="A1233" s="12" t="s">
        <v>7971</v>
      </c>
      <c r="B1233" s="18" t="s">
        <v>251</v>
      </c>
      <c r="C1233" s="12" t="s">
        <v>318</v>
      </c>
      <c r="D1233" s="12" t="s">
        <v>8273</v>
      </c>
      <c r="E1233" s="19" t="s">
        <v>5</v>
      </c>
      <c r="F1233" s="19" t="s">
        <v>7761</v>
      </c>
      <c r="G1233" s="19" t="s">
        <v>8274</v>
      </c>
      <c r="H1233" s="12" t="s">
        <v>8275</v>
      </c>
      <c r="I1233" s="20">
        <v>8152</v>
      </c>
      <c r="J1233" s="12" t="s">
        <v>2264</v>
      </c>
      <c r="K1233" s="12" t="s">
        <v>8276</v>
      </c>
      <c r="L1233" s="12" t="s">
        <v>2288</v>
      </c>
      <c r="M1233" s="12" t="s">
        <v>8058</v>
      </c>
      <c r="N1233" s="12" t="s">
        <v>2768</v>
      </c>
      <c r="O1233" s="20">
        <v>0</v>
      </c>
      <c r="P1233" s="20">
        <v>8000</v>
      </c>
      <c r="Q1233" s="20">
        <v>0</v>
      </c>
      <c r="R1233" s="20">
        <v>0</v>
      </c>
      <c r="S1233" s="20">
        <v>0</v>
      </c>
      <c r="U1233" s="22" t="str">
        <f>IFERROR(VLOOKUP(B1233,[1]Planilha1!$A$1:$B$34,2,FALSE),"Liberado")</f>
        <v>Liberado</v>
      </c>
    </row>
    <row r="1234" spans="1:53" s="21" customFormat="1" ht="20.100000000000001" customHeight="1" x14ac:dyDescent="0.2">
      <c r="A1234" s="12" t="s">
        <v>7971</v>
      </c>
      <c r="B1234" s="18" t="s">
        <v>251</v>
      </c>
      <c r="C1234" s="12" t="s">
        <v>320</v>
      </c>
      <c r="D1234" s="12" t="s">
        <v>512</v>
      </c>
      <c r="E1234" s="19" t="s">
        <v>5</v>
      </c>
      <c r="F1234" s="19" t="s">
        <v>2244</v>
      </c>
      <c r="G1234" s="19" t="s">
        <v>2946</v>
      </c>
      <c r="H1234" s="12" t="s">
        <v>2947</v>
      </c>
      <c r="I1234" s="20">
        <v>16000</v>
      </c>
      <c r="J1234" s="12" t="s">
        <v>2264</v>
      </c>
      <c r="K1234" s="12" t="s">
        <v>2948</v>
      </c>
      <c r="L1234" s="12" t="s">
        <v>2334</v>
      </c>
      <c r="M1234" s="12"/>
      <c r="N1234" s="12" t="s">
        <v>2949</v>
      </c>
      <c r="O1234" s="20">
        <v>6000</v>
      </c>
      <c r="P1234" s="20">
        <v>0</v>
      </c>
      <c r="Q1234" s="20">
        <v>0</v>
      </c>
      <c r="R1234" s="20">
        <v>0</v>
      </c>
      <c r="S1234" s="20">
        <v>1240</v>
      </c>
      <c r="U1234" s="22" t="str">
        <f>IFERROR(VLOOKUP(B1234,[1]Planilha1!$A$1:$B$34,2,FALSE),"Liberado")</f>
        <v>Liberado</v>
      </c>
    </row>
    <row r="1235" spans="1:53" s="21" customFormat="1" ht="20.100000000000001" customHeight="1" x14ac:dyDescent="0.2">
      <c r="A1235" s="12" t="s">
        <v>7971</v>
      </c>
      <c r="B1235" s="18" t="s">
        <v>251</v>
      </c>
      <c r="C1235" s="12" t="s">
        <v>534</v>
      </c>
      <c r="D1235" s="12" t="s">
        <v>550</v>
      </c>
      <c r="E1235" s="19" t="s">
        <v>5</v>
      </c>
      <c r="F1235" s="19" t="s">
        <v>2255</v>
      </c>
      <c r="G1235" s="19" t="s">
        <v>3070</v>
      </c>
      <c r="H1235" s="12" t="s">
        <v>3071</v>
      </c>
      <c r="I1235" s="20">
        <v>60700.12</v>
      </c>
      <c r="J1235" s="12" t="s">
        <v>2264</v>
      </c>
      <c r="K1235" s="12" t="s">
        <v>3072</v>
      </c>
      <c r="L1235" s="12" t="s">
        <v>8057</v>
      </c>
      <c r="M1235" s="12"/>
      <c r="N1235" s="12" t="s">
        <v>2438</v>
      </c>
      <c r="O1235" s="20">
        <v>0</v>
      </c>
      <c r="P1235" s="20">
        <v>60000</v>
      </c>
      <c r="Q1235" s="20">
        <v>0</v>
      </c>
      <c r="R1235" s="20">
        <v>0</v>
      </c>
      <c r="S1235" s="20">
        <v>600</v>
      </c>
      <c r="U1235" s="22" t="str">
        <f>IFERROR(VLOOKUP(B1235,[1]Planilha1!$A$1:$B$34,2,FALSE),"Liberado")</f>
        <v>Liberado</v>
      </c>
    </row>
    <row r="1236" spans="1:53" s="21" customFormat="1" ht="20.100000000000001" customHeight="1" x14ac:dyDescent="0.2">
      <c r="A1236" s="12" t="s">
        <v>7971</v>
      </c>
      <c r="B1236" s="18" t="s">
        <v>251</v>
      </c>
      <c r="C1236" s="12" t="s">
        <v>602</v>
      </c>
      <c r="D1236" s="12" t="s">
        <v>8435</v>
      </c>
      <c r="E1236" s="19" t="s">
        <v>5</v>
      </c>
      <c r="F1236" s="19" t="s">
        <v>2244</v>
      </c>
      <c r="G1236" s="19" t="s">
        <v>8436</v>
      </c>
      <c r="H1236" s="12" t="s">
        <v>2571</v>
      </c>
      <c r="I1236" s="20">
        <v>37480</v>
      </c>
      <c r="J1236" s="12" t="s">
        <v>2264</v>
      </c>
      <c r="K1236" s="12" t="s">
        <v>8437</v>
      </c>
      <c r="L1236" s="12" t="s">
        <v>7875</v>
      </c>
      <c r="M1236" s="12"/>
      <c r="N1236" s="12" t="s">
        <v>2438</v>
      </c>
      <c r="O1236" s="20">
        <v>0</v>
      </c>
      <c r="P1236" s="20">
        <v>5000</v>
      </c>
      <c r="Q1236" s="20">
        <v>0</v>
      </c>
      <c r="R1236" s="20">
        <v>0</v>
      </c>
      <c r="S1236" s="20">
        <v>96</v>
      </c>
      <c r="U1236" s="22" t="str">
        <f>IFERROR(VLOOKUP(B1236,[1]Planilha1!$A$1:$B$34,2,FALSE),"Liberado")</f>
        <v>Liberado</v>
      </c>
    </row>
    <row r="1237" spans="1:53" s="21" customFormat="1" ht="20.100000000000001" customHeight="1" x14ac:dyDescent="0.2">
      <c r="A1237" s="12" t="s">
        <v>7971</v>
      </c>
      <c r="B1237" s="18" t="s">
        <v>251</v>
      </c>
      <c r="C1237" s="12" t="s">
        <v>397</v>
      </c>
      <c r="D1237" s="12" t="s">
        <v>9431</v>
      </c>
      <c r="E1237" s="19" t="s">
        <v>5</v>
      </c>
      <c r="F1237" s="19" t="s">
        <v>2255</v>
      </c>
      <c r="G1237" s="19" t="s">
        <v>9432</v>
      </c>
      <c r="H1237" s="12" t="s">
        <v>8275</v>
      </c>
      <c r="I1237" s="20">
        <v>21580.53</v>
      </c>
      <c r="J1237" s="12" t="s">
        <v>2264</v>
      </c>
      <c r="K1237" s="12" t="s">
        <v>8306</v>
      </c>
      <c r="L1237" s="12" t="s">
        <v>2288</v>
      </c>
      <c r="M1237" s="12"/>
      <c r="N1237" s="12" t="s">
        <v>2768</v>
      </c>
      <c r="O1237" s="23">
        <v>0</v>
      </c>
      <c r="P1237" s="23">
        <v>8000</v>
      </c>
      <c r="Q1237" s="23">
        <v>0</v>
      </c>
      <c r="R1237" s="24">
        <v>0</v>
      </c>
      <c r="S1237" s="25">
        <v>0</v>
      </c>
      <c r="U1237" s="22" t="str">
        <f>IFERROR(VLOOKUP(B1237,[1]Planilha1!$A$1:$B$34,2,FALSE),"Liberado")</f>
        <v>Liberado</v>
      </c>
    </row>
    <row r="1238" spans="1:53" s="21" customFormat="1" ht="20.100000000000001" customHeight="1" x14ac:dyDescent="0.2">
      <c r="A1238" s="12" t="s">
        <v>7971</v>
      </c>
      <c r="B1238" s="18" t="s">
        <v>251</v>
      </c>
      <c r="C1238" s="12" t="s">
        <v>320</v>
      </c>
      <c r="D1238" s="12" t="s">
        <v>1176</v>
      </c>
      <c r="E1238" s="19" t="s">
        <v>5</v>
      </c>
      <c r="F1238" s="19" t="s">
        <v>2273</v>
      </c>
      <c r="G1238" s="19" t="s">
        <v>4783</v>
      </c>
      <c r="H1238" s="12" t="s">
        <v>4784</v>
      </c>
      <c r="I1238" s="20">
        <v>20000</v>
      </c>
      <c r="J1238" s="12" t="s">
        <v>2264</v>
      </c>
      <c r="K1238" s="12" t="s">
        <v>2647</v>
      </c>
      <c r="L1238" s="12" t="s">
        <v>2266</v>
      </c>
      <c r="M1238" s="12"/>
      <c r="N1238" s="12" t="s">
        <v>2438</v>
      </c>
      <c r="O1238" s="23">
        <v>0</v>
      </c>
      <c r="P1238" s="23">
        <v>15000</v>
      </c>
      <c r="Q1238" s="23">
        <v>0</v>
      </c>
      <c r="R1238" s="24">
        <v>0</v>
      </c>
      <c r="S1238" s="25">
        <v>440</v>
      </c>
      <c r="U1238" s="22" t="str">
        <f>IFERROR(VLOOKUP(B1238,[1]Planilha1!$A$1:$B$34,2,FALSE),"Liberado")</f>
        <v>Liberado</v>
      </c>
    </row>
    <row r="1239" spans="1:53" s="21" customFormat="1" ht="20.100000000000001" customHeight="1" x14ac:dyDescent="0.2">
      <c r="A1239" s="12" t="s">
        <v>7971</v>
      </c>
      <c r="B1239" s="18" t="s">
        <v>251</v>
      </c>
      <c r="C1239" s="12" t="s">
        <v>519</v>
      </c>
      <c r="D1239" s="12" t="s">
        <v>1177</v>
      </c>
      <c r="E1239" s="19" t="s">
        <v>5</v>
      </c>
      <c r="F1239" s="19" t="s">
        <v>2273</v>
      </c>
      <c r="G1239" s="19" t="s">
        <v>4785</v>
      </c>
      <c r="H1239" s="12" t="s">
        <v>4786</v>
      </c>
      <c r="I1239" s="20">
        <v>18998.91</v>
      </c>
      <c r="J1239" s="12" t="s">
        <v>2264</v>
      </c>
      <c r="K1239" s="12" t="s">
        <v>4787</v>
      </c>
      <c r="L1239" s="12" t="s">
        <v>2334</v>
      </c>
      <c r="M1239" s="12"/>
      <c r="N1239" s="12" t="s">
        <v>3170</v>
      </c>
      <c r="O1239" s="23">
        <v>1500</v>
      </c>
      <c r="P1239" s="23">
        <v>0</v>
      </c>
      <c r="Q1239" s="23">
        <v>0</v>
      </c>
      <c r="R1239" s="24">
        <v>0</v>
      </c>
      <c r="S1239" s="25">
        <v>352</v>
      </c>
      <c r="U1239" s="22" t="str">
        <f>IFERROR(VLOOKUP(B1239,[1]Planilha1!$A$1:$B$34,2,FALSE),"Liberado")</f>
        <v>Liberado</v>
      </c>
    </row>
    <row r="1240" spans="1:53" s="21" customFormat="1" ht="20.100000000000001" customHeight="1" x14ac:dyDescent="0.2">
      <c r="A1240" s="12" t="s">
        <v>7971</v>
      </c>
      <c r="B1240" s="18" t="s">
        <v>251</v>
      </c>
      <c r="C1240" s="12" t="s">
        <v>574</v>
      </c>
      <c r="D1240" s="12" t="s">
        <v>1178</v>
      </c>
      <c r="E1240" s="19" t="s">
        <v>5</v>
      </c>
      <c r="F1240" s="19" t="s">
        <v>2273</v>
      </c>
      <c r="G1240" s="19" t="s">
        <v>4788</v>
      </c>
      <c r="H1240" s="12" t="s">
        <v>4789</v>
      </c>
      <c r="I1240" s="20">
        <v>25000</v>
      </c>
      <c r="J1240" s="12" t="s">
        <v>2264</v>
      </c>
      <c r="K1240" s="12" t="s">
        <v>4790</v>
      </c>
      <c r="L1240" s="12" t="s">
        <v>2334</v>
      </c>
      <c r="M1240" s="12"/>
      <c r="N1240" s="12" t="s">
        <v>2342</v>
      </c>
      <c r="O1240" s="23">
        <v>3000</v>
      </c>
      <c r="P1240" s="23">
        <v>0</v>
      </c>
      <c r="Q1240" s="23">
        <v>0</v>
      </c>
      <c r="R1240" s="24">
        <v>0</v>
      </c>
      <c r="S1240" s="25">
        <v>960</v>
      </c>
      <c r="U1240" s="22" t="str">
        <f>IFERROR(VLOOKUP(B1240,[1]Planilha1!$A$1:$B$34,2,FALSE),"Liberado")</f>
        <v>Liberado</v>
      </c>
    </row>
    <row r="1241" spans="1:53" s="21" customFormat="1" ht="20.100000000000001" customHeight="1" x14ac:dyDescent="0.2">
      <c r="A1241" s="12" t="s">
        <v>7971</v>
      </c>
      <c r="B1241" s="18" t="s">
        <v>251</v>
      </c>
      <c r="C1241" s="12" t="s">
        <v>574</v>
      </c>
      <c r="D1241" s="12" t="s">
        <v>1480</v>
      </c>
      <c r="E1241" s="19" t="s">
        <v>5</v>
      </c>
      <c r="F1241" s="19" t="s">
        <v>2928</v>
      </c>
      <c r="G1241" s="19" t="s">
        <v>5538</v>
      </c>
      <c r="H1241" s="12" t="s">
        <v>5539</v>
      </c>
      <c r="I1241" s="20">
        <v>100000</v>
      </c>
      <c r="J1241" s="12" t="s">
        <v>2264</v>
      </c>
      <c r="K1241" s="12" t="s">
        <v>5540</v>
      </c>
      <c r="L1241" s="12" t="s">
        <v>8073</v>
      </c>
      <c r="M1241" s="12"/>
      <c r="N1241" s="12" t="s">
        <v>5541</v>
      </c>
      <c r="O1241" s="23">
        <v>0</v>
      </c>
      <c r="P1241" s="23">
        <v>0</v>
      </c>
      <c r="Q1241" s="23">
        <v>0</v>
      </c>
      <c r="R1241" s="24">
        <v>0</v>
      </c>
      <c r="S1241" s="25">
        <v>1920</v>
      </c>
      <c r="U1241" s="22" t="str">
        <f>IFERROR(VLOOKUP(B1241,[1]Planilha1!$A$1:$B$34,2,FALSE),"Liberado")</f>
        <v>Liberado</v>
      </c>
    </row>
    <row r="1242" spans="1:53" s="21" customFormat="1" ht="20.100000000000001" customHeight="1" x14ac:dyDescent="0.2">
      <c r="A1242" s="27" t="s">
        <v>11658</v>
      </c>
      <c r="B1242" s="28" t="s">
        <v>251</v>
      </c>
      <c r="C1242" s="27" t="s">
        <v>519</v>
      </c>
      <c r="D1242" s="27" t="s">
        <v>1933</v>
      </c>
      <c r="E1242" s="27" t="s">
        <v>11130</v>
      </c>
      <c r="F1242" s="27" t="s">
        <v>5349</v>
      </c>
      <c r="G1242" s="27" t="s">
        <v>6930</v>
      </c>
      <c r="H1242" s="27" t="s">
        <v>6688</v>
      </c>
      <c r="I1242" s="29">
        <v>0</v>
      </c>
      <c r="J1242" s="27" t="s">
        <v>6520</v>
      </c>
      <c r="K1242" s="27" t="s">
        <v>11357</v>
      </c>
      <c r="L1242" s="27" t="s">
        <v>2930</v>
      </c>
      <c r="M1242" s="30" t="s">
        <v>6531</v>
      </c>
      <c r="N1242" s="27" t="s">
        <v>6689</v>
      </c>
      <c r="O1242" s="23">
        <v>0</v>
      </c>
      <c r="P1242" s="23">
        <v>0</v>
      </c>
      <c r="Q1242" s="23">
        <v>0</v>
      </c>
      <c r="R1242" s="24">
        <v>0</v>
      </c>
      <c r="S1242" s="25">
        <v>0</v>
      </c>
      <c r="T1242" s="32"/>
      <c r="U1242" s="22" t="str">
        <f>IFERROR(VLOOKUP(B1242,[1]Planilha1!$A$1:$B$34,2,FALSE),"Liberado")</f>
        <v>Liberado</v>
      </c>
      <c r="V1242" s="31"/>
      <c r="W1242" s="31"/>
      <c r="X1242" s="31"/>
      <c r="Y1242" s="31"/>
      <c r="Z1242" s="31"/>
      <c r="AA1242" s="31"/>
      <c r="AB1242" s="31"/>
      <c r="AC1242" s="31"/>
      <c r="AD1242" s="31"/>
      <c r="AE1242" s="31"/>
      <c r="AF1242" s="31"/>
      <c r="AG1242" s="31"/>
      <c r="AH1242" s="31"/>
      <c r="AI1242" s="31"/>
      <c r="AJ1242" s="31"/>
      <c r="AK1242" s="31"/>
      <c r="AL1242" s="31"/>
      <c r="AM1242" s="31"/>
      <c r="AN1242" s="31"/>
      <c r="AO1242" s="31"/>
      <c r="AP1242" s="31"/>
      <c r="AQ1242" s="31"/>
      <c r="AR1242" s="31"/>
      <c r="AS1242" s="31"/>
      <c r="AT1242" s="31"/>
      <c r="AU1242" s="31"/>
      <c r="AV1242" s="31"/>
      <c r="AW1242" s="31"/>
      <c r="AX1242" s="31"/>
      <c r="AY1242" s="31"/>
      <c r="AZ1242" s="31"/>
      <c r="BA1242" s="31"/>
    </row>
    <row r="1243" spans="1:53" s="21" customFormat="1" ht="20.100000000000001" customHeight="1" x14ac:dyDescent="0.2">
      <c r="A1243" s="27" t="s">
        <v>11658</v>
      </c>
      <c r="B1243" s="28" t="s">
        <v>251</v>
      </c>
      <c r="C1243" s="27" t="s">
        <v>320</v>
      </c>
      <c r="D1243" s="27" t="s">
        <v>1933</v>
      </c>
      <c r="E1243" s="27" t="s">
        <v>11130</v>
      </c>
      <c r="F1243" s="27" t="s">
        <v>5349</v>
      </c>
      <c r="G1243" s="27" t="s">
        <v>6931</v>
      </c>
      <c r="H1243" s="27" t="s">
        <v>6688</v>
      </c>
      <c r="I1243" s="29">
        <v>0</v>
      </c>
      <c r="J1243" s="27" t="s">
        <v>6520</v>
      </c>
      <c r="K1243" s="27" t="s">
        <v>11357</v>
      </c>
      <c r="L1243" s="27" t="s">
        <v>2930</v>
      </c>
      <c r="M1243" s="30" t="s">
        <v>6531</v>
      </c>
      <c r="N1243" s="27" t="s">
        <v>6689</v>
      </c>
      <c r="O1243" s="23">
        <v>0</v>
      </c>
      <c r="P1243" s="23">
        <v>0</v>
      </c>
      <c r="Q1243" s="23">
        <v>0</v>
      </c>
      <c r="R1243" s="24">
        <v>0</v>
      </c>
      <c r="S1243" s="25">
        <v>0</v>
      </c>
      <c r="T1243" s="32"/>
      <c r="U1243" s="22" t="str">
        <f>IFERROR(VLOOKUP(B1243,[1]Planilha1!$A$1:$B$34,2,FALSE),"Liberado")</f>
        <v>Liberado</v>
      </c>
      <c r="V1243" s="31"/>
      <c r="W1243" s="31"/>
      <c r="X1243" s="31"/>
      <c r="Y1243" s="31"/>
      <c r="Z1243" s="31"/>
      <c r="AA1243" s="31"/>
      <c r="AB1243" s="31"/>
      <c r="AC1243" s="31"/>
      <c r="AD1243" s="31"/>
      <c r="AE1243" s="31"/>
      <c r="AF1243" s="31"/>
      <c r="AG1243" s="31"/>
      <c r="AH1243" s="31"/>
      <c r="AI1243" s="31"/>
      <c r="AJ1243" s="31"/>
      <c r="AK1243" s="31"/>
      <c r="AL1243" s="31"/>
      <c r="AM1243" s="31"/>
      <c r="AN1243" s="31"/>
      <c r="AO1243" s="31"/>
      <c r="AP1243" s="31"/>
      <c r="AQ1243" s="31"/>
      <c r="AR1243" s="31"/>
      <c r="AS1243" s="31"/>
      <c r="AT1243" s="31"/>
      <c r="AU1243" s="31"/>
      <c r="AV1243" s="31"/>
      <c r="AW1243" s="31"/>
      <c r="AX1243" s="31"/>
      <c r="AY1243" s="31"/>
      <c r="AZ1243" s="31"/>
      <c r="BA1243" s="31"/>
    </row>
    <row r="1244" spans="1:53" s="21" customFormat="1" ht="20.100000000000001" customHeight="1" x14ac:dyDescent="0.2">
      <c r="A1244" s="27" t="s">
        <v>11658</v>
      </c>
      <c r="B1244" s="28" t="s">
        <v>251</v>
      </c>
      <c r="C1244" s="27" t="s">
        <v>397</v>
      </c>
      <c r="D1244" s="27" t="s">
        <v>1933</v>
      </c>
      <c r="E1244" s="27" t="s">
        <v>11130</v>
      </c>
      <c r="F1244" s="27" t="s">
        <v>5349</v>
      </c>
      <c r="G1244" s="27" t="s">
        <v>6932</v>
      </c>
      <c r="H1244" s="27" t="s">
        <v>6688</v>
      </c>
      <c r="I1244" s="29">
        <v>0</v>
      </c>
      <c r="J1244" s="27" t="s">
        <v>6520</v>
      </c>
      <c r="K1244" s="27" t="s">
        <v>11357</v>
      </c>
      <c r="L1244" s="27" t="s">
        <v>2930</v>
      </c>
      <c r="M1244" s="30" t="s">
        <v>6531</v>
      </c>
      <c r="N1244" s="27" t="s">
        <v>6689</v>
      </c>
      <c r="O1244" s="23">
        <v>0</v>
      </c>
      <c r="P1244" s="23">
        <v>0</v>
      </c>
      <c r="Q1244" s="23">
        <v>0</v>
      </c>
      <c r="R1244" s="24">
        <v>0</v>
      </c>
      <c r="S1244" s="25">
        <v>0</v>
      </c>
      <c r="T1244" s="32"/>
      <c r="U1244" s="22" t="str">
        <f>IFERROR(VLOOKUP(B1244,[1]Planilha1!$A$1:$B$34,2,FALSE),"Liberado")</f>
        <v>Liberado</v>
      </c>
      <c r="V1244" s="31"/>
      <c r="W1244" s="31"/>
      <c r="X1244" s="31"/>
      <c r="Y1244" s="31"/>
      <c r="Z1244" s="31"/>
      <c r="AA1244" s="31"/>
      <c r="AB1244" s="31"/>
      <c r="AC1244" s="31"/>
      <c r="AD1244" s="31"/>
      <c r="AE1244" s="31"/>
      <c r="AF1244" s="31"/>
      <c r="AG1244" s="31"/>
      <c r="AH1244" s="31"/>
      <c r="AI1244" s="31"/>
      <c r="AJ1244" s="31"/>
      <c r="AK1244" s="31"/>
      <c r="AL1244" s="31"/>
      <c r="AM1244" s="31"/>
      <c r="AN1244" s="31"/>
      <c r="AO1244" s="31"/>
      <c r="AP1244" s="31"/>
      <c r="AQ1244" s="31"/>
      <c r="AR1244" s="31"/>
      <c r="AS1244" s="31"/>
      <c r="AT1244" s="31"/>
      <c r="AU1244" s="31"/>
      <c r="AV1244" s="31"/>
      <c r="AW1244" s="31"/>
      <c r="AX1244" s="31"/>
      <c r="AY1244" s="31"/>
      <c r="AZ1244" s="31"/>
      <c r="BA1244" s="31"/>
    </row>
    <row r="1245" spans="1:53" s="21" customFormat="1" ht="20.100000000000001" customHeight="1" x14ac:dyDescent="0.2">
      <c r="A1245" s="40" t="s">
        <v>218</v>
      </c>
      <c r="B1245" s="41" t="s">
        <v>251</v>
      </c>
      <c r="C1245" s="14">
        <v>1</v>
      </c>
      <c r="D1245" s="40" t="s">
        <v>2221</v>
      </c>
      <c r="E1245" s="42" t="s">
        <v>2220</v>
      </c>
      <c r="F1245" s="43" t="s">
        <v>7389</v>
      </c>
      <c r="G1245" s="36" t="s">
        <v>7487</v>
      </c>
      <c r="H1245" s="40" t="s">
        <v>2221</v>
      </c>
      <c r="I1245" s="44">
        <v>15940.86</v>
      </c>
      <c r="J1245" s="40" t="s">
        <v>7391</v>
      </c>
      <c r="K1245" s="40" t="s">
        <v>7401</v>
      </c>
      <c r="L1245" s="40" t="s">
        <v>7431</v>
      </c>
      <c r="M1245" s="42" t="s">
        <v>40</v>
      </c>
      <c r="N1245" s="40" t="s">
        <v>7852</v>
      </c>
      <c r="O1245" s="23">
        <v>0</v>
      </c>
      <c r="P1245" s="23">
        <v>15940.86</v>
      </c>
      <c r="Q1245" s="23">
        <v>0</v>
      </c>
      <c r="R1245" s="24">
        <v>0</v>
      </c>
      <c r="S1245" s="25">
        <v>0</v>
      </c>
      <c r="T1245" s="32"/>
      <c r="U1245" s="22" t="str">
        <f>IFERROR(VLOOKUP(B1245,[1]Planilha1!$A$1:$B$34,2,FALSE),"Liberado")</f>
        <v>Liberado</v>
      </c>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c r="AV1245" s="45"/>
      <c r="AW1245" s="45"/>
      <c r="AX1245" s="45"/>
      <c r="AY1245" s="45"/>
      <c r="AZ1245" s="45"/>
      <c r="BA1245" s="45"/>
    </row>
    <row r="1246" spans="1:53" s="21" customFormat="1" ht="20.100000000000001" customHeight="1" x14ac:dyDescent="0.2">
      <c r="A1246" s="12" t="s">
        <v>93</v>
      </c>
      <c r="B1246" s="18" t="s">
        <v>282</v>
      </c>
      <c r="C1246" s="12" t="s">
        <v>427</v>
      </c>
      <c r="D1246" s="12" t="s">
        <v>462</v>
      </c>
      <c r="E1246" s="19" t="s">
        <v>5</v>
      </c>
      <c r="F1246" s="19" t="s">
        <v>2244</v>
      </c>
      <c r="G1246" s="19" t="s">
        <v>2764</v>
      </c>
      <c r="H1246" s="12" t="s">
        <v>2765</v>
      </c>
      <c r="I1246" s="20">
        <v>10000</v>
      </c>
      <c r="J1246" s="12" t="s">
        <v>2264</v>
      </c>
      <c r="K1246" s="12" t="s">
        <v>2766</v>
      </c>
      <c r="L1246" s="12" t="s">
        <v>2334</v>
      </c>
      <c r="M1246" s="12"/>
      <c r="N1246" s="12" t="s">
        <v>8175</v>
      </c>
      <c r="O1246" s="20">
        <v>0</v>
      </c>
      <c r="P1246" s="20">
        <v>0</v>
      </c>
      <c r="Q1246" s="20">
        <v>0</v>
      </c>
      <c r="R1246" s="20">
        <v>0</v>
      </c>
      <c r="S1246" s="20">
        <v>512</v>
      </c>
      <c r="U1246" s="22" t="str">
        <f>IFERROR(VLOOKUP(B1246,[1]Planilha1!$A$1:$B$34,2,FALSE),"Liberado")</f>
        <v>Liberado</v>
      </c>
    </row>
    <row r="1247" spans="1:53" s="21" customFormat="1" ht="20.100000000000001" customHeight="1" x14ac:dyDescent="0.2">
      <c r="A1247" s="12" t="s">
        <v>93</v>
      </c>
      <c r="B1247" s="18" t="s">
        <v>282</v>
      </c>
      <c r="C1247" s="12" t="s">
        <v>466</v>
      </c>
      <c r="D1247" s="12" t="s">
        <v>8221</v>
      </c>
      <c r="E1247" s="19" t="s">
        <v>5</v>
      </c>
      <c r="F1247" s="19" t="s">
        <v>8004</v>
      </c>
      <c r="G1247" s="19" t="s">
        <v>8222</v>
      </c>
      <c r="H1247" s="12" t="s">
        <v>3135</v>
      </c>
      <c r="I1247" s="20">
        <v>16601.47</v>
      </c>
      <c r="J1247" s="12" t="s">
        <v>2264</v>
      </c>
      <c r="K1247" s="12" t="s">
        <v>8223</v>
      </c>
      <c r="L1247" s="12" t="s">
        <v>2546</v>
      </c>
      <c r="M1247" s="12"/>
      <c r="N1247" s="12" t="s">
        <v>8224</v>
      </c>
      <c r="O1247" s="20">
        <v>0</v>
      </c>
      <c r="P1247" s="20">
        <v>2000</v>
      </c>
      <c r="Q1247" s="20">
        <v>0</v>
      </c>
      <c r="R1247" s="20">
        <v>0</v>
      </c>
      <c r="S1247" s="20">
        <v>608</v>
      </c>
      <c r="U1247" s="22" t="str">
        <f>IFERROR(VLOOKUP(B1247,[1]Planilha1!$A$1:$B$34,2,FALSE),"Liberado")</f>
        <v>Liberado</v>
      </c>
    </row>
    <row r="1248" spans="1:53" s="21" customFormat="1" ht="20.100000000000001" customHeight="1" x14ac:dyDescent="0.2">
      <c r="A1248" s="12" t="s">
        <v>93</v>
      </c>
      <c r="B1248" s="18" t="s">
        <v>282</v>
      </c>
      <c r="C1248" s="12" t="s">
        <v>519</v>
      </c>
      <c r="D1248" s="12" t="s">
        <v>532</v>
      </c>
      <c r="E1248" s="19" t="s">
        <v>5</v>
      </c>
      <c r="F1248" s="19" t="s">
        <v>2273</v>
      </c>
      <c r="G1248" s="19" t="s">
        <v>3008</v>
      </c>
      <c r="H1248" s="12" t="s">
        <v>3009</v>
      </c>
      <c r="I1248" s="20">
        <v>50000</v>
      </c>
      <c r="J1248" s="12" t="s">
        <v>2264</v>
      </c>
      <c r="K1248" s="12" t="s">
        <v>3010</v>
      </c>
      <c r="L1248" s="12" t="s">
        <v>2249</v>
      </c>
      <c r="M1248" s="12"/>
      <c r="N1248" s="12" t="s">
        <v>2595</v>
      </c>
      <c r="O1248" s="20">
        <v>0</v>
      </c>
      <c r="P1248" s="20">
        <v>0</v>
      </c>
      <c r="Q1248" s="20">
        <v>0</v>
      </c>
      <c r="R1248" s="20">
        <v>0</v>
      </c>
      <c r="S1248" s="20">
        <v>360</v>
      </c>
      <c r="U1248" s="22" t="str">
        <f>IFERROR(VLOOKUP(B1248,[1]Planilha1!$A$1:$B$34,2,FALSE),"Liberado")</f>
        <v>Liberado</v>
      </c>
    </row>
    <row r="1249" spans="1:21" s="21" customFormat="1" ht="20.100000000000001" customHeight="1" x14ac:dyDescent="0.2">
      <c r="A1249" s="12" t="s">
        <v>93</v>
      </c>
      <c r="B1249" s="18" t="s">
        <v>282</v>
      </c>
      <c r="C1249" s="12" t="s">
        <v>556</v>
      </c>
      <c r="D1249" s="12" t="s">
        <v>8352</v>
      </c>
      <c r="E1249" s="19" t="s">
        <v>5</v>
      </c>
      <c r="F1249" s="19" t="s">
        <v>7910</v>
      </c>
      <c r="G1249" s="19" t="s">
        <v>8353</v>
      </c>
      <c r="H1249" s="12" t="s">
        <v>8354</v>
      </c>
      <c r="I1249" s="20">
        <v>2827.96</v>
      </c>
      <c r="J1249" s="12" t="s">
        <v>2270</v>
      </c>
      <c r="K1249" s="12" t="s">
        <v>8355</v>
      </c>
      <c r="L1249" s="12" t="s">
        <v>2334</v>
      </c>
      <c r="M1249" s="12"/>
      <c r="N1249" s="12" t="s">
        <v>8356</v>
      </c>
      <c r="O1249" s="20">
        <v>0</v>
      </c>
      <c r="P1249" s="20">
        <v>0</v>
      </c>
      <c r="Q1249" s="20">
        <v>0</v>
      </c>
      <c r="R1249" s="20">
        <v>0</v>
      </c>
      <c r="S1249" s="20">
        <v>662.95</v>
      </c>
      <c r="U1249" s="22" t="str">
        <f>IFERROR(VLOOKUP(B1249,[1]Planilha1!$A$1:$B$34,2,FALSE),"Liberado")</f>
        <v>Liberado</v>
      </c>
    </row>
    <row r="1250" spans="1:21" s="21" customFormat="1" ht="20.100000000000001" customHeight="1" x14ac:dyDescent="0.2">
      <c r="A1250" s="12" t="s">
        <v>93</v>
      </c>
      <c r="B1250" s="18" t="s">
        <v>282</v>
      </c>
      <c r="C1250" s="12" t="s">
        <v>556</v>
      </c>
      <c r="D1250" s="12" t="s">
        <v>571</v>
      </c>
      <c r="E1250" s="19" t="s">
        <v>5</v>
      </c>
      <c r="F1250" s="19" t="s">
        <v>2480</v>
      </c>
      <c r="G1250" s="19" t="s">
        <v>3144</v>
      </c>
      <c r="H1250" s="12" t="s">
        <v>3145</v>
      </c>
      <c r="I1250" s="20">
        <v>1557.5</v>
      </c>
      <c r="J1250" s="12" t="s">
        <v>2270</v>
      </c>
      <c r="K1250" s="12" t="s">
        <v>3146</v>
      </c>
      <c r="L1250" s="12" t="s">
        <v>2296</v>
      </c>
      <c r="M1250" s="12"/>
      <c r="N1250" s="12" t="s">
        <v>8357</v>
      </c>
      <c r="O1250" s="20">
        <v>0</v>
      </c>
      <c r="P1250" s="20">
        <v>0</v>
      </c>
      <c r="Q1250" s="20">
        <v>0</v>
      </c>
      <c r="R1250" s="20">
        <v>0</v>
      </c>
      <c r="S1250" s="20">
        <v>474.8</v>
      </c>
      <c r="U1250" s="22" t="str">
        <f>IFERROR(VLOOKUP(B1250,[1]Planilha1!$A$1:$B$34,2,FALSE),"Liberado")</f>
        <v>Liberado</v>
      </c>
    </row>
    <row r="1251" spans="1:21" s="21" customFormat="1" ht="20.100000000000001" customHeight="1" x14ac:dyDescent="0.2">
      <c r="A1251" s="12" t="s">
        <v>93</v>
      </c>
      <c r="B1251" s="18" t="s">
        <v>282</v>
      </c>
      <c r="C1251" s="12" t="s">
        <v>337</v>
      </c>
      <c r="D1251" s="12" t="s">
        <v>1179</v>
      </c>
      <c r="E1251" s="19" t="s">
        <v>5</v>
      </c>
      <c r="F1251" s="19" t="s">
        <v>2506</v>
      </c>
      <c r="G1251" s="19" t="s">
        <v>4791</v>
      </c>
      <c r="H1251" s="12" t="s">
        <v>4792</v>
      </c>
      <c r="I1251" s="20">
        <v>1000000</v>
      </c>
      <c r="J1251" s="12" t="s">
        <v>2264</v>
      </c>
      <c r="K1251" s="12" t="s">
        <v>4793</v>
      </c>
      <c r="L1251" s="12" t="s">
        <v>8253</v>
      </c>
      <c r="M1251" s="12"/>
      <c r="N1251" s="12" t="s">
        <v>2321</v>
      </c>
      <c r="O1251" s="23">
        <v>0</v>
      </c>
      <c r="P1251" s="23">
        <v>0</v>
      </c>
      <c r="Q1251" s="23">
        <v>0</v>
      </c>
      <c r="R1251" s="24">
        <v>0</v>
      </c>
      <c r="S1251" s="25">
        <v>1160</v>
      </c>
      <c r="U1251" s="22" t="str">
        <f>IFERROR(VLOOKUP(B1251,[1]Planilha1!$A$1:$B$34,2,FALSE),"Liberado")</f>
        <v>Liberado</v>
      </c>
    </row>
    <row r="1252" spans="1:21" s="21" customFormat="1" ht="20.100000000000001" customHeight="1" x14ac:dyDescent="0.2">
      <c r="A1252" s="12" t="s">
        <v>93</v>
      </c>
      <c r="B1252" s="18" t="s">
        <v>282</v>
      </c>
      <c r="C1252" s="12" t="s">
        <v>337</v>
      </c>
      <c r="D1252" s="12" t="s">
        <v>1179</v>
      </c>
      <c r="E1252" s="19" t="s">
        <v>5</v>
      </c>
      <c r="F1252" s="19" t="s">
        <v>2506</v>
      </c>
      <c r="G1252" s="19" t="s">
        <v>4794</v>
      </c>
      <c r="H1252" s="12" t="s">
        <v>4795</v>
      </c>
      <c r="I1252" s="20">
        <v>600000</v>
      </c>
      <c r="J1252" s="12" t="s">
        <v>2264</v>
      </c>
      <c r="K1252" s="12" t="s">
        <v>4796</v>
      </c>
      <c r="L1252" s="12" t="s">
        <v>3137</v>
      </c>
      <c r="M1252" s="12"/>
      <c r="N1252" s="12" t="s">
        <v>4797</v>
      </c>
      <c r="O1252" s="23">
        <v>0</v>
      </c>
      <c r="P1252" s="23">
        <v>0</v>
      </c>
      <c r="Q1252" s="23">
        <v>0</v>
      </c>
      <c r="R1252" s="24">
        <v>0</v>
      </c>
      <c r="S1252" s="25">
        <v>1320</v>
      </c>
      <c r="U1252" s="22" t="str">
        <f>IFERROR(VLOOKUP(B1252,[1]Planilha1!$A$1:$B$34,2,FALSE),"Liberado")</f>
        <v>Liberado</v>
      </c>
    </row>
    <row r="1253" spans="1:21" s="21" customFormat="1" ht="20.100000000000001" customHeight="1" x14ac:dyDescent="0.2">
      <c r="A1253" s="12" t="s">
        <v>93</v>
      </c>
      <c r="B1253" s="18" t="s">
        <v>282</v>
      </c>
      <c r="C1253" s="12" t="s">
        <v>331</v>
      </c>
      <c r="D1253" s="12" t="s">
        <v>1180</v>
      </c>
      <c r="E1253" s="19" t="s">
        <v>5</v>
      </c>
      <c r="F1253" s="19" t="s">
        <v>2881</v>
      </c>
      <c r="G1253" s="19" t="s">
        <v>4798</v>
      </c>
      <c r="H1253" s="12" t="s">
        <v>4799</v>
      </c>
      <c r="I1253" s="20">
        <v>1000</v>
      </c>
      <c r="J1253" s="12" t="s">
        <v>2264</v>
      </c>
      <c r="K1253" s="12" t="s">
        <v>4800</v>
      </c>
      <c r="L1253" s="12" t="s">
        <v>2249</v>
      </c>
      <c r="M1253" s="12"/>
      <c r="N1253" s="12" t="s">
        <v>2321</v>
      </c>
      <c r="O1253" s="23">
        <v>0</v>
      </c>
      <c r="P1253" s="23">
        <v>1000</v>
      </c>
      <c r="Q1253" s="23">
        <v>0</v>
      </c>
      <c r="R1253" s="24">
        <v>0</v>
      </c>
      <c r="S1253" s="25">
        <v>722</v>
      </c>
      <c r="U1253" s="22" t="str">
        <f>IFERROR(VLOOKUP(B1253,[1]Planilha1!$A$1:$B$34,2,FALSE),"Liberado")</f>
        <v>Liberado</v>
      </c>
    </row>
    <row r="1254" spans="1:21" s="21" customFormat="1" ht="20.100000000000001" customHeight="1" x14ac:dyDescent="0.2">
      <c r="A1254" s="12" t="s">
        <v>93</v>
      </c>
      <c r="B1254" s="18" t="s">
        <v>282</v>
      </c>
      <c r="C1254" s="12" t="s">
        <v>331</v>
      </c>
      <c r="D1254" s="12" t="s">
        <v>1181</v>
      </c>
      <c r="E1254" s="19" t="s">
        <v>5</v>
      </c>
      <c r="F1254" s="19" t="s">
        <v>2519</v>
      </c>
      <c r="G1254" s="19" t="s">
        <v>4801</v>
      </c>
      <c r="H1254" s="12" t="s">
        <v>2765</v>
      </c>
      <c r="I1254" s="20">
        <v>7000</v>
      </c>
      <c r="J1254" s="12" t="s">
        <v>2264</v>
      </c>
      <c r="K1254" s="12" t="s">
        <v>4802</v>
      </c>
      <c r="L1254" s="12" t="s">
        <v>2447</v>
      </c>
      <c r="M1254" s="12"/>
      <c r="N1254" s="12" t="s">
        <v>2438</v>
      </c>
      <c r="O1254" s="23">
        <v>0</v>
      </c>
      <c r="P1254" s="23">
        <v>0</v>
      </c>
      <c r="Q1254" s="23">
        <v>0</v>
      </c>
      <c r="R1254" s="24">
        <v>0</v>
      </c>
      <c r="S1254" s="25">
        <v>640</v>
      </c>
      <c r="T1254" s="26" t="s">
        <v>12101</v>
      </c>
      <c r="U1254" s="22" t="str">
        <f>IFERROR(VLOOKUP(B1254,[1]Planilha1!$A$1:$B$34,2,FALSE),"Liberado")</f>
        <v>Liberado</v>
      </c>
    </row>
    <row r="1255" spans="1:21" s="21" customFormat="1" ht="20.100000000000001" customHeight="1" x14ac:dyDescent="0.2">
      <c r="A1255" s="12" t="s">
        <v>93</v>
      </c>
      <c r="B1255" s="18" t="s">
        <v>282</v>
      </c>
      <c r="C1255" s="12" t="s">
        <v>381</v>
      </c>
      <c r="D1255" s="12" t="s">
        <v>1182</v>
      </c>
      <c r="E1255" s="19" t="s">
        <v>5</v>
      </c>
      <c r="F1255" s="19" t="s">
        <v>2255</v>
      </c>
      <c r="G1255" s="19" t="s">
        <v>4803</v>
      </c>
      <c r="H1255" s="12" t="s">
        <v>4804</v>
      </c>
      <c r="I1255" s="20">
        <v>550000</v>
      </c>
      <c r="J1255" s="12" t="s">
        <v>2264</v>
      </c>
      <c r="K1255" s="12" t="s">
        <v>4805</v>
      </c>
      <c r="L1255" s="12" t="s">
        <v>7881</v>
      </c>
      <c r="M1255" s="12"/>
      <c r="N1255" s="12" t="s">
        <v>4806</v>
      </c>
      <c r="O1255" s="23">
        <v>0</v>
      </c>
      <c r="P1255" s="23">
        <v>20000</v>
      </c>
      <c r="Q1255" s="23">
        <v>0</v>
      </c>
      <c r="R1255" s="24">
        <v>0</v>
      </c>
      <c r="S1255" s="25">
        <v>1080</v>
      </c>
      <c r="U1255" s="22" t="str">
        <f>IFERROR(VLOOKUP(B1255,[1]Planilha1!$A$1:$B$34,2,FALSE),"Liberado")</f>
        <v>Liberado</v>
      </c>
    </row>
    <row r="1256" spans="1:21" s="21" customFormat="1" ht="20.100000000000001" customHeight="1" x14ac:dyDescent="0.2">
      <c r="A1256" s="12" t="s">
        <v>93</v>
      </c>
      <c r="B1256" s="18" t="s">
        <v>282</v>
      </c>
      <c r="C1256" s="12" t="s">
        <v>381</v>
      </c>
      <c r="D1256" s="12" t="s">
        <v>1183</v>
      </c>
      <c r="E1256" s="19" t="s">
        <v>5</v>
      </c>
      <c r="F1256" s="19" t="s">
        <v>2244</v>
      </c>
      <c r="G1256" s="19" t="s">
        <v>4807</v>
      </c>
      <c r="H1256" s="12" t="s">
        <v>2610</v>
      </c>
      <c r="I1256" s="20">
        <v>10000</v>
      </c>
      <c r="J1256" s="12" t="s">
        <v>2264</v>
      </c>
      <c r="K1256" s="12" t="s">
        <v>4808</v>
      </c>
      <c r="L1256" s="12" t="s">
        <v>3137</v>
      </c>
      <c r="M1256" s="12"/>
      <c r="N1256" s="12" t="s">
        <v>4809</v>
      </c>
      <c r="O1256" s="23">
        <v>0</v>
      </c>
      <c r="P1256" s="23">
        <v>0</v>
      </c>
      <c r="Q1256" s="23">
        <v>0</v>
      </c>
      <c r="R1256" s="24">
        <v>0</v>
      </c>
      <c r="S1256" s="25">
        <v>832</v>
      </c>
      <c r="U1256" s="22" t="str">
        <f>IFERROR(VLOOKUP(B1256,[1]Planilha1!$A$1:$B$34,2,FALSE),"Liberado")</f>
        <v>Liberado</v>
      </c>
    </row>
    <row r="1257" spans="1:21" s="21" customFormat="1" ht="20.100000000000001" customHeight="1" x14ac:dyDescent="0.2">
      <c r="A1257" s="12" t="s">
        <v>93</v>
      </c>
      <c r="B1257" s="18" t="s">
        <v>282</v>
      </c>
      <c r="C1257" s="12" t="s">
        <v>381</v>
      </c>
      <c r="D1257" s="12" t="s">
        <v>1184</v>
      </c>
      <c r="E1257" s="19" t="s">
        <v>5</v>
      </c>
      <c r="F1257" s="19" t="s">
        <v>2434</v>
      </c>
      <c r="G1257" s="19" t="s">
        <v>4810</v>
      </c>
      <c r="H1257" s="12" t="s">
        <v>4811</v>
      </c>
      <c r="I1257" s="20">
        <v>20000</v>
      </c>
      <c r="J1257" s="12" t="s">
        <v>2264</v>
      </c>
      <c r="K1257" s="12" t="s">
        <v>4812</v>
      </c>
      <c r="L1257" s="12" t="s">
        <v>2447</v>
      </c>
      <c r="M1257" s="12"/>
      <c r="N1257" s="12" t="s">
        <v>2438</v>
      </c>
      <c r="O1257" s="23">
        <v>0</v>
      </c>
      <c r="P1257" s="23">
        <v>6000</v>
      </c>
      <c r="Q1257" s="23">
        <v>0</v>
      </c>
      <c r="R1257" s="24">
        <v>0</v>
      </c>
      <c r="S1257" s="25">
        <v>608</v>
      </c>
      <c r="U1257" s="22" t="str">
        <f>IFERROR(VLOOKUP(B1257,[1]Planilha1!$A$1:$B$34,2,FALSE),"Liberado")</f>
        <v>Liberado</v>
      </c>
    </row>
    <row r="1258" spans="1:21" s="21" customFormat="1" ht="20.100000000000001" customHeight="1" x14ac:dyDescent="0.2">
      <c r="A1258" s="12" t="s">
        <v>93</v>
      </c>
      <c r="B1258" s="18" t="s">
        <v>282</v>
      </c>
      <c r="C1258" s="12" t="s">
        <v>381</v>
      </c>
      <c r="D1258" s="12" t="s">
        <v>1185</v>
      </c>
      <c r="E1258" s="19" t="s">
        <v>5</v>
      </c>
      <c r="F1258" s="19" t="s">
        <v>3827</v>
      </c>
      <c r="G1258" s="19" t="s">
        <v>4813</v>
      </c>
      <c r="H1258" s="12" t="s">
        <v>4804</v>
      </c>
      <c r="I1258" s="20">
        <v>100000</v>
      </c>
      <c r="J1258" s="12" t="s">
        <v>2264</v>
      </c>
      <c r="K1258" s="12" t="s">
        <v>4814</v>
      </c>
      <c r="L1258" s="12" t="s">
        <v>2249</v>
      </c>
      <c r="M1258" s="12"/>
      <c r="N1258" s="12" t="s">
        <v>2438</v>
      </c>
      <c r="O1258" s="23">
        <v>0</v>
      </c>
      <c r="P1258" s="23">
        <v>0</v>
      </c>
      <c r="Q1258" s="23">
        <v>0</v>
      </c>
      <c r="R1258" s="24">
        <v>0</v>
      </c>
      <c r="S1258" s="25">
        <v>480</v>
      </c>
      <c r="U1258" s="22" t="str">
        <f>IFERROR(VLOOKUP(B1258,[1]Planilha1!$A$1:$B$34,2,FALSE),"Liberado")</f>
        <v>Liberado</v>
      </c>
    </row>
    <row r="1259" spans="1:21" s="21" customFormat="1" ht="20.100000000000001" customHeight="1" x14ac:dyDescent="0.2">
      <c r="A1259" s="12" t="s">
        <v>93</v>
      </c>
      <c r="B1259" s="18" t="s">
        <v>282</v>
      </c>
      <c r="C1259" s="12" t="s">
        <v>381</v>
      </c>
      <c r="D1259" s="12" t="s">
        <v>9433</v>
      </c>
      <c r="E1259" s="19" t="s">
        <v>5</v>
      </c>
      <c r="F1259" s="19" t="s">
        <v>2273</v>
      </c>
      <c r="G1259" s="19" t="s">
        <v>9434</v>
      </c>
      <c r="H1259" s="12" t="s">
        <v>2849</v>
      </c>
      <c r="I1259" s="20">
        <v>10200</v>
      </c>
      <c r="J1259" s="12" t="s">
        <v>2264</v>
      </c>
      <c r="K1259" s="12" t="s">
        <v>5455</v>
      </c>
      <c r="L1259" s="12" t="s">
        <v>2288</v>
      </c>
      <c r="M1259" s="12"/>
      <c r="N1259" s="12" t="s">
        <v>2438</v>
      </c>
      <c r="O1259" s="23">
        <v>0</v>
      </c>
      <c r="P1259" s="23">
        <v>15000</v>
      </c>
      <c r="Q1259" s="23">
        <v>0</v>
      </c>
      <c r="R1259" s="24">
        <v>0</v>
      </c>
      <c r="S1259" s="25">
        <v>64</v>
      </c>
      <c r="U1259" s="22" t="str">
        <f>IFERROR(VLOOKUP(B1259,[1]Planilha1!$A$1:$B$34,2,FALSE),"Liberado")</f>
        <v>Liberado</v>
      </c>
    </row>
    <row r="1260" spans="1:21" s="21" customFormat="1" ht="20.100000000000001" customHeight="1" x14ac:dyDescent="0.2">
      <c r="A1260" s="12" t="s">
        <v>93</v>
      </c>
      <c r="B1260" s="18" t="s">
        <v>282</v>
      </c>
      <c r="C1260" s="12" t="s">
        <v>411</v>
      </c>
      <c r="D1260" s="12" t="s">
        <v>9435</v>
      </c>
      <c r="E1260" s="19" t="s">
        <v>5</v>
      </c>
      <c r="F1260" s="19" t="s">
        <v>12</v>
      </c>
      <c r="G1260" s="19" t="s">
        <v>9436</v>
      </c>
      <c r="H1260" s="12" t="s">
        <v>9437</v>
      </c>
      <c r="I1260" s="20">
        <v>11694.32</v>
      </c>
      <c r="J1260" s="12" t="s">
        <v>2264</v>
      </c>
      <c r="K1260" s="12" t="s">
        <v>12</v>
      </c>
      <c r="L1260" s="12" t="s">
        <v>2266</v>
      </c>
      <c r="M1260" s="12"/>
      <c r="N1260" s="12" t="s">
        <v>9438</v>
      </c>
      <c r="O1260" s="23">
        <v>0</v>
      </c>
      <c r="P1260" s="23">
        <v>0</v>
      </c>
      <c r="Q1260" s="23">
        <v>0</v>
      </c>
      <c r="R1260" s="24">
        <v>0</v>
      </c>
      <c r="S1260" s="25">
        <v>320</v>
      </c>
      <c r="U1260" s="22" t="str">
        <f>IFERROR(VLOOKUP(B1260,[1]Planilha1!$A$1:$B$34,2,FALSE),"Liberado")</f>
        <v>Liberado</v>
      </c>
    </row>
    <row r="1261" spans="1:21" s="21" customFormat="1" ht="20.100000000000001" customHeight="1" x14ac:dyDescent="0.2">
      <c r="A1261" s="12" t="s">
        <v>93</v>
      </c>
      <c r="B1261" s="18" t="s">
        <v>282</v>
      </c>
      <c r="C1261" s="12" t="s">
        <v>411</v>
      </c>
      <c r="D1261" s="12" t="s">
        <v>9439</v>
      </c>
      <c r="E1261" s="19" t="s">
        <v>5</v>
      </c>
      <c r="F1261" s="19" t="s">
        <v>2244</v>
      </c>
      <c r="G1261" s="19" t="s">
        <v>9440</v>
      </c>
      <c r="H1261" s="12" t="s">
        <v>5377</v>
      </c>
      <c r="I1261" s="20">
        <v>21410</v>
      </c>
      <c r="J1261" s="12" t="s">
        <v>2264</v>
      </c>
      <c r="K1261" s="12" t="s">
        <v>9441</v>
      </c>
      <c r="L1261" s="12" t="s">
        <v>2266</v>
      </c>
      <c r="M1261" s="12"/>
      <c r="N1261" s="12" t="s">
        <v>8237</v>
      </c>
      <c r="O1261" s="23">
        <v>0</v>
      </c>
      <c r="P1261" s="23">
        <v>8000</v>
      </c>
      <c r="Q1261" s="23">
        <v>0</v>
      </c>
      <c r="R1261" s="24">
        <v>0</v>
      </c>
      <c r="S1261" s="25">
        <v>160</v>
      </c>
      <c r="U1261" s="22" t="str">
        <f>IFERROR(VLOOKUP(B1261,[1]Planilha1!$A$1:$B$34,2,FALSE),"Liberado")</f>
        <v>Liberado</v>
      </c>
    </row>
    <row r="1262" spans="1:21" s="21" customFormat="1" ht="20.100000000000001" customHeight="1" x14ac:dyDescent="0.2">
      <c r="A1262" s="12" t="s">
        <v>93</v>
      </c>
      <c r="B1262" s="18" t="s">
        <v>282</v>
      </c>
      <c r="C1262" s="12" t="s">
        <v>411</v>
      </c>
      <c r="D1262" s="12" t="s">
        <v>9442</v>
      </c>
      <c r="E1262" s="19" t="s">
        <v>5</v>
      </c>
      <c r="F1262" s="19" t="s">
        <v>2244</v>
      </c>
      <c r="G1262" s="19" t="s">
        <v>9443</v>
      </c>
      <c r="H1262" s="12" t="s">
        <v>5377</v>
      </c>
      <c r="I1262" s="20">
        <v>20000</v>
      </c>
      <c r="J1262" s="12" t="s">
        <v>2264</v>
      </c>
      <c r="K1262" s="12" t="s">
        <v>9441</v>
      </c>
      <c r="L1262" s="12" t="s">
        <v>2266</v>
      </c>
      <c r="M1262" s="12"/>
      <c r="N1262" s="12" t="s">
        <v>8237</v>
      </c>
      <c r="O1262" s="23">
        <v>0</v>
      </c>
      <c r="P1262" s="23">
        <v>8000</v>
      </c>
      <c r="Q1262" s="23">
        <v>0</v>
      </c>
      <c r="R1262" s="24">
        <v>0</v>
      </c>
      <c r="S1262" s="25">
        <v>160</v>
      </c>
      <c r="U1262" s="22" t="str">
        <f>IFERROR(VLOOKUP(B1262,[1]Planilha1!$A$1:$B$34,2,FALSE),"Liberado")</f>
        <v>Liberado</v>
      </c>
    </row>
    <row r="1263" spans="1:21" s="21" customFormat="1" ht="20.100000000000001" customHeight="1" x14ac:dyDescent="0.2">
      <c r="A1263" s="12" t="s">
        <v>93</v>
      </c>
      <c r="B1263" s="18" t="s">
        <v>282</v>
      </c>
      <c r="C1263" s="12" t="s">
        <v>427</v>
      </c>
      <c r="D1263" s="12" t="s">
        <v>1186</v>
      </c>
      <c r="E1263" s="19" t="s">
        <v>5</v>
      </c>
      <c r="F1263" s="19" t="s">
        <v>2273</v>
      </c>
      <c r="G1263" s="19" t="s">
        <v>4815</v>
      </c>
      <c r="H1263" s="12" t="s">
        <v>2765</v>
      </c>
      <c r="I1263" s="20">
        <v>28590.240000000002</v>
      </c>
      <c r="J1263" s="12" t="s">
        <v>2264</v>
      </c>
      <c r="K1263" s="12" t="s">
        <v>4816</v>
      </c>
      <c r="L1263" s="12" t="s">
        <v>2288</v>
      </c>
      <c r="M1263" s="12"/>
      <c r="N1263" s="12" t="s">
        <v>2438</v>
      </c>
      <c r="O1263" s="23">
        <v>0</v>
      </c>
      <c r="P1263" s="23">
        <v>20590.240000000002</v>
      </c>
      <c r="Q1263" s="23">
        <v>0</v>
      </c>
      <c r="R1263" s="24">
        <v>0</v>
      </c>
      <c r="S1263" s="25">
        <v>768</v>
      </c>
      <c r="U1263" s="22" t="str">
        <f>IFERROR(VLOOKUP(B1263,[1]Planilha1!$A$1:$B$34,2,FALSE),"Liberado")</f>
        <v>Liberado</v>
      </c>
    </row>
    <row r="1264" spans="1:21" s="21" customFormat="1" ht="20.100000000000001" customHeight="1" x14ac:dyDescent="0.2">
      <c r="A1264" s="12" t="s">
        <v>93</v>
      </c>
      <c r="B1264" s="18" t="s">
        <v>282</v>
      </c>
      <c r="C1264" s="12" t="s">
        <v>427</v>
      </c>
      <c r="D1264" s="12" t="s">
        <v>1187</v>
      </c>
      <c r="E1264" s="19" t="s">
        <v>5</v>
      </c>
      <c r="F1264" s="19" t="s">
        <v>2244</v>
      </c>
      <c r="G1264" s="19" t="s">
        <v>4817</v>
      </c>
      <c r="H1264" s="12" t="s">
        <v>2765</v>
      </c>
      <c r="I1264" s="20">
        <v>15000</v>
      </c>
      <c r="J1264" s="12" t="s">
        <v>2264</v>
      </c>
      <c r="K1264" s="12" t="s">
        <v>4818</v>
      </c>
      <c r="L1264" s="12" t="s">
        <v>2447</v>
      </c>
      <c r="M1264" s="12"/>
      <c r="N1264" s="12" t="s">
        <v>4819</v>
      </c>
      <c r="O1264" s="23">
        <v>0</v>
      </c>
      <c r="P1264" s="23">
        <v>6000</v>
      </c>
      <c r="Q1264" s="23">
        <v>0</v>
      </c>
      <c r="R1264" s="24">
        <v>0</v>
      </c>
      <c r="S1264" s="25">
        <v>672</v>
      </c>
      <c r="U1264" s="22" t="str">
        <f>IFERROR(VLOOKUP(B1264,[1]Planilha1!$A$1:$B$34,2,FALSE),"Liberado")</f>
        <v>Liberado</v>
      </c>
    </row>
    <row r="1265" spans="1:21" s="21" customFormat="1" ht="20.100000000000001" customHeight="1" x14ac:dyDescent="0.2">
      <c r="A1265" s="12" t="s">
        <v>93</v>
      </c>
      <c r="B1265" s="18" t="s">
        <v>282</v>
      </c>
      <c r="C1265" s="12" t="s">
        <v>427</v>
      </c>
      <c r="D1265" s="12" t="s">
        <v>1188</v>
      </c>
      <c r="E1265" s="19" t="s">
        <v>5</v>
      </c>
      <c r="F1265" s="19" t="s">
        <v>2519</v>
      </c>
      <c r="G1265" s="19" t="s">
        <v>4821</v>
      </c>
      <c r="H1265" s="12" t="s">
        <v>2720</v>
      </c>
      <c r="I1265" s="20">
        <v>1</v>
      </c>
      <c r="J1265" s="12" t="s">
        <v>2264</v>
      </c>
      <c r="K1265" s="12" t="s">
        <v>4822</v>
      </c>
      <c r="L1265" s="12" t="s">
        <v>2249</v>
      </c>
      <c r="M1265" s="12"/>
      <c r="N1265" s="12" t="s">
        <v>4823</v>
      </c>
      <c r="O1265" s="23">
        <v>1000</v>
      </c>
      <c r="P1265" s="23">
        <v>0</v>
      </c>
      <c r="Q1265" s="23">
        <v>0</v>
      </c>
      <c r="R1265" s="24">
        <v>0</v>
      </c>
      <c r="S1265" s="25">
        <v>576</v>
      </c>
      <c r="U1265" s="22" t="str">
        <f>IFERROR(VLOOKUP(B1265,[1]Planilha1!$A$1:$B$34,2,FALSE),"Liberado")</f>
        <v>Liberado</v>
      </c>
    </row>
    <row r="1266" spans="1:21" s="21" customFormat="1" ht="20.100000000000001" customHeight="1" x14ac:dyDescent="0.2">
      <c r="A1266" s="12" t="s">
        <v>93</v>
      </c>
      <c r="B1266" s="18" t="s">
        <v>282</v>
      </c>
      <c r="C1266" s="12" t="s">
        <v>466</v>
      </c>
      <c r="D1266" s="12" t="s">
        <v>9444</v>
      </c>
      <c r="E1266" s="19" t="s">
        <v>5</v>
      </c>
      <c r="F1266" s="19" t="s">
        <v>8078</v>
      </c>
      <c r="G1266" s="19" t="s">
        <v>9445</v>
      </c>
      <c r="H1266" s="12" t="s">
        <v>4842</v>
      </c>
      <c r="I1266" s="20">
        <v>0</v>
      </c>
      <c r="J1266" s="12" t="s">
        <v>2264</v>
      </c>
      <c r="K1266" s="12" t="s">
        <v>9446</v>
      </c>
      <c r="L1266" s="12" t="s">
        <v>2260</v>
      </c>
      <c r="M1266" s="12"/>
      <c r="N1266" s="12" t="s">
        <v>9447</v>
      </c>
      <c r="O1266" s="23">
        <v>0</v>
      </c>
      <c r="P1266" s="23">
        <v>0</v>
      </c>
      <c r="Q1266" s="23">
        <v>0</v>
      </c>
      <c r="R1266" s="24">
        <v>0</v>
      </c>
      <c r="S1266" s="25">
        <v>912</v>
      </c>
      <c r="U1266" s="22" t="str">
        <f>IFERROR(VLOOKUP(B1266,[1]Planilha1!$A$1:$B$34,2,FALSE),"Liberado")</f>
        <v>Liberado</v>
      </c>
    </row>
    <row r="1267" spans="1:21" s="21" customFormat="1" ht="20.100000000000001" customHeight="1" x14ac:dyDescent="0.2">
      <c r="A1267" s="12" t="s">
        <v>93</v>
      </c>
      <c r="B1267" s="18" t="s">
        <v>282</v>
      </c>
      <c r="C1267" s="12" t="s">
        <v>466</v>
      </c>
      <c r="D1267" s="12" t="s">
        <v>1189</v>
      </c>
      <c r="E1267" s="19" t="s">
        <v>5</v>
      </c>
      <c r="F1267" s="19" t="s">
        <v>2273</v>
      </c>
      <c r="G1267" s="19" t="s">
        <v>4826</v>
      </c>
      <c r="H1267" s="12" t="s">
        <v>4827</v>
      </c>
      <c r="I1267" s="20">
        <v>80000</v>
      </c>
      <c r="J1267" s="12" t="s">
        <v>2264</v>
      </c>
      <c r="K1267" s="12" t="s">
        <v>4828</v>
      </c>
      <c r="L1267" s="12" t="s">
        <v>2713</v>
      </c>
      <c r="M1267" s="12"/>
      <c r="N1267" s="12" t="s">
        <v>8175</v>
      </c>
      <c r="O1267" s="23">
        <v>0</v>
      </c>
      <c r="P1267" s="23">
        <v>0</v>
      </c>
      <c r="Q1267" s="23">
        <v>0</v>
      </c>
      <c r="R1267" s="24">
        <v>0</v>
      </c>
      <c r="S1267" s="25">
        <v>760</v>
      </c>
      <c r="U1267" s="22" t="str">
        <f>IFERROR(VLOOKUP(B1267,[1]Planilha1!$A$1:$B$34,2,FALSE),"Liberado")</f>
        <v>Liberado</v>
      </c>
    </row>
    <row r="1268" spans="1:21" s="21" customFormat="1" ht="20.100000000000001" customHeight="1" x14ac:dyDescent="0.2">
      <c r="A1268" s="12" t="s">
        <v>93</v>
      </c>
      <c r="B1268" s="18" t="s">
        <v>282</v>
      </c>
      <c r="C1268" s="12" t="s">
        <v>466</v>
      </c>
      <c r="D1268" s="12" t="s">
        <v>1190</v>
      </c>
      <c r="E1268" s="19" t="s">
        <v>5</v>
      </c>
      <c r="F1268" s="19" t="s">
        <v>2244</v>
      </c>
      <c r="G1268" s="19" t="s">
        <v>4829</v>
      </c>
      <c r="H1268" s="12" t="s">
        <v>2765</v>
      </c>
      <c r="I1268" s="20">
        <v>10000</v>
      </c>
      <c r="J1268" s="12" t="s">
        <v>2264</v>
      </c>
      <c r="K1268" s="12" t="s">
        <v>4830</v>
      </c>
      <c r="L1268" s="12" t="s">
        <v>3435</v>
      </c>
      <c r="M1268" s="12"/>
      <c r="N1268" s="12" t="s">
        <v>2595</v>
      </c>
      <c r="O1268" s="23">
        <v>0</v>
      </c>
      <c r="P1268" s="23">
        <v>0</v>
      </c>
      <c r="Q1268" s="23">
        <v>0</v>
      </c>
      <c r="R1268" s="24">
        <v>0</v>
      </c>
      <c r="S1268" s="25">
        <v>512</v>
      </c>
      <c r="U1268" s="22" t="str">
        <f>IFERROR(VLOOKUP(B1268,[1]Planilha1!$A$1:$B$34,2,FALSE),"Liberado")</f>
        <v>Liberado</v>
      </c>
    </row>
    <row r="1269" spans="1:21" s="21" customFormat="1" ht="20.100000000000001" customHeight="1" x14ac:dyDescent="0.2">
      <c r="A1269" s="12" t="s">
        <v>93</v>
      </c>
      <c r="B1269" s="18" t="s">
        <v>282</v>
      </c>
      <c r="C1269" s="12" t="s">
        <v>466</v>
      </c>
      <c r="D1269" s="12" t="s">
        <v>1191</v>
      </c>
      <c r="E1269" s="19" t="s">
        <v>5</v>
      </c>
      <c r="F1269" s="19" t="s">
        <v>2273</v>
      </c>
      <c r="G1269" s="19" t="s">
        <v>4832</v>
      </c>
      <c r="H1269" s="12" t="s">
        <v>2765</v>
      </c>
      <c r="I1269" s="20">
        <v>20000</v>
      </c>
      <c r="J1269" s="12" t="s">
        <v>2264</v>
      </c>
      <c r="K1269" s="12" t="s">
        <v>4833</v>
      </c>
      <c r="L1269" s="12" t="s">
        <v>2249</v>
      </c>
      <c r="M1269" s="12"/>
      <c r="N1269" s="12" t="s">
        <v>8224</v>
      </c>
      <c r="O1269" s="23">
        <v>0</v>
      </c>
      <c r="P1269" s="23">
        <v>0</v>
      </c>
      <c r="Q1269" s="23">
        <v>0</v>
      </c>
      <c r="R1269" s="24">
        <v>0</v>
      </c>
      <c r="S1269" s="25">
        <v>352</v>
      </c>
      <c r="U1269" s="22" t="str">
        <f>IFERROR(VLOOKUP(B1269,[1]Planilha1!$A$1:$B$34,2,FALSE),"Liberado")</f>
        <v>Liberado</v>
      </c>
    </row>
    <row r="1270" spans="1:21" s="21" customFormat="1" ht="20.100000000000001" customHeight="1" x14ac:dyDescent="0.2">
      <c r="A1270" s="12" t="s">
        <v>93</v>
      </c>
      <c r="B1270" s="18" t="s">
        <v>282</v>
      </c>
      <c r="C1270" s="12" t="s">
        <v>466</v>
      </c>
      <c r="D1270" s="12" t="s">
        <v>9448</v>
      </c>
      <c r="E1270" s="19" t="s">
        <v>5</v>
      </c>
      <c r="F1270" s="19" t="s">
        <v>2273</v>
      </c>
      <c r="G1270" s="19" t="s">
        <v>9449</v>
      </c>
      <c r="H1270" s="12" t="s">
        <v>2765</v>
      </c>
      <c r="I1270" s="20">
        <v>20000</v>
      </c>
      <c r="J1270" s="12" t="s">
        <v>2264</v>
      </c>
      <c r="K1270" s="12" t="s">
        <v>9450</v>
      </c>
      <c r="L1270" s="12" t="s">
        <v>2546</v>
      </c>
      <c r="M1270" s="12" t="s">
        <v>9451</v>
      </c>
      <c r="N1270" s="12" t="s">
        <v>8237</v>
      </c>
      <c r="O1270" s="23">
        <v>0</v>
      </c>
      <c r="P1270" s="23">
        <v>5000</v>
      </c>
      <c r="Q1270" s="23">
        <v>0</v>
      </c>
      <c r="R1270" s="24">
        <v>0</v>
      </c>
      <c r="S1270" s="25">
        <v>160</v>
      </c>
      <c r="U1270" s="22" t="str">
        <f>IFERROR(VLOOKUP(B1270,[1]Planilha1!$A$1:$B$34,2,FALSE),"Liberado")</f>
        <v>Liberado</v>
      </c>
    </row>
    <row r="1271" spans="1:21" s="21" customFormat="1" ht="20.100000000000001" customHeight="1" x14ac:dyDescent="0.2">
      <c r="A1271" s="12" t="s">
        <v>93</v>
      </c>
      <c r="B1271" s="18" t="s">
        <v>282</v>
      </c>
      <c r="C1271" s="12" t="s">
        <v>318</v>
      </c>
      <c r="D1271" s="12" t="s">
        <v>1192</v>
      </c>
      <c r="E1271" s="19" t="s">
        <v>5</v>
      </c>
      <c r="F1271" s="19" t="s">
        <v>4834</v>
      </c>
      <c r="G1271" s="19" t="s">
        <v>4835</v>
      </c>
      <c r="H1271" s="12" t="s">
        <v>4799</v>
      </c>
      <c r="I1271" s="20">
        <v>9275.9500000000007</v>
      </c>
      <c r="J1271" s="12" t="s">
        <v>2264</v>
      </c>
      <c r="K1271" s="12" t="s">
        <v>4836</v>
      </c>
      <c r="L1271" s="12" t="s">
        <v>2349</v>
      </c>
      <c r="M1271" s="12"/>
      <c r="N1271" s="12" t="s">
        <v>4837</v>
      </c>
      <c r="O1271" s="23">
        <v>0</v>
      </c>
      <c r="P1271" s="23">
        <v>500</v>
      </c>
      <c r="Q1271" s="23">
        <v>0</v>
      </c>
      <c r="R1271" s="24">
        <v>0</v>
      </c>
      <c r="S1271" s="25">
        <v>2001.09</v>
      </c>
      <c r="U1271" s="22" t="str">
        <f>IFERROR(VLOOKUP(B1271,[1]Planilha1!$A$1:$B$34,2,FALSE),"Liberado")</f>
        <v>Liberado</v>
      </c>
    </row>
    <row r="1272" spans="1:21" s="21" customFormat="1" ht="20.100000000000001" customHeight="1" x14ac:dyDescent="0.2">
      <c r="A1272" s="12" t="s">
        <v>93</v>
      </c>
      <c r="B1272" s="18" t="s">
        <v>282</v>
      </c>
      <c r="C1272" s="12" t="s">
        <v>318</v>
      </c>
      <c r="D1272" s="12" t="s">
        <v>1193</v>
      </c>
      <c r="E1272" s="19" t="s">
        <v>5</v>
      </c>
      <c r="F1272" s="19" t="s">
        <v>2244</v>
      </c>
      <c r="G1272" s="19" t="s">
        <v>4838</v>
      </c>
      <c r="H1272" s="12" t="s">
        <v>4799</v>
      </c>
      <c r="I1272" s="20">
        <v>1000</v>
      </c>
      <c r="J1272" s="12" t="s">
        <v>2264</v>
      </c>
      <c r="K1272" s="12" t="s">
        <v>4839</v>
      </c>
      <c r="L1272" s="12" t="s">
        <v>2296</v>
      </c>
      <c r="M1272" s="12"/>
      <c r="N1272" s="12" t="s">
        <v>4840</v>
      </c>
      <c r="O1272" s="23">
        <v>0</v>
      </c>
      <c r="P1272" s="23">
        <v>0</v>
      </c>
      <c r="Q1272" s="23">
        <v>0</v>
      </c>
      <c r="R1272" s="24">
        <v>0</v>
      </c>
      <c r="S1272" s="25">
        <v>1214.98</v>
      </c>
      <c r="U1272" s="22" t="str">
        <f>IFERROR(VLOOKUP(B1272,[1]Planilha1!$A$1:$B$34,2,FALSE),"Liberado")</f>
        <v>Liberado</v>
      </c>
    </row>
    <row r="1273" spans="1:21" s="21" customFormat="1" ht="20.100000000000001" customHeight="1" x14ac:dyDescent="0.2">
      <c r="A1273" s="12" t="s">
        <v>93</v>
      </c>
      <c r="B1273" s="18" t="s">
        <v>282</v>
      </c>
      <c r="C1273" s="12" t="s">
        <v>318</v>
      </c>
      <c r="D1273" s="12" t="s">
        <v>1194</v>
      </c>
      <c r="E1273" s="19" t="s">
        <v>5</v>
      </c>
      <c r="F1273" s="19" t="s">
        <v>2519</v>
      </c>
      <c r="G1273" s="19" t="s">
        <v>4841</v>
      </c>
      <c r="H1273" s="12" t="s">
        <v>4842</v>
      </c>
      <c r="I1273" s="20">
        <v>0</v>
      </c>
      <c r="J1273" s="12" t="s">
        <v>2264</v>
      </c>
      <c r="K1273" s="12" t="s">
        <v>4843</v>
      </c>
      <c r="L1273" s="12" t="s">
        <v>2334</v>
      </c>
      <c r="M1273" s="12"/>
      <c r="N1273" s="12" t="s">
        <v>4844</v>
      </c>
      <c r="O1273" s="23">
        <v>0</v>
      </c>
      <c r="P1273" s="23">
        <v>5000</v>
      </c>
      <c r="Q1273" s="23">
        <v>0</v>
      </c>
      <c r="R1273" s="24">
        <v>0</v>
      </c>
      <c r="S1273" s="25">
        <v>360</v>
      </c>
      <c r="U1273" s="22" t="str">
        <f>IFERROR(VLOOKUP(B1273,[1]Planilha1!$A$1:$B$34,2,FALSE),"Liberado")</f>
        <v>Liberado</v>
      </c>
    </row>
    <row r="1274" spans="1:21" s="21" customFormat="1" ht="20.100000000000001" customHeight="1" x14ac:dyDescent="0.2">
      <c r="A1274" s="12" t="s">
        <v>93</v>
      </c>
      <c r="B1274" s="18" t="s">
        <v>282</v>
      </c>
      <c r="C1274" s="12" t="s">
        <v>318</v>
      </c>
      <c r="D1274" s="12" t="s">
        <v>9452</v>
      </c>
      <c r="E1274" s="19" t="s">
        <v>5</v>
      </c>
      <c r="F1274" s="19" t="s">
        <v>2244</v>
      </c>
      <c r="G1274" s="19" t="s">
        <v>9453</v>
      </c>
      <c r="H1274" s="12" t="s">
        <v>2765</v>
      </c>
      <c r="I1274" s="20">
        <v>10000</v>
      </c>
      <c r="J1274" s="12" t="s">
        <v>2264</v>
      </c>
      <c r="K1274" s="12" t="s">
        <v>9454</v>
      </c>
      <c r="L1274" s="12" t="s">
        <v>2266</v>
      </c>
      <c r="M1274" s="12"/>
      <c r="N1274" s="12" t="s">
        <v>9455</v>
      </c>
      <c r="O1274" s="23">
        <v>2000</v>
      </c>
      <c r="P1274" s="23">
        <v>0</v>
      </c>
      <c r="Q1274" s="23">
        <v>0</v>
      </c>
      <c r="R1274" s="24">
        <v>0</v>
      </c>
      <c r="S1274" s="25">
        <v>224</v>
      </c>
      <c r="U1274" s="22" t="str">
        <f>IFERROR(VLOOKUP(B1274,[1]Planilha1!$A$1:$B$34,2,FALSE),"Liberado")</f>
        <v>Liberado</v>
      </c>
    </row>
    <row r="1275" spans="1:21" s="21" customFormat="1" ht="20.100000000000001" customHeight="1" x14ac:dyDescent="0.2">
      <c r="A1275" s="12" t="s">
        <v>93</v>
      </c>
      <c r="B1275" s="18" t="s">
        <v>282</v>
      </c>
      <c r="C1275" s="12" t="s">
        <v>318</v>
      </c>
      <c r="D1275" s="12" t="s">
        <v>7803</v>
      </c>
      <c r="E1275" s="19" t="s">
        <v>5</v>
      </c>
      <c r="F1275" s="19" t="s">
        <v>2273</v>
      </c>
      <c r="G1275" s="19" t="s">
        <v>9456</v>
      </c>
      <c r="H1275" s="12" t="s">
        <v>2765</v>
      </c>
      <c r="I1275" s="20">
        <v>35200</v>
      </c>
      <c r="J1275" s="12" t="s">
        <v>2264</v>
      </c>
      <c r="K1275" s="12" t="s">
        <v>9457</v>
      </c>
      <c r="L1275" s="12" t="s">
        <v>2249</v>
      </c>
      <c r="M1275" s="12"/>
      <c r="N1275" s="12" t="s">
        <v>8237</v>
      </c>
      <c r="O1275" s="23">
        <v>0</v>
      </c>
      <c r="P1275" s="23">
        <v>15000</v>
      </c>
      <c r="Q1275" s="23">
        <v>0</v>
      </c>
      <c r="R1275" s="24">
        <v>0</v>
      </c>
      <c r="S1275" s="25">
        <v>224</v>
      </c>
      <c r="U1275" s="22" t="str">
        <f>IFERROR(VLOOKUP(B1275,[1]Planilha1!$A$1:$B$34,2,FALSE),"Liberado")</f>
        <v>Liberado</v>
      </c>
    </row>
    <row r="1276" spans="1:21" s="21" customFormat="1" ht="20.100000000000001" customHeight="1" x14ac:dyDescent="0.2">
      <c r="A1276" s="12" t="s">
        <v>93</v>
      </c>
      <c r="B1276" s="18" t="s">
        <v>282</v>
      </c>
      <c r="C1276" s="12" t="s">
        <v>318</v>
      </c>
      <c r="D1276" s="12" t="s">
        <v>9458</v>
      </c>
      <c r="E1276" s="19" t="s">
        <v>5</v>
      </c>
      <c r="F1276" s="19" t="s">
        <v>2308</v>
      </c>
      <c r="G1276" s="19" t="s">
        <v>9459</v>
      </c>
      <c r="H1276" s="12" t="s">
        <v>2765</v>
      </c>
      <c r="I1276" s="20">
        <v>3908</v>
      </c>
      <c r="J1276" s="12" t="s">
        <v>2264</v>
      </c>
      <c r="K1276" s="12" t="s">
        <v>9460</v>
      </c>
      <c r="L1276" s="12" t="s">
        <v>8533</v>
      </c>
      <c r="M1276" s="12"/>
      <c r="N1276" s="12" t="s">
        <v>2438</v>
      </c>
      <c r="O1276" s="23">
        <v>0</v>
      </c>
      <c r="P1276" s="23">
        <v>5000</v>
      </c>
      <c r="Q1276" s="23">
        <v>0</v>
      </c>
      <c r="R1276" s="24">
        <v>0</v>
      </c>
      <c r="S1276" s="25">
        <v>96</v>
      </c>
      <c r="U1276" s="22" t="str">
        <f>IFERROR(VLOOKUP(B1276,[1]Planilha1!$A$1:$B$34,2,FALSE),"Liberado")</f>
        <v>Liberado</v>
      </c>
    </row>
    <row r="1277" spans="1:21" s="21" customFormat="1" ht="20.100000000000001" customHeight="1" x14ac:dyDescent="0.2">
      <c r="A1277" s="12" t="s">
        <v>93</v>
      </c>
      <c r="B1277" s="18" t="s">
        <v>282</v>
      </c>
      <c r="C1277" s="12" t="s">
        <v>318</v>
      </c>
      <c r="D1277" s="12" t="s">
        <v>9461</v>
      </c>
      <c r="E1277" s="19" t="s">
        <v>5</v>
      </c>
      <c r="F1277" s="19" t="s">
        <v>2244</v>
      </c>
      <c r="G1277" s="19" t="s">
        <v>9462</v>
      </c>
      <c r="H1277" s="12" t="s">
        <v>2765</v>
      </c>
      <c r="I1277" s="20">
        <v>10000</v>
      </c>
      <c r="J1277" s="12" t="s">
        <v>2264</v>
      </c>
      <c r="K1277" s="12" t="s">
        <v>9463</v>
      </c>
      <c r="L1277" s="12" t="s">
        <v>7875</v>
      </c>
      <c r="M1277" s="12"/>
      <c r="N1277" s="12" t="s">
        <v>2438</v>
      </c>
      <c r="O1277" s="23">
        <v>0</v>
      </c>
      <c r="P1277" s="23">
        <v>15000</v>
      </c>
      <c r="Q1277" s="23">
        <v>0</v>
      </c>
      <c r="R1277" s="24">
        <v>0</v>
      </c>
      <c r="S1277" s="25">
        <v>96</v>
      </c>
      <c r="U1277" s="22" t="str">
        <f>IFERROR(VLOOKUP(B1277,[1]Planilha1!$A$1:$B$34,2,FALSE),"Liberado")</f>
        <v>Liberado</v>
      </c>
    </row>
    <row r="1278" spans="1:21" s="21" customFormat="1" ht="20.100000000000001" customHeight="1" x14ac:dyDescent="0.2">
      <c r="A1278" s="12" t="s">
        <v>93</v>
      </c>
      <c r="B1278" s="18" t="s">
        <v>282</v>
      </c>
      <c r="C1278" s="12" t="s">
        <v>519</v>
      </c>
      <c r="D1278" s="12" t="s">
        <v>1196</v>
      </c>
      <c r="E1278" s="19" t="s">
        <v>5</v>
      </c>
      <c r="F1278" s="19" t="s">
        <v>14</v>
      </c>
      <c r="G1278" s="19" t="s">
        <v>4847</v>
      </c>
      <c r="H1278" s="12" t="s">
        <v>4799</v>
      </c>
      <c r="I1278" s="20">
        <v>42000</v>
      </c>
      <c r="J1278" s="12" t="s">
        <v>2264</v>
      </c>
      <c r="K1278" s="12" t="s">
        <v>4848</v>
      </c>
      <c r="L1278" s="12" t="s">
        <v>8733</v>
      </c>
      <c r="M1278" s="12"/>
      <c r="N1278" s="12" t="s">
        <v>2297</v>
      </c>
      <c r="O1278" s="23">
        <v>0</v>
      </c>
      <c r="P1278" s="23">
        <v>0</v>
      </c>
      <c r="Q1278" s="23">
        <v>0</v>
      </c>
      <c r="R1278" s="24">
        <v>0</v>
      </c>
      <c r="S1278" s="25">
        <v>2016.1</v>
      </c>
      <c r="U1278" s="22" t="str">
        <f>IFERROR(VLOOKUP(B1278,[1]Planilha1!$A$1:$B$34,2,FALSE),"Liberado")</f>
        <v>Liberado</v>
      </c>
    </row>
    <row r="1279" spans="1:21" s="21" customFormat="1" ht="20.100000000000001" customHeight="1" x14ac:dyDescent="0.2">
      <c r="A1279" s="12" t="s">
        <v>93</v>
      </c>
      <c r="B1279" s="18" t="s">
        <v>282</v>
      </c>
      <c r="C1279" s="12" t="s">
        <v>519</v>
      </c>
      <c r="D1279" s="12" t="s">
        <v>1197</v>
      </c>
      <c r="E1279" s="19" t="s">
        <v>5</v>
      </c>
      <c r="F1279" s="19" t="s">
        <v>2244</v>
      </c>
      <c r="G1279" s="19" t="s">
        <v>4849</v>
      </c>
      <c r="H1279" s="12" t="s">
        <v>2765</v>
      </c>
      <c r="I1279" s="20">
        <v>26800</v>
      </c>
      <c r="J1279" s="12" t="s">
        <v>2264</v>
      </c>
      <c r="K1279" s="12" t="s">
        <v>4850</v>
      </c>
      <c r="L1279" s="12" t="s">
        <v>2249</v>
      </c>
      <c r="M1279" s="12"/>
      <c r="N1279" s="12" t="s">
        <v>8345</v>
      </c>
      <c r="O1279" s="23">
        <v>0</v>
      </c>
      <c r="P1279" s="23">
        <v>15000</v>
      </c>
      <c r="Q1279" s="23">
        <v>0</v>
      </c>
      <c r="R1279" s="24">
        <v>0</v>
      </c>
      <c r="S1279" s="25">
        <v>864</v>
      </c>
      <c r="U1279" s="22" t="str">
        <f>IFERROR(VLOOKUP(B1279,[1]Planilha1!$A$1:$B$34,2,FALSE),"Liberado")</f>
        <v>Liberado</v>
      </c>
    </row>
    <row r="1280" spans="1:21" s="21" customFormat="1" ht="20.100000000000001" customHeight="1" x14ac:dyDescent="0.2">
      <c r="A1280" s="12" t="s">
        <v>93</v>
      </c>
      <c r="B1280" s="18" t="s">
        <v>282</v>
      </c>
      <c r="C1280" s="12" t="s">
        <v>519</v>
      </c>
      <c r="D1280" s="12" t="s">
        <v>1198</v>
      </c>
      <c r="E1280" s="19" t="s">
        <v>5</v>
      </c>
      <c r="F1280" s="19" t="s">
        <v>2255</v>
      </c>
      <c r="G1280" s="19" t="s">
        <v>4851</v>
      </c>
      <c r="H1280" s="12" t="s">
        <v>2765</v>
      </c>
      <c r="I1280" s="20">
        <v>35200</v>
      </c>
      <c r="J1280" s="12" t="s">
        <v>2264</v>
      </c>
      <c r="K1280" s="12" t="s">
        <v>4852</v>
      </c>
      <c r="L1280" s="12" t="s">
        <v>2334</v>
      </c>
      <c r="M1280" s="12"/>
      <c r="N1280" s="12" t="s">
        <v>4846</v>
      </c>
      <c r="O1280" s="23">
        <v>2000</v>
      </c>
      <c r="P1280" s="23">
        <v>0</v>
      </c>
      <c r="Q1280" s="23">
        <v>0</v>
      </c>
      <c r="R1280" s="24">
        <v>0</v>
      </c>
      <c r="S1280" s="25">
        <v>608</v>
      </c>
      <c r="U1280" s="22" t="str">
        <f>IFERROR(VLOOKUP(B1280,[1]Planilha1!$A$1:$B$34,2,FALSE),"Liberado")</f>
        <v>Liberado</v>
      </c>
    </row>
    <row r="1281" spans="1:53" s="21" customFormat="1" ht="20.100000000000001" customHeight="1" x14ac:dyDescent="0.2">
      <c r="A1281" s="12" t="s">
        <v>93</v>
      </c>
      <c r="B1281" s="18" t="s">
        <v>282</v>
      </c>
      <c r="C1281" s="12" t="s">
        <v>519</v>
      </c>
      <c r="D1281" s="12" t="s">
        <v>1199</v>
      </c>
      <c r="E1281" s="19" t="s">
        <v>5</v>
      </c>
      <c r="F1281" s="19" t="s">
        <v>2273</v>
      </c>
      <c r="G1281" s="19" t="s">
        <v>4853</v>
      </c>
      <c r="H1281" s="12" t="s">
        <v>2765</v>
      </c>
      <c r="I1281" s="20">
        <v>10000</v>
      </c>
      <c r="J1281" s="12" t="s">
        <v>2264</v>
      </c>
      <c r="K1281" s="12" t="s">
        <v>4854</v>
      </c>
      <c r="L1281" s="12" t="s">
        <v>2266</v>
      </c>
      <c r="M1281" s="12"/>
      <c r="N1281" s="12" t="s">
        <v>4846</v>
      </c>
      <c r="O1281" s="23">
        <v>0</v>
      </c>
      <c r="P1281" s="23">
        <v>0</v>
      </c>
      <c r="Q1281" s="23">
        <v>0</v>
      </c>
      <c r="R1281" s="24">
        <v>0</v>
      </c>
      <c r="S1281" s="25">
        <v>608</v>
      </c>
      <c r="T1281" s="26" t="s">
        <v>12101</v>
      </c>
      <c r="U1281" s="22" t="str">
        <f>IFERROR(VLOOKUP(B1281,[1]Planilha1!$A$1:$B$34,2,FALSE),"Liberado")</f>
        <v>Liberado</v>
      </c>
    </row>
    <row r="1282" spans="1:53" s="21" customFormat="1" ht="20.100000000000001" customHeight="1" x14ac:dyDescent="0.2">
      <c r="A1282" s="12" t="s">
        <v>93</v>
      </c>
      <c r="B1282" s="18" t="s">
        <v>282</v>
      </c>
      <c r="C1282" s="12" t="s">
        <v>519</v>
      </c>
      <c r="D1282" s="12" t="s">
        <v>1200</v>
      </c>
      <c r="E1282" s="19" t="s">
        <v>5</v>
      </c>
      <c r="F1282" s="19" t="s">
        <v>2273</v>
      </c>
      <c r="G1282" s="19" t="s">
        <v>4855</v>
      </c>
      <c r="H1282" s="12" t="s">
        <v>4856</v>
      </c>
      <c r="I1282" s="20">
        <v>10000</v>
      </c>
      <c r="J1282" s="12" t="s">
        <v>2264</v>
      </c>
      <c r="K1282" s="12" t="s">
        <v>4857</v>
      </c>
      <c r="L1282" s="12" t="s">
        <v>2249</v>
      </c>
      <c r="M1282" s="12"/>
      <c r="N1282" s="12" t="s">
        <v>2438</v>
      </c>
      <c r="O1282" s="23">
        <v>0</v>
      </c>
      <c r="P1282" s="23">
        <v>0</v>
      </c>
      <c r="Q1282" s="23">
        <v>0</v>
      </c>
      <c r="R1282" s="24">
        <v>0</v>
      </c>
      <c r="S1282" s="25">
        <v>440</v>
      </c>
      <c r="U1282" s="22" t="str">
        <f>IFERROR(VLOOKUP(B1282,[1]Planilha1!$A$1:$B$34,2,FALSE),"Liberado")</f>
        <v>Liberado</v>
      </c>
    </row>
    <row r="1283" spans="1:53" s="21" customFormat="1" ht="20.100000000000001" customHeight="1" x14ac:dyDescent="0.2">
      <c r="A1283" s="12" t="s">
        <v>93</v>
      </c>
      <c r="B1283" s="18" t="s">
        <v>282</v>
      </c>
      <c r="C1283" s="12" t="s">
        <v>519</v>
      </c>
      <c r="D1283" s="12" t="s">
        <v>1195</v>
      </c>
      <c r="E1283" s="19" t="s">
        <v>5</v>
      </c>
      <c r="F1283" s="19" t="s">
        <v>2244</v>
      </c>
      <c r="G1283" s="19" t="s">
        <v>4845</v>
      </c>
      <c r="H1283" s="12" t="s">
        <v>2849</v>
      </c>
      <c r="I1283" s="20">
        <v>37480</v>
      </c>
      <c r="J1283" s="12" t="s">
        <v>2264</v>
      </c>
      <c r="K1283" s="12" t="s">
        <v>2306</v>
      </c>
      <c r="L1283" s="12" t="s">
        <v>3435</v>
      </c>
      <c r="M1283" s="12" t="s">
        <v>9451</v>
      </c>
      <c r="N1283" s="12" t="s">
        <v>9464</v>
      </c>
      <c r="O1283" s="23">
        <v>0</v>
      </c>
      <c r="P1283" s="23">
        <v>0</v>
      </c>
      <c r="Q1283" s="23">
        <v>0</v>
      </c>
      <c r="R1283" s="24">
        <v>0</v>
      </c>
      <c r="S1283" s="25">
        <v>256</v>
      </c>
      <c r="U1283" s="22" t="str">
        <f>IFERROR(VLOOKUP(B1283,[1]Planilha1!$A$1:$B$34,2,FALSE),"Liberado")</f>
        <v>Liberado</v>
      </c>
    </row>
    <row r="1284" spans="1:53" s="21" customFormat="1" ht="20.100000000000001" customHeight="1" x14ac:dyDescent="0.2">
      <c r="A1284" s="12" t="s">
        <v>93</v>
      </c>
      <c r="B1284" s="18" t="s">
        <v>282</v>
      </c>
      <c r="C1284" s="12" t="s">
        <v>519</v>
      </c>
      <c r="D1284" s="12" t="s">
        <v>9465</v>
      </c>
      <c r="E1284" s="19" t="s">
        <v>5</v>
      </c>
      <c r="F1284" s="19" t="s">
        <v>7910</v>
      </c>
      <c r="G1284" s="19" t="s">
        <v>9466</v>
      </c>
      <c r="H1284" s="12" t="s">
        <v>2815</v>
      </c>
      <c r="I1284" s="20">
        <v>10000</v>
      </c>
      <c r="J1284" s="12" t="s">
        <v>2264</v>
      </c>
      <c r="K1284" s="12" t="s">
        <v>2486</v>
      </c>
      <c r="L1284" s="12" t="s">
        <v>3974</v>
      </c>
      <c r="M1284" s="12"/>
      <c r="N1284" s="12" t="s">
        <v>2595</v>
      </c>
      <c r="O1284" s="23">
        <v>0</v>
      </c>
      <c r="P1284" s="23">
        <v>8000</v>
      </c>
      <c r="Q1284" s="23">
        <v>0</v>
      </c>
      <c r="R1284" s="24">
        <v>0</v>
      </c>
      <c r="S1284" s="25">
        <v>288</v>
      </c>
      <c r="U1284" s="22" t="str">
        <f>IFERROR(VLOOKUP(B1284,[1]Planilha1!$A$1:$B$34,2,FALSE),"Liberado")</f>
        <v>Liberado</v>
      </c>
    </row>
    <row r="1285" spans="1:53" s="21" customFormat="1" ht="20.100000000000001" customHeight="1" x14ac:dyDescent="0.2">
      <c r="A1285" s="12" t="s">
        <v>93</v>
      </c>
      <c r="B1285" s="18" t="s">
        <v>282</v>
      </c>
      <c r="C1285" s="12" t="s">
        <v>519</v>
      </c>
      <c r="D1285" s="12" t="s">
        <v>9467</v>
      </c>
      <c r="E1285" s="19" t="s">
        <v>5</v>
      </c>
      <c r="F1285" s="19" t="s">
        <v>2273</v>
      </c>
      <c r="G1285" s="19" t="s">
        <v>9468</v>
      </c>
      <c r="H1285" s="12" t="s">
        <v>2849</v>
      </c>
      <c r="I1285" s="20">
        <v>35000</v>
      </c>
      <c r="J1285" s="12" t="s">
        <v>2264</v>
      </c>
      <c r="K1285" s="12" t="s">
        <v>7904</v>
      </c>
      <c r="L1285" s="12" t="s">
        <v>2288</v>
      </c>
      <c r="M1285" s="12" t="s">
        <v>9451</v>
      </c>
      <c r="N1285" s="12" t="s">
        <v>4825</v>
      </c>
      <c r="O1285" s="23">
        <v>0</v>
      </c>
      <c r="P1285" s="23">
        <v>0</v>
      </c>
      <c r="Q1285" s="23">
        <v>0</v>
      </c>
      <c r="R1285" s="24">
        <v>0</v>
      </c>
      <c r="S1285" s="25">
        <v>192</v>
      </c>
      <c r="T1285" s="26" t="s">
        <v>12101</v>
      </c>
      <c r="U1285" s="22" t="str">
        <f>IFERROR(VLOOKUP(B1285,[1]Planilha1!$A$1:$B$34,2,FALSE),"Liberado")</f>
        <v>Liberado</v>
      </c>
    </row>
    <row r="1286" spans="1:53" s="21" customFormat="1" ht="20.100000000000001" customHeight="1" x14ac:dyDescent="0.2">
      <c r="A1286" s="12" t="s">
        <v>93</v>
      </c>
      <c r="B1286" s="18" t="s">
        <v>282</v>
      </c>
      <c r="C1286" s="12" t="s">
        <v>519</v>
      </c>
      <c r="D1286" s="12" t="s">
        <v>9469</v>
      </c>
      <c r="E1286" s="19" t="s">
        <v>5</v>
      </c>
      <c r="F1286" s="19" t="s">
        <v>2255</v>
      </c>
      <c r="G1286" s="19" t="s">
        <v>9470</v>
      </c>
      <c r="H1286" s="12" t="s">
        <v>2765</v>
      </c>
      <c r="I1286" s="20">
        <v>12680</v>
      </c>
      <c r="J1286" s="12" t="s">
        <v>2264</v>
      </c>
      <c r="K1286" s="12" t="s">
        <v>9471</v>
      </c>
      <c r="L1286" s="12" t="s">
        <v>3076</v>
      </c>
      <c r="M1286" s="12" t="s">
        <v>9451</v>
      </c>
      <c r="N1286" s="12" t="s">
        <v>8237</v>
      </c>
      <c r="O1286" s="23">
        <v>0</v>
      </c>
      <c r="P1286" s="23">
        <v>8000</v>
      </c>
      <c r="Q1286" s="23">
        <v>0</v>
      </c>
      <c r="R1286" s="24">
        <v>0</v>
      </c>
      <c r="S1286" s="25">
        <v>128</v>
      </c>
      <c r="U1286" s="22" t="str">
        <f>IFERROR(VLOOKUP(B1286,[1]Planilha1!$A$1:$B$34,2,FALSE),"Liberado")</f>
        <v>Liberado</v>
      </c>
    </row>
    <row r="1287" spans="1:53" s="21" customFormat="1" ht="20.100000000000001" customHeight="1" x14ac:dyDescent="0.2">
      <c r="A1287" s="12" t="s">
        <v>93</v>
      </c>
      <c r="B1287" s="18" t="s">
        <v>282</v>
      </c>
      <c r="C1287" s="12" t="s">
        <v>519</v>
      </c>
      <c r="D1287" s="12" t="s">
        <v>9472</v>
      </c>
      <c r="E1287" s="19" t="s">
        <v>5</v>
      </c>
      <c r="F1287" s="19" t="s">
        <v>2244</v>
      </c>
      <c r="G1287" s="19" t="s">
        <v>9473</v>
      </c>
      <c r="H1287" s="12" t="s">
        <v>2765</v>
      </c>
      <c r="I1287" s="20">
        <v>37480</v>
      </c>
      <c r="J1287" s="12" t="s">
        <v>2264</v>
      </c>
      <c r="K1287" s="12" t="s">
        <v>9474</v>
      </c>
      <c r="L1287" s="12" t="s">
        <v>2546</v>
      </c>
      <c r="M1287" s="12" t="s">
        <v>9475</v>
      </c>
      <c r="N1287" s="12" t="s">
        <v>2438</v>
      </c>
      <c r="O1287" s="23">
        <v>0</v>
      </c>
      <c r="P1287" s="23">
        <v>15000</v>
      </c>
      <c r="Q1287" s="23">
        <v>0</v>
      </c>
      <c r="R1287" s="24">
        <v>0</v>
      </c>
      <c r="S1287" s="25">
        <v>96</v>
      </c>
      <c r="U1287" s="22" t="str">
        <f>IFERROR(VLOOKUP(B1287,[1]Planilha1!$A$1:$B$34,2,FALSE),"Liberado")</f>
        <v>Liberado</v>
      </c>
    </row>
    <row r="1288" spans="1:53" s="21" customFormat="1" ht="20.100000000000001" customHeight="1" x14ac:dyDescent="0.2">
      <c r="A1288" s="12" t="s">
        <v>93</v>
      </c>
      <c r="B1288" s="18" t="s">
        <v>282</v>
      </c>
      <c r="C1288" s="12" t="s">
        <v>519</v>
      </c>
      <c r="D1288" s="12" t="s">
        <v>9476</v>
      </c>
      <c r="E1288" s="19" t="s">
        <v>5</v>
      </c>
      <c r="F1288" s="19" t="s">
        <v>2273</v>
      </c>
      <c r="G1288" s="19" t="s">
        <v>9477</v>
      </c>
      <c r="H1288" s="12" t="s">
        <v>2765</v>
      </c>
      <c r="I1288" s="20">
        <v>5000</v>
      </c>
      <c r="J1288" s="12" t="s">
        <v>2264</v>
      </c>
      <c r="K1288" s="12" t="s">
        <v>9478</v>
      </c>
      <c r="L1288" s="12" t="s">
        <v>2546</v>
      </c>
      <c r="M1288" s="12"/>
      <c r="N1288" s="12" t="s">
        <v>2438</v>
      </c>
      <c r="O1288" s="23">
        <v>0</v>
      </c>
      <c r="P1288" s="23">
        <v>5000</v>
      </c>
      <c r="Q1288" s="23">
        <v>0</v>
      </c>
      <c r="R1288" s="24">
        <v>0</v>
      </c>
      <c r="S1288" s="25">
        <v>64</v>
      </c>
      <c r="U1288" s="22" t="str">
        <f>IFERROR(VLOOKUP(B1288,[1]Planilha1!$A$1:$B$34,2,FALSE),"Liberado")</f>
        <v>Liberado</v>
      </c>
    </row>
    <row r="1289" spans="1:53" s="21" customFormat="1" ht="20.100000000000001" customHeight="1" x14ac:dyDescent="0.2">
      <c r="A1289" s="12" t="s">
        <v>93</v>
      </c>
      <c r="B1289" s="18" t="s">
        <v>282</v>
      </c>
      <c r="C1289" s="12" t="s">
        <v>519</v>
      </c>
      <c r="D1289" s="12" t="s">
        <v>9479</v>
      </c>
      <c r="E1289" s="19" t="s">
        <v>5</v>
      </c>
      <c r="F1289" s="19" t="s">
        <v>2244</v>
      </c>
      <c r="G1289" s="19" t="s">
        <v>9480</v>
      </c>
      <c r="H1289" s="12" t="s">
        <v>9481</v>
      </c>
      <c r="I1289" s="20">
        <v>20638</v>
      </c>
      <c r="J1289" s="12" t="s">
        <v>2264</v>
      </c>
      <c r="K1289" s="12" t="s">
        <v>9482</v>
      </c>
      <c r="L1289" s="12" t="s">
        <v>2288</v>
      </c>
      <c r="M1289" s="12"/>
      <c r="N1289" s="12" t="s">
        <v>2438</v>
      </c>
      <c r="O1289" s="23">
        <v>0</v>
      </c>
      <c r="P1289" s="23">
        <v>8000</v>
      </c>
      <c r="Q1289" s="23">
        <v>0</v>
      </c>
      <c r="R1289" s="24">
        <v>0</v>
      </c>
      <c r="S1289" s="25">
        <v>64</v>
      </c>
      <c r="U1289" s="22" t="str">
        <f>IFERROR(VLOOKUP(B1289,[1]Planilha1!$A$1:$B$34,2,FALSE),"Liberado")</f>
        <v>Liberado</v>
      </c>
    </row>
    <row r="1290" spans="1:53" s="21" customFormat="1" ht="20.100000000000001" customHeight="1" x14ac:dyDescent="0.2">
      <c r="A1290" s="12" t="s">
        <v>93</v>
      </c>
      <c r="B1290" s="18" t="s">
        <v>282</v>
      </c>
      <c r="C1290" s="12" t="s">
        <v>519</v>
      </c>
      <c r="D1290" s="12" t="s">
        <v>9483</v>
      </c>
      <c r="E1290" s="19" t="s">
        <v>5</v>
      </c>
      <c r="F1290" s="19" t="s">
        <v>7802</v>
      </c>
      <c r="G1290" s="19" t="s">
        <v>9484</v>
      </c>
      <c r="H1290" s="12" t="s">
        <v>4859</v>
      </c>
      <c r="I1290" s="20">
        <v>15000</v>
      </c>
      <c r="J1290" s="12" t="s">
        <v>2264</v>
      </c>
      <c r="K1290" s="12" t="s">
        <v>8296</v>
      </c>
      <c r="L1290" s="12" t="s">
        <v>2249</v>
      </c>
      <c r="M1290" s="12"/>
      <c r="N1290" s="12" t="s">
        <v>8237</v>
      </c>
      <c r="O1290" s="23">
        <v>0</v>
      </c>
      <c r="P1290" s="23">
        <v>15000</v>
      </c>
      <c r="Q1290" s="23">
        <v>0</v>
      </c>
      <c r="R1290" s="24">
        <v>0</v>
      </c>
      <c r="S1290" s="25">
        <v>224</v>
      </c>
      <c r="U1290" s="22" t="str">
        <f>IFERROR(VLOOKUP(B1290,[1]Planilha1!$A$1:$B$34,2,FALSE),"Liberado")</f>
        <v>Liberado</v>
      </c>
    </row>
    <row r="1291" spans="1:53" s="21" customFormat="1" ht="20.100000000000001" customHeight="1" x14ac:dyDescent="0.2">
      <c r="A1291" s="12" t="s">
        <v>93</v>
      </c>
      <c r="B1291" s="18" t="s">
        <v>282</v>
      </c>
      <c r="C1291" s="12" t="s">
        <v>519</v>
      </c>
      <c r="D1291" s="12" t="s">
        <v>9485</v>
      </c>
      <c r="E1291" s="19" t="s">
        <v>5</v>
      </c>
      <c r="F1291" s="19" t="s">
        <v>2324</v>
      </c>
      <c r="G1291" s="19" t="s">
        <v>9486</v>
      </c>
      <c r="H1291" s="12" t="s">
        <v>9487</v>
      </c>
      <c r="I1291" s="20">
        <v>15370.71</v>
      </c>
      <c r="J1291" s="12" t="s">
        <v>2264</v>
      </c>
      <c r="K1291" s="12" t="s">
        <v>8296</v>
      </c>
      <c r="L1291" s="12" t="s">
        <v>2249</v>
      </c>
      <c r="M1291" s="12"/>
      <c r="N1291" s="12" t="s">
        <v>8237</v>
      </c>
      <c r="O1291" s="23">
        <v>4000</v>
      </c>
      <c r="P1291" s="23">
        <v>0</v>
      </c>
      <c r="Q1291" s="23">
        <v>0</v>
      </c>
      <c r="R1291" s="24">
        <v>0</v>
      </c>
      <c r="S1291" s="25">
        <v>224</v>
      </c>
      <c r="T1291" s="26" t="s">
        <v>12101</v>
      </c>
      <c r="U1291" s="22" t="str">
        <f>IFERROR(VLOOKUP(B1291,[1]Planilha1!$A$1:$B$34,2,FALSE),"Liberado")</f>
        <v>Liberado</v>
      </c>
    </row>
    <row r="1292" spans="1:53" s="21" customFormat="1" ht="20.100000000000001" customHeight="1" x14ac:dyDescent="0.2">
      <c r="A1292" s="12" t="s">
        <v>93</v>
      </c>
      <c r="B1292" s="18" t="s">
        <v>282</v>
      </c>
      <c r="C1292" s="12" t="s">
        <v>331</v>
      </c>
      <c r="D1292" s="12" t="s">
        <v>1388</v>
      </c>
      <c r="E1292" s="19" t="s">
        <v>5</v>
      </c>
      <c r="F1292" s="19" t="s">
        <v>2244</v>
      </c>
      <c r="G1292" s="19" t="s">
        <v>5311</v>
      </c>
      <c r="H1292" s="12" t="s">
        <v>5312</v>
      </c>
      <c r="I1292" s="20">
        <v>3685.17</v>
      </c>
      <c r="J1292" s="12" t="s">
        <v>2325</v>
      </c>
      <c r="K1292" s="12" t="s">
        <v>5313</v>
      </c>
      <c r="L1292" s="12" t="s">
        <v>2249</v>
      </c>
      <c r="M1292" s="12"/>
      <c r="N1292" s="12" t="s">
        <v>7927</v>
      </c>
      <c r="O1292" s="23">
        <v>0</v>
      </c>
      <c r="P1292" s="23">
        <v>10000</v>
      </c>
      <c r="Q1292" s="23">
        <v>0</v>
      </c>
      <c r="R1292" s="24">
        <v>0</v>
      </c>
      <c r="S1292" s="25">
        <v>1640</v>
      </c>
      <c r="U1292" s="22" t="str">
        <f>IFERROR(VLOOKUP(B1292,[1]Planilha1!$A$1:$B$34,2,FALSE),"Liberado")</f>
        <v>Liberado</v>
      </c>
    </row>
    <row r="1293" spans="1:53" s="21" customFormat="1" ht="20.100000000000001" customHeight="1" x14ac:dyDescent="0.2">
      <c r="A1293" s="12" t="s">
        <v>93</v>
      </c>
      <c r="B1293" s="18" t="s">
        <v>282</v>
      </c>
      <c r="C1293" s="12" t="s">
        <v>411</v>
      </c>
      <c r="D1293" s="12" t="s">
        <v>1411</v>
      </c>
      <c r="E1293" s="19" t="s">
        <v>5</v>
      </c>
      <c r="F1293" s="19" t="s">
        <v>2255</v>
      </c>
      <c r="G1293" s="19" t="s">
        <v>5392</v>
      </c>
      <c r="H1293" s="12" t="s">
        <v>5377</v>
      </c>
      <c r="I1293" s="20">
        <v>3000</v>
      </c>
      <c r="J1293" s="12" t="s">
        <v>2264</v>
      </c>
      <c r="K1293" s="12" t="s">
        <v>5393</v>
      </c>
      <c r="L1293" s="12" t="s">
        <v>2266</v>
      </c>
      <c r="M1293" s="12"/>
      <c r="N1293" s="12" t="s">
        <v>2342</v>
      </c>
      <c r="O1293" s="23">
        <v>2000</v>
      </c>
      <c r="P1293" s="23">
        <v>0</v>
      </c>
      <c r="Q1293" s="23">
        <v>0</v>
      </c>
      <c r="R1293" s="24">
        <v>0</v>
      </c>
      <c r="S1293" s="25">
        <v>608</v>
      </c>
      <c r="T1293" s="26" t="s">
        <v>12101</v>
      </c>
      <c r="U1293" s="22" t="str">
        <f>IFERROR(VLOOKUP(B1293,[1]Planilha1!$A$1:$B$34,2,FALSE),"Liberado")</f>
        <v>Liberado</v>
      </c>
    </row>
    <row r="1294" spans="1:53" s="21" customFormat="1" ht="20.100000000000001" customHeight="1" x14ac:dyDescent="0.2">
      <c r="A1294" s="27" t="s">
        <v>117</v>
      </c>
      <c r="B1294" s="28" t="s">
        <v>282</v>
      </c>
      <c r="C1294" s="27" t="s">
        <v>519</v>
      </c>
      <c r="D1294" s="27" t="s">
        <v>1837</v>
      </c>
      <c r="E1294" s="27" t="s">
        <v>7</v>
      </c>
      <c r="F1294" s="27" t="s">
        <v>6507</v>
      </c>
      <c r="G1294" s="27" t="s">
        <v>6518</v>
      </c>
      <c r="H1294" s="27" t="s">
        <v>6519</v>
      </c>
      <c r="I1294" s="29">
        <v>50000</v>
      </c>
      <c r="J1294" s="27" t="s">
        <v>6520</v>
      </c>
      <c r="K1294" s="27" t="s">
        <v>11099</v>
      </c>
      <c r="L1294" s="27" t="s">
        <v>6579</v>
      </c>
      <c r="M1294" s="30">
        <v>42996</v>
      </c>
      <c r="N1294" s="27" t="s">
        <v>11125</v>
      </c>
      <c r="O1294" s="23">
        <v>0</v>
      </c>
      <c r="P1294" s="23">
        <v>44015.4</v>
      </c>
      <c r="Q1294" s="23">
        <v>0</v>
      </c>
      <c r="R1294" s="24">
        <v>0</v>
      </c>
      <c r="S1294" s="25">
        <v>0</v>
      </c>
      <c r="T1294" s="32" t="s">
        <v>12066</v>
      </c>
      <c r="U1294" s="22" t="str">
        <f>IFERROR(VLOOKUP(B1294,[1]Planilha1!$A$1:$B$34,2,FALSE),"Liberado")</f>
        <v>Liberado</v>
      </c>
      <c r="V1294" s="31"/>
      <c r="W1294" s="31"/>
      <c r="X1294" s="31"/>
      <c r="Y1294" s="31"/>
      <c r="Z1294" s="31"/>
      <c r="AA1294" s="31"/>
      <c r="AB1294" s="31"/>
      <c r="AC1294" s="31"/>
      <c r="AD1294" s="31"/>
      <c r="AE1294" s="31"/>
      <c r="AF1294" s="31"/>
      <c r="AG1294" s="31"/>
      <c r="AH1294" s="31"/>
      <c r="AI1294" s="31"/>
      <c r="AJ1294" s="31"/>
      <c r="AK1294" s="31"/>
      <c r="AL1294" s="31"/>
      <c r="AM1294" s="31"/>
      <c r="AN1294" s="31"/>
      <c r="AO1294" s="31"/>
      <c r="AP1294" s="31"/>
      <c r="AQ1294" s="31"/>
      <c r="AR1294" s="31"/>
      <c r="AS1294" s="31"/>
      <c r="AT1294" s="31"/>
      <c r="AU1294" s="31"/>
      <c r="AV1294" s="31"/>
      <c r="AW1294" s="31"/>
      <c r="AX1294" s="31"/>
      <c r="AY1294" s="31"/>
      <c r="AZ1294" s="31"/>
      <c r="BA1294" s="31"/>
    </row>
    <row r="1295" spans="1:53" s="21" customFormat="1" ht="20.100000000000001" customHeight="1" x14ac:dyDescent="0.2">
      <c r="A1295" s="27" t="s">
        <v>117</v>
      </c>
      <c r="B1295" s="28" t="s">
        <v>282</v>
      </c>
      <c r="C1295" s="27" t="s">
        <v>411</v>
      </c>
      <c r="D1295" s="27" t="s">
        <v>1933</v>
      </c>
      <c r="E1295" s="27" t="s">
        <v>11130</v>
      </c>
      <c r="F1295" s="27" t="s">
        <v>5349</v>
      </c>
      <c r="G1295" s="27" t="s">
        <v>6964</v>
      </c>
      <c r="H1295" s="27" t="s">
        <v>6729</v>
      </c>
      <c r="I1295" s="29">
        <v>0</v>
      </c>
      <c r="J1295" s="27" t="s">
        <v>6520</v>
      </c>
      <c r="K1295" s="27" t="s">
        <v>11357</v>
      </c>
      <c r="L1295" s="27" t="s">
        <v>2930</v>
      </c>
      <c r="M1295" s="30" t="s">
        <v>6531</v>
      </c>
      <c r="N1295" s="27" t="s">
        <v>6689</v>
      </c>
      <c r="O1295" s="23">
        <v>0</v>
      </c>
      <c r="P1295" s="23">
        <v>0</v>
      </c>
      <c r="Q1295" s="23">
        <v>0</v>
      </c>
      <c r="R1295" s="24">
        <v>0</v>
      </c>
      <c r="S1295" s="25">
        <v>0</v>
      </c>
      <c r="T1295" s="32"/>
      <c r="U1295" s="22" t="str">
        <f>IFERROR(VLOOKUP(B1295,[1]Planilha1!$A$1:$B$34,2,FALSE),"Liberado")</f>
        <v>Liberado</v>
      </c>
      <c r="V1295" s="31"/>
      <c r="W1295" s="31"/>
      <c r="X1295" s="31"/>
      <c r="Y1295" s="31"/>
      <c r="Z1295" s="31"/>
      <c r="AA1295" s="31"/>
      <c r="AB1295" s="31"/>
      <c r="AC1295" s="31"/>
      <c r="AD1295" s="31"/>
      <c r="AE1295" s="31"/>
      <c r="AF1295" s="31"/>
      <c r="AG1295" s="31"/>
      <c r="AH1295" s="31"/>
      <c r="AI1295" s="31"/>
      <c r="AJ1295" s="31"/>
      <c r="AK1295" s="31"/>
      <c r="AL1295" s="31"/>
      <c r="AM1295" s="31"/>
      <c r="AN1295" s="31"/>
      <c r="AO1295" s="31"/>
      <c r="AP1295" s="31"/>
      <c r="AQ1295" s="31"/>
      <c r="AR1295" s="31"/>
      <c r="AS1295" s="31"/>
      <c r="AT1295" s="31"/>
      <c r="AU1295" s="31"/>
      <c r="AV1295" s="31"/>
      <c r="AW1295" s="31"/>
      <c r="AX1295" s="31"/>
      <c r="AY1295" s="31"/>
      <c r="AZ1295" s="31"/>
      <c r="BA1295" s="31"/>
    </row>
    <row r="1296" spans="1:53" s="21" customFormat="1" ht="20.100000000000001" customHeight="1" x14ac:dyDescent="0.2">
      <c r="A1296" s="27" t="s">
        <v>117</v>
      </c>
      <c r="B1296" s="28" t="s">
        <v>282</v>
      </c>
      <c r="C1296" s="27" t="s">
        <v>738</v>
      </c>
      <c r="D1296" s="27" t="s">
        <v>1933</v>
      </c>
      <c r="E1296" s="27" t="s">
        <v>11130</v>
      </c>
      <c r="F1296" s="27" t="s">
        <v>5349</v>
      </c>
      <c r="G1296" s="27" t="s">
        <v>6965</v>
      </c>
      <c r="H1296" s="27" t="s">
        <v>6957</v>
      </c>
      <c r="I1296" s="29">
        <v>0</v>
      </c>
      <c r="J1296" s="27" t="s">
        <v>6520</v>
      </c>
      <c r="K1296" s="27" t="s">
        <v>11357</v>
      </c>
      <c r="L1296" s="27" t="s">
        <v>2930</v>
      </c>
      <c r="M1296" s="30" t="s">
        <v>6531</v>
      </c>
      <c r="N1296" s="27" t="s">
        <v>6689</v>
      </c>
      <c r="O1296" s="23">
        <v>0</v>
      </c>
      <c r="P1296" s="23">
        <v>0</v>
      </c>
      <c r="Q1296" s="23">
        <v>0</v>
      </c>
      <c r="R1296" s="24">
        <v>0</v>
      </c>
      <c r="S1296" s="25">
        <v>0</v>
      </c>
      <c r="T1296" s="32"/>
      <c r="U1296" s="22" t="str">
        <f>IFERROR(VLOOKUP(B1296,[1]Planilha1!$A$1:$B$34,2,FALSE),"Liberado")</f>
        <v>Liberado</v>
      </c>
      <c r="V1296" s="31"/>
      <c r="W1296" s="31"/>
      <c r="X1296" s="31"/>
      <c r="Y1296" s="31"/>
      <c r="Z1296" s="31"/>
      <c r="AA1296" s="31"/>
      <c r="AB1296" s="31"/>
      <c r="AC1296" s="31"/>
      <c r="AD1296" s="31"/>
      <c r="AE1296" s="31"/>
      <c r="AF1296" s="31"/>
      <c r="AG1296" s="31"/>
      <c r="AH1296" s="31"/>
      <c r="AI1296" s="31"/>
      <c r="AJ1296" s="31"/>
      <c r="AK1296" s="31"/>
      <c r="AL1296" s="31"/>
      <c r="AM1296" s="31"/>
      <c r="AN1296" s="31"/>
      <c r="AO1296" s="31"/>
      <c r="AP1296" s="31"/>
      <c r="AQ1296" s="31"/>
      <c r="AR1296" s="31"/>
      <c r="AS1296" s="31"/>
      <c r="AT1296" s="31"/>
      <c r="AU1296" s="31"/>
      <c r="AV1296" s="31"/>
      <c r="AW1296" s="31"/>
      <c r="AX1296" s="31"/>
      <c r="AY1296" s="31"/>
      <c r="AZ1296" s="31"/>
      <c r="BA1296" s="31"/>
    </row>
    <row r="1297" spans="1:53" s="21" customFormat="1" ht="20.100000000000001" customHeight="1" x14ac:dyDescent="0.2">
      <c r="A1297" s="27" t="s">
        <v>117</v>
      </c>
      <c r="B1297" s="28" t="s">
        <v>282</v>
      </c>
      <c r="C1297" s="27" t="s">
        <v>411</v>
      </c>
      <c r="D1297" s="27" t="s">
        <v>1992</v>
      </c>
      <c r="E1297" s="27" t="s">
        <v>7</v>
      </c>
      <c r="F1297" s="27" t="s">
        <v>6507</v>
      </c>
      <c r="G1297" s="27" t="s">
        <v>6997</v>
      </c>
      <c r="H1297" s="27" t="s">
        <v>6539</v>
      </c>
      <c r="I1297" s="29">
        <v>34000</v>
      </c>
      <c r="J1297" s="27" t="s">
        <v>6520</v>
      </c>
      <c r="K1297" s="27" t="s">
        <v>11707</v>
      </c>
      <c r="L1297" s="27" t="s">
        <v>11708</v>
      </c>
      <c r="M1297" s="30" t="s">
        <v>6531</v>
      </c>
      <c r="N1297" s="27" t="s">
        <v>11554</v>
      </c>
      <c r="O1297" s="23">
        <v>50000</v>
      </c>
      <c r="P1297" s="23">
        <f>92404.68-50000</f>
        <v>42404.679999999993</v>
      </c>
      <c r="Q1297" s="23">
        <v>0</v>
      </c>
      <c r="R1297" s="24">
        <v>9000</v>
      </c>
      <c r="S1297" s="25">
        <v>0</v>
      </c>
      <c r="T1297" s="26" t="s">
        <v>12101</v>
      </c>
      <c r="U1297" s="22" t="str">
        <f>IFERROR(VLOOKUP(B1297,[1]Planilha1!$A$1:$B$34,2,FALSE),"Liberado")</f>
        <v>Liberado</v>
      </c>
      <c r="V1297" s="31"/>
      <c r="W1297" s="31"/>
      <c r="X1297" s="31"/>
      <c r="Y1297" s="31"/>
      <c r="Z1297" s="31"/>
      <c r="AA1297" s="31"/>
      <c r="AB1297" s="31"/>
      <c r="AC1297" s="31"/>
      <c r="AD1297" s="31"/>
      <c r="AE1297" s="31"/>
      <c r="AF1297" s="31"/>
      <c r="AG1297" s="31"/>
      <c r="AH1297" s="31"/>
      <c r="AI1297" s="31"/>
      <c r="AJ1297" s="31"/>
      <c r="AK1297" s="31"/>
      <c r="AL1297" s="31"/>
      <c r="AM1297" s="31"/>
      <c r="AN1297" s="31"/>
      <c r="AO1297" s="31"/>
      <c r="AP1297" s="31"/>
      <c r="AQ1297" s="31"/>
      <c r="AR1297" s="31"/>
      <c r="AS1297" s="31"/>
      <c r="AT1297" s="31"/>
      <c r="AU1297" s="31"/>
      <c r="AV1297" s="31"/>
      <c r="AW1297" s="31"/>
      <c r="AX1297" s="31"/>
      <c r="AY1297" s="31"/>
      <c r="AZ1297" s="31"/>
      <c r="BA1297" s="31"/>
    </row>
    <row r="1298" spans="1:53" s="21" customFormat="1" ht="20.100000000000001" customHeight="1" x14ac:dyDescent="0.2">
      <c r="A1298" s="27" t="s">
        <v>117</v>
      </c>
      <c r="B1298" s="28" t="s">
        <v>282</v>
      </c>
      <c r="C1298" s="27" t="s">
        <v>427</v>
      </c>
      <c r="D1298" s="27" t="s">
        <v>2057</v>
      </c>
      <c r="E1298" s="27" t="s">
        <v>7</v>
      </c>
      <c r="F1298" s="27" t="s">
        <v>6507</v>
      </c>
      <c r="G1298" s="27" t="s">
        <v>7110</v>
      </c>
      <c r="H1298" s="27" t="s">
        <v>7111</v>
      </c>
      <c r="I1298" s="29">
        <v>34000</v>
      </c>
      <c r="J1298" s="27" t="s">
        <v>6520</v>
      </c>
      <c r="K1298" s="27" t="s">
        <v>11803</v>
      </c>
      <c r="L1298" s="27" t="s">
        <v>7051</v>
      </c>
      <c r="M1298" s="30" t="s">
        <v>6531</v>
      </c>
      <c r="N1298" s="27" t="s">
        <v>7112</v>
      </c>
      <c r="O1298" s="23">
        <v>127072.61</v>
      </c>
      <c r="P1298" s="23">
        <v>343867.83</v>
      </c>
      <c r="Q1298" s="23">
        <v>0</v>
      </c>
      <c r="R1298" s="24">
        <v>8183.06</v>
      </c>
      <c r="S1298" s="25">
        <v>0</v>
      </c>
      <c r="T1298" s="26" t="s">
        <v>12101</v>
      </c>
      <c r="U1298" s="22" t="str">
        <f>IFERROR(VLOOKUP(B1298,[1]Planilha1!$A$1:$B$34,2,FALSE),"Liberado")</f>
        <v>Liberado</v>
      </c>
      <c r="V1298" s="31"/>
      <c r="W1298" s="31"/>
      <c r="X1298" s="31"/>
      <c r="Y1298" s="31"/>
      <c r="Z1298" s="31"/>
      <c r="AA1298" s="31"/>
      <c r="AB1298" s="31"/>
      <c r="AC1298" s="31"/>
      <c r="AD1298" s="31"/>
      <c r="AE1298" s="31"/>
      <c r="AF1298" s="31"/>
      <c r="AG1298" s="31"/>
      <c r="AH1298" s="31"/>
      <c r="AI1298" s="31"/>
      <c r="AJ1298" s="31"/>
      <c r="AK1298" s="31"/>
      <c r="AL1298" s="31"/>
      <c r="AM1298" s="31"/>
      <c r="AN1298" s="31"/>
      <c r="AO1298" s="31"/>
      <c r="AP1298" s="31"/>
      <c r="AQ1298" s="31"/>
      <c r="AR1298" s="31"/>
      <c r="AS1298" s="31"/>
      <c r="AT1298" s="31"/>
      <c r="AU1298" s="31"/>
      <c r="AV1298" s="31"/>
      <c r="AW1298" s="31"/>
      <c r="AX1298" s="31"/>
      <c r="AY1298" s="31"/>
      <c r="AZ1298" s="31"/>
      <c r="BA1298" s="31"/>
    </row>
    <row r="1299" spans="1:53" s="21" customFormat="1" ht="20.100000000000001" customHeight="1" x14ac:dyDescent="0.2">
      <c r="A1299" s="27" t="s">
        <v>117</v>
      </c>
      <c r="B1299" s="28" t="s">
        <v>282</v>
      </c>
      <c r="C1299" s="27" t="s">
        <v>519</v>
      </c>
      <c r="D1299" s="27" t="s">
        <v>2070</v>
      </c>
      <c r="E1299" s="27" t="s">
        <v>7</v>
      </c>
      <c r="F1299" s="27" t="s">
        <v>6507</v>
      </c>
      <c r="G1299" s="27" t="s">
        <v>7129</v>
      </c>
      <c r="H1299" s="27" t="s">
        <v>7111</v>
      </c>
      <c r="I1299" s="29">
        <v>30000</v>
      </c>
      <c r="J1299" s="27" t="s">
        <v>6520</v>
      </c>
      <c r="K1299" s="27" t="s">
        <v>11823</v>
      </c>
      <c r="L1299" s="27" t="s">
        <v>7269</v>
      </c>
      <c r="M1299" s="30" t="s">
        <v>6531</v>
      </c>
      <c r="N1299" s="27" t="s">
        <v>7130</v>
      </c>
      <c r="O1299" s="23">
        <v>10000</v>
      </c>
      <c r="P1299" s="23">
        <v>0</v>
      </c>
      <c r="Q1299" s="23">
        <v>0</v>
      </c>
      <c r="R1299" s="24">
        <v>8183.06</v>
      </c>
      <c r="S1299" s="25">
        <v>0</v>
      </c>
      <c r="T1299" s="32"/>
      <c r="U1299" s="22" t="str">
        <f>IFERROR(VLOOKUP(B1299,[1]Planilha1!$A$1:$B$34,2,FALSE),"Liberado")</f>
        <v>Liberado</v>
      </c>
      <c r="V1299" s="31"/>
      <c r="W1299" s="31"/>
      <c r="X1299" s="31"/>
      <c r="Y1299" s="31"/>
      <c r="Z1299" s="31"/>
      <c r="AA1299" s="31"/>
      <c r="AB1299" s="31"/>
      <c r="AC1299" s="31"/>
      <c r="AD1299" s="31"/>
      <c r="AE1299" s="31"/>
      <c r="AF1299" s="31"/>
      <c r="AG1299" s="31"/>
      <c r="AH1299" s="31"/>
      <c r="AI1299" s="31"/>
      <c r="AJ1299" s="31"/>
      <c r="AK1299" s="31"/>
      <c r="AL1299" s="31"/>
      <c r="AM1299" s="31"/>
      <c r="AN1299" s="31"/>
      <c r="AO1299" s="31"/>
      <c r="AP1299" s="31"/>
      <c r="AQ1299" s="31"/>
      <c r="AR1299" s="31"/>
      <c r="AS1299" s="31"/>
      <c r="AT1299" s="31"/>
      <c r="AU1299" s="31"/>
      <c r="AV1299" s="31"/>
      <c r="AW1299" s="31"/>
      <c r="AX1299" s="31"/>
      <c r="AY1299" s="31"/>
      <c r="AZ1299" s="31"/>
      <c r="BA1299" s="31"/>
    </row>
    <row r="1300" spans="1:53" s="21" customFormat="1" ht="20.100000000000001" customHeight="1" x14ac:dyDescent="0.2">
      <c r="A1300" s="27" t="s">
        <v>117</v>
      </c>
      <c r="B1300" s="28" t="s">
        <v>282</v>
      </c>
      <c r="C1300" s="27" t="s">
        <v>519</v>
      </c>
      <c r="D1300" s="27" t="s">
        <v>2129</v>
      </c>
      <c r="E1300" s="27" t="s">
        <v>7</v>
      </c>
      <c r="F1300" s="27" t="s">
        <v>6507</v>
      </c>
      <c r="G1300" s="27" t="s">
        <v>7239</v>
      </c>
      <c r="H1300" s="27" t="s">
        <v>7240</v>
      </c>
      <c r="I1300" s="29">
        <v>30000</v>
      </c>
      <c r="J1300" s="27" t="s">
        <v>6520</v>
      </c>
      <c r="K1300" s="27" t="s">
        <v>11905</v>
      </c>
      <c r="L1300" s="27" t="s">
        <v>7280</v>
      </c>
      <c r="M1300" s="30" t="s">
        <v>6531</v>
      </c>
      <c r="N1300" s="27" t="s">
        <v>7241</v>
      </c>
      <c r="O1300" s="23">
        <v>10683.81</v>
      </c>
      <c r="P1300" s="23">
        <v>0</v>
      </c>
      <c r="Q1300" s="23">
        <v>0</v>
      </c>
      <c r="R1300" s="24">
        <v>7485.83</v>
      </c>
      <c r="S1300" s="25">
        <v>0</v>
      </c>
      <c r="T1300" s="26" t="s">
        <v>12101</v>
      </c>
      <c r="U1300" s="22" t="str">
        <f>IFERROR(VLOOKUP(B1300,[1]Planilha1!$A$1:$B$34,2,FALSE),"Liberado")</f>
        <v>Liberado</v>
      </c>
      <c r="V1300" s="31"/>
      <c r="W1300" s="31"/>
      <c r="X1300" s="31"/>
      <c r="Y1300" s="31"/>
      <c r="Z1300" s="31"/>
      <c r="AA1300" s="31"/>
      <c r="AB1300" s="31"/>
      <c r="AC1300" s="31"/>
      <c r="AD1300" s="31"/>
      <c r="AE1300" s="31"/>
      <c r="AF1300" s="31"/>
      <c r="AG1300" s="31"/>
      <c r="AH1300" s="31"/>
      <c r="AI1300" s="31"/>
      <c r="AJ1300" s="31"/>
      <c r="AK1300" s="31"/>
      <c r="AL1300" s="31"/>
      <c r="AM1300" s="31"/>
      <c r="AN1300" s="31"/>
      <c r="AO1300" s="31"/>
      <c r="AP1300" s="31"/>
      <c r="AQ1300" s="31"/>
      <c r="AR1300" s="31"/>
      <c r="AS1300" s="31"/>
      <c r="AT1300" s="31"/>
      <c r="AU1300" s="31"/>
      <c r="AV1300" s="31"/>
      <c r="AW1300" s="31"/>
      <c r="AX1300" s="31"/>
      <c r="AY1300" s="31"/>
      <c r="AZ1300" s="31"/>
      <c r="BA1300" s="31"/>
    </row>
    <row r="1301" spans="1:53" s="21" customFormat="1" ht="20.100000000000001" customHeight="1" x14ac:dyDescent="0.2">
      <c r="A1301" s="27" t="s">
        <v>117</v>
      </c>
      <c r="B1301" s="28" t="s">
        <v>282</v>
      </c>
      <c r="C1301" s="27" t="s">
        <v>466</v>
      </c>
      <c r="D1301" s="27" t="s">
        <v>2141</v>
      </c>
      <c r="E1301" s="27" t="s">
        <v>7</v>
      </c>
      <c r="F1301" s="27" t="s">
        <v>6507</v>
      </c>
      <c r="G1301" s="27" t="s">
        <v>7253</v>
      </c>
      <c r="H1301" s="27" t="s">
        <v>7240</v>
      </c>
      <c r="I1301" s="29">
        <v>28000</v>
      </c>
      <c r="J1301" s="27" t="s">
        <v>6520</v>
      </c>
      <c r="K1301" s="27" t="s">
        <v>11921</v>
      </c>
      <c r="L1301" s="27" t="s">
        <v>7104</v>
      </c>
      <c r="M1301" s="30" t="s">
        <v>6531</v>
      </c>
      <c r="N1301" s="27" t="s">
        <v>6665</v>
      </c>
      <c r="O1301" s="23">
        <v>60993.23</v>
      </c>
      <c r="P1301" s="23">
        <v>0</v>
      </c>
      <c r="Q1301" s="23">
        <v>0</v>
      </c>
      <c r="R1301" s="24">
        <v>27083.06</v>
      </c>
      <c r="S1301" s="25">
        <v>0</v>
      </c>
      <c r="T1301" s="32"/>
      <c r="U1301" s="22" t="str">
        <f>IFERROR(VLOOKUP(B1301,[1]Planilha1!$A$1:$B$34,2,FALSE),"Liberado")</f>
        <v>Liberado</v>
      </c>
      <c r="V1301" s="31"/>
      <c r="W1301" s="31"/>
      <c r="X1301" s="31"/>
      <c r="Y1301" s="31"/>
      <c r="Z1301" s="31"/>
      <c r="AA1301" s="31"/>
      <c r="AB1301" s="31"/>
      <c r="AC1301" s="31"/>
      <c r="AD1301" s="31"/>
      <c r="AE1301" s="31"/>
      <c r="AF1301" s="31"/>
      <c r="AG1301" s="31"/>
      <c r="AH1301" s="31"/>
      <c r="AI1301" s="31"/>
      <c r="AJ1301" s="31"/>
      <c r="AK1301" s="31"/>
      <c r="AL1301" s="31"/>
      <c r="AM1301" s="31"/>
      <c r="AN1301" s="31"/>
      <c r="AO1301" s="31"/>
      <c r="AP1301" s="31"/>
      <c r="AQ1301" s="31"/>
      <c r="AR1301" s="31"/>
      <c r="AS1301" s="31"/>
      <c r="AT1301" s="31"/>
      <c r="AU1301" s="31"/>
      <c r="AV1301" s="31"/>
      <c r="AW1301" s="31"/>
      <c r="AX1301" s="31"/>
      <c r="AY1301" s="31"/>
      <c r="AZ1301" s="31"/>
      <c r="BA1301" s="31"/>
    </row>
    <row r="1302" spans="1:53" s="21" customFormat="1" ht="20.100000000000001" customHeight="1" x14ac:dyDescent="0.2">
      <c r="A1302" s="27" t="s">
        <v>117</v>
      </c>
      <c r="B1302" s="28" t="s">
        <v>282</v>
      </c>
      <c r="C1302" s="27" t="s">
        <v>519</v>
      </c>
      <c r="D1302" s="27" t="s">
        <v>2195</v>
      </c>
      <c r="E1302" s="27" t="s">
        <v>7</v>
      </c>
      <c r="F1302" s="27" t="s">
        <v>6507</v>
      </c>
      <c r="G1302" s="27" t="s">
        <v>7341</v>
      </c>
      <c r="H1302" s="27" t="s">
        <v>6806</v>
      </c>
      <c r="I1302" s="29">
        <v>25000</v>
      </c>
      <c r="J1302" s="27" t="s">
        <v>6520</v>
      </c>
      <c r="K1302" s="27" t="s">
        <v>12007</v>
      </c>
      <c r="L1302" s="27" t="s">
        <v>11479</v>
      </c>
      <c r="M1302" s="30">
        <v>41715</v>
      </c>
      <c r="N1302" s="27" t="s">
        <v>7342</v>
      </c>
      <c r="O1302" s="33">
        <v>0</v>
      </c>
      <c r="P1302" s="33">
        <v>0</v>
      </c>
      <c r="Q1302" s="33">
        <v>0</v>
      </c>
      <c r="R1302" s="29">
        <v>16806.7</v>
      </c>
      <c r="S1302" s="29">
        <v>0</v>
      </c>
      <c r="T1302" s="32"/>
      <c r="U1302" s="22" t="str">
        <f>IFERROR(VLOOKUP(B1302,[1]Planilha1!$A$1:$B$34,2,FALSE),"Liberado")</f>
        <v>Liberado</v>
      </c>
      <c r="V1302" s="31"/>
      <c r="W1302" s="31"/>
      <c r="X1302" s="31"/>
      <c r="Y1302" s="31"/>
      <c r="Z1302" s="31"/>
      <c r="AA1302" s="31"/>
      <c r="AB1302" s="31"/>
      <c r="AC1302" s="31"/>
      <c r="AD1302" s="31"/>
      <c r="AE1302" s="31"/>
      <c r="AF1302" s="31"/>
      <c r="AG1302" s="31"/>
      <c r="AH1302" s="31"/>
      <c r="AI1302" s="31"/>
      <c r="AJ1302" s="31"/>
      <c r="AK1302" s="31"/>
      <c r="AL1302" s="31"/>
      <c r="AM1302" s="31"/>
      <c r="AN1302" s="31"/>
      <c r="AO1302" s="31"/>
      <c r="AP1302" s="31"/>
      <c r="AQ1302" s="31"/>
      <c r="AR1302" s="31"/>
      <c r="AS1302" s="31"/>
      <c r="AT1302" s="31"/>
      <c r="AU1302" s="31"/>
      <c r="AV1302" s="31"/>
      <c r="AW1302" s="31"/>
      <c r="AX1302" s="31"/>
      <c r="AY1302" s="31"/>
      <c r="AZ1302" s="31"/>
      <c r="BA1302" s="31"/>
    </row>
    <row r="1303" spans="1:53" s="21" customFormat="1" ht="20.100000000000001" customHeight="1" x14ac:dyDescent="0.2">
      <c r="A1303" s="27" t="s">
        <v>117</v>
      </c>
      <c r="B1303" s="28" t="s">
        <v>282</v>
      </c>
      <c r="C1303" s="27" t="s">
        <v>337</v>
      </c>
      <c r="D1303" s="27" t="s">
        <v>2198</v>
      </c>
      <c r="E1303" s="27" t="s">
        <v>7</v>
      </c>
      <c r="F1303" s="27" t="s">
        <v>6507</v>
      </c>
      <c r="G1303" s="27" t="s">
        <v>7346</v>
      </c>
      <c r="H1303" s="27" t="s">
        <v>7347</v>
      </c>
      <c r="I1303" s="29">
        <v>25000</v>
      </c>
      <c r="J1303" s="27" t="s">
        <v>6514</v>
      </c>
      <c r="K1303" s="27" t="s">
        <v>12010</v>
      </c>
      <c r="L1303" s="27" t="s">
        <v>7280</v>
      </c>
      <c r="M1303" s="30">
        <v>41221</v>
      </c>
      <c r="N1303" s="27" t="s">
        <v>12011</v>
      </c>
      <c r="O1303" s="33">
        <v>8000</v>
      </c>
      <c r="P1303" s="33">
        <v>0</v>
      </c>
      <c r="Q1303" s="33">
        <v>0</v>
      </c>
      <c r="R1303" s="29">
        <v>0</v>
      </c>
      <c r="S1303" s="29">
        <v>0</v>
      </c>
      <c r="T1303" s="32"/>
      <c r="U1303" s="22" t="str">
        <f>IFERROR(VLOOKUP(B1303,[1]Planilha1!$A$1:$B$34,2,FALSE),"Liberado")</f>
        <v>Liberado</v>
      </c>
      <c r="V1303" s="31"/>
      <c r="W1303" s="31"/>
      <c r="X1303" s="31"/>
      <c r="Y1303" s="31"/>
      <c r="Z1303" s="31"/>
      <c r="AA1303" s="31"/>
      <c r="AB1303" s="31"/>
      <c r="AC1303" s="31"/>
      <c r="AD1303" s="31"/>
      <c r="AE1303" s="31"/>
      <c r="AF1303" s="31"/>
      <c r="AG1303" s="31"/>
      <c r="AH1303" s="31"/>
      <c r="AI1303" s="31"/>
      <c r="AJ1303" s="31"/>
      <c r="AK1303" s="31"/>
      <c r="AL1303" s="31"/>
      <c r="AM1303" s="31"/>
      <c r="AN1303" s="31"/>
      <c r="AO1303" s="31"/>
      <c r="AP1303" s="31"/>
      <c r="AQ1303" s="31"/>
      <c r="AR1303" s="31"/>
      <c r="AS1303" s="31"/>
      <c r="AT1303" s="31"/>
      <c r="AU1303" s="31"/>
      <c r="AV1303" s="31"/>
      <c r="AW1303" s="31"/>
      <c r="AX1303" s="31"/>
      <c r="AY1303" s="31"/>
      <c r="AZ1303" s="31"/>
      <c r="BA1303" s="31"/>
    </row>
    <row r="1304" spans="1:53" s="21" customFormat="1" ht="20.100000000000001" customHeight="1" x14ac:dyDescent="0.2">
      <c r="A1304" s="27" t="s">
        <v>117</v>
      </c>
      <c r="B1304" s="28" t="s">
        <v>282</v>
      </c>
      <c r="C1304" s="27" t="s">
        <v>466</v>
      </c>
      <c r="D1304" s="27" t="s">
        <v>2205</v>
      </c>
      <c r="E1304" s="27" t="s">
        <v>7</v>
      </c>
      <c r="F1304" s="27" t="s">
        <v>6507</v>
      </c>
      <c r="G1304" s="27" t="s">
        <v>7359</v>
      </c>
      <c r="H1304" s="27" t="s">
        <v>7240</v>
      </c>
      <c r="I1304" s="29">
        <v>23000</v>
      </c>
      <c r="J1304" s="27" t="s">
        <v>6514</v>
      </c>
      <c r="K1304" s="27" t="s">
        <v>12021</v>
      </c>
      <c r="L1304" s="27" t="s">
        <v>7051</v>
      </c>
      <c r="M1304" s="30">
        <v>41137</v>
      </c>
      <c r="N1304" s="27" t="s">
        <v>7218</v>
      </c>
      <c r="O1304" s="33">
        <v>127598.15</v>
      </c>
      <c r="P1304" s="33">
        <v>246248.14</v>
      </c>
      <c r="Q1304" s="33">
        <v>0</v>
      </c>
      <c r="R1304" s="29">
        <v>22029.759999999998</v>
      </c>
      <c r="S1304" s="29">
        <v>0</v>
      </c>
      <c r="T1304" s="32"/>
      <c r="U1304" s="22" t="str">
        <f>IFERROR(VLOOKUP(B1304,[1]Planilha1!$A$1:$B$34,2,FALSE),"Liberado")</f>
        <v>Liberado</v>
      </c>
      <c r="V1304" s="31"/>
      <c r="W1304" s="31"/>
      <c r="X1304" s="31"/>
      <c r="Y1304" s="31"/>
      <c r="Z1304" s="31"/>
      <c r="AA1304" s="31"/>
      <c r="AB1304" s="31"/>
      <c r="AC1304" s="31"/>
      <c r="AD1304" s="31"/>
      <c r="AE1304" s="31"/>
      <c r="AF1304" s="31"/>
      <c r="AG1304" s="31"/>
      <c r="AH1304" s="31"/>
      <c r="AI1304" s="31"/>
      <c r="AJ1304" s="31"/>
      <c r="AK1304" s="31"/>
      <c r="AL1304" s="31"/>
      <c r="AM1304" s="31"/>
      <c r="AN1304" s="31"/>
      <c r="AO1304" s="31"/>
      <c r="AP1304" s="31"/>
      <c r="AQ1304" s="31"/>
      <c r="AR1304" s="31"/>
      <c r="AS1304" s="31"/>
      <c r="AT1304" s="31"/>
      <c r="AU1304" s="31"/>
      <c r="AV1304" s="31"/>
      <c r="AW1304" s="31"/>
      <c r="AX1304" s="31"/>
      <c r="AY1304" s="31"/>
      <c r="AZ1304" s="31"/>
      <c r="BA1304" s="31"/>
    </row>
    <row r="1305" spans="1:53" s="21" customFormat="1" ht="20.100000000000001" customHeight="1" x14ac:dyDescent="0.2">
      <c r="A1305" s="40" t="s">
        <v>219</v>
      </c>
      <c r="B1305" s="41" t="s">
        <v>282</v>
      </c>
      <c r="C1305" s="14">
        <v>1</v>
      </c>
      <c r="D1305" s="40" t="s">
        <v>2221</v>
      </c>
      <c r="E1305" s="42" t="s">
        <v>2220</v>
      </c>
      <c r="F1305" s="43" t="s">
        <v>7389</v>
      </c>
      <c r="G1305" s="36" t="s">
        <v>7488</v>
      </c>
      <c r="H1305" s="40" t="s">
        <v>2221</v>
      </c>
      <c r="I1305" s="44">
        <v>431.73</v>
      </c>
      <c r="J1305" s="40" t="s">
        <v>7400</v>
      </c>
      <c r="K1305" s="40" t="s">
        <v>7401</v>
      </c>
      <c r="L1305" s="40" t="s">
        <v>7489</v>
      </c>
      <c r="M1305" s="42" t="s">
        <v>40</v>
      </c>
      <c r="N1305" s="40" t="s">
        <v>7852</v>
      </c>
      <c r="O1305" s="23">
        <v>0</v>
      </c>
      <c r="P1305" s="23">
        <v>431.73</v>
      </c>
      <c r="Q1305" s="23">
        <v>0</v>
      </c>
      <c r="R1305" s="24">
        <v>0</v>
      </c>
      <c r="S1305" s="25">
        <v>0</v>
      </c>
      <c r="T1305" s="32"/>
      <c r="U1305" s="22" t="str">
        <f>IFERROR(VLOOKUP(B1305,[1]Planilha1!$A$1:$B$34,2,FALSE),"Liberado")</f>
        <v>Liberado</v>
      </c>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c r="AV1305" s="45"/>
      <c r="AW1305" s="45"/>
      <c r="AX1305" s="45"/>
      <c r="AY1305" s="45"/>
      <c r="AZ1305" s="45"/>
      <c r="BA1305" s="45"/>
    </row>
    <row r="1306" spans="1:53" s="21" customFormat="1" ht="20.100000000000001" customHeight="1" x14ac:dyDescent="0.2">
      <c r="A1306" s="40" t="s">
        <v>219</v>
      </c>
      <c r="B1306" s="41" t="s">
        <v>282</v>
      </c>
      <c r="C1306" s="14">
        <v>1</v>
      </c>
      <c r="D1306" s="40" t="s">
        <v>2221</v>
      </c>
      <c r="E1306" s="42" t="s">
        <v>2220</v>
      </c>
      <c r="F1306" s="43" t="s">
        <v>7389</v>
      </c>
      <c r="G1306" s="36" t="s">
        <v>7490</v>
      </c>
      <c r="H1306" s="40" t="s">
        <v>2221</v>
      </c>
      <c r="I1306" s="44">
        <v>34954.639999999999</v>
      </c>
      <c r="J1306" s="40" t="s">
        <v>7400</v>
      </c>
      <c r="K1306" s="40" t="s">
        <v>7401</v>
      </c>
      <c r="L1306" s="40" t="s">
        <v>7491</v>
      </c>
      <c r="M1306" s="42" t="s">
        <v>40</v>
      </c>
      <c r="N1306" s="40" t="s">
        <v>7852</v>
      </c>
      <c r="O1306" s="23">
        <v>0</v>
      </c>
      <c r="P1306" s="23">
        <v>34954.639999999999</v>
      </c>
      <c r="Q1306" s="23">
        <v>0</v>
      </c>
      <c r="R1306" s="24">
        <v>0</v>
      </c>
      <c r="S1306" s="25">
        <v>0</v>
      </c>
      <c r="T1306" s="32"/>
      <c r="U1306" s="22" t="str">
        <f>IFERROR(VLOOKUP(B1306,[1]Planilha1!$A$1:$B$34,2,FALSE),"Liberado")</f>
        <v>Liberado</v>
      </c>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c r="AV1306" s="45"/>
      <c r="AW1306" s="45"/>
      <c r="AX1306" s="45"/>
      <c r="AY1306" s="45"/>
      <c r="AZ1306" s="45"/>
      <c r="BA1306" s="45"/>
    </row>
    <row r="1307" spans="1:53" s="21" customFormat="1" ht="20.100000000000001" customHeight="1" x14ac:dyDescent="0.2">
      <c r="A1307" s="40" t="s">
        <v>219</v>
      </c>
      <c r="B1307" s="41" t="s">
        <v>282</v>
      </c>
      <c r="C1307" s="14">
        <v>1</v>
      </c>
      <c r="D1307" s="40" t="s">
        <v>2221</v>
      </c>
      <c r="E1307" s="42" t="s">
        <v>2220</v>
      </c>
      <c r="F1307" s="43" t="s">
        <v>7389</v>
      </c>
      <c r="G1307" s="36" t="s">
        <v>7492</v>
      </c>
      <c r="H1307" s="40" t="s">
        <v>2221</v>
      </c>
      <c r="I1307" s="44">
        <v>26751.74</v>
      </c>
      <c r="J1307" s="40" t="s">
        <v>7400</v>
      </c>
      <c r="K1307" s="40" t="s">
        <v>7401</v>
      </c>
      <c r="L1307" s="40" t="s">
        <v>7491</v>
      </c>
      <c r="M1307" s="42" t="s">
        <v>40</v>
      </c>
      <c r="N1307" s="40" t="s">
        <v>7852</v>
      </c>
      <c r="O1307" s="23">
        <v>0</v>
      </c>
      <c r="P1307" s="23">
        <v>26751.74</v>
      </c>
      <c r="Q1307" s="23">
        <v>0</v>
      </c>
      <c r="R1307" s="24">
        <v>0</v>
      </c>
      <c r="S1307" s="25">
        <v>0</v>
      </c>
      <c r="T1307" s="32"/>
      <c r="U1307" s="22" t="str">
        <f>IFERROR(VLOOKUP(B1307,[1]Planilha1!$A$1:$B$34,2,FALSE),"Liberado")</f>
        <v>Liberado</v>
      </c>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c r="AV1307" s="45"/>
      <c r="AW1307" s="45"/>
      <c r="AX1307" s="45"/>
      <c r="AY1307" s="45"/>
      <c r="AZ1307" s="45"/>
      <c r="BA1307" s="45"/>
    </row>
    <row r="1308" spans="1:53" s="21" customFormat="1" ht="20.100000000000001" customHeight="1" x14ac:dyDescent="0.2">
      <c r="A1308" s="40" t="s">
        <v>219</v>
      </c>
      <c r="B1308" s="41" t="s">
        <v>282</v>
      </c>
      <c r="C1308" s="14">
        <v>1</v>
      </c>
      <c r="D1308" s="40" t="s">
        <v>2221</v>
      </c>
      <c r="E1308" s="42" t="s">
        <v>2220</v>
      </c>
      <c r="F1308" s="43" t="s">
        <v>7389</v>
      </c>
      <c r="G1308" s="36" t="s">
        <v>7493</v>
      </c>
      <c r="H1308" s="40" t="s">
        <v>2221</v>
      </c>
      <c r="I1308" s="44">
        <v>40313.800000000003</v>
      </c>
      <c r="J1308" s="40" t="s">
        <v>7400</v>
      </c>
      <c r="K1308" s="40" t="s">
        <v>7401</v>
      </c>
      <c r="L1308" s="40" t="s">
        <v>7491</v>
      </c>
      <c r="M1308" s="42" t="s">
        <v>40</v>
      </c>
      <c r="N1308" s="40" t="s">
        <v>7852</v>
      </c>
      <c r="O1308" s="23">
        <v>0</v>
      </c>
      <c r="P1308" s="23">
        <v>40313.800000000003</v>
      </c>
      <c r="Q1308" s="23">
        <v>0</v>
      </c>
      <c r="R1308" s="24">
        <v>0</v>
      </c>
      <c r="S1308" s="25">
        <v>0</v>
      </c>
      <c r="T1308" s="32"/>
      <c r="U1308" s="22" t="str">
        <f>IFERROR(VLOOKUP(B1308,[1]Planilha1!$A$1:$B$34,2,FALSE),"Liberado")</f>
        <v>Liberado</v>
      </c>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c r="AV1308" s="45"/>
      <c r="AW1308" s="45"/>
      <c r="AX1308" s="45"/>
      <c r="AY1308" s="45"/>
      <c r="AZ1308" s="45"/>
      <c r="BA1308" s="45"/>
    </row>
    <row r="1309" spans="1:53" s="21" customFormat="1" ht="20.100000000000001" customHeight="1" x14ac:dyDescent="0.2">
      <c r="A1309" s="40" t="s">
        <v>219</v>
      </c>
      <c r="B1309" s="41" t="s">
        <v>282</v>
      </c>
      <c r="C1309" s="14">
        <v>1</v>
      </c>
      <c r="D1309" s="40" t="s">
        <v>2221</v>
      </c>
      <c r="E1309" s="42" t="s">
        <v>2220</v>
      </c>
      <c r="F1309" s="43" t="s">
        <v>7389</v>
      </c>
      <c r="G1309" s="36" t="s">
        <v>7494</v>
      </c>
      <c r="H1309" s="40" t="s">
        <v>2221</v>
      </c>
      <c r="I1309" s="44">
        <v>49663.79</v>
      </c>
      <c r="J1309" s="40" t="s">
        <v>7400</v>
      </c>
      <c r="K1309" s="40" t="s">
        <v>7401</v>
      </c>
      <c r="L1309" s="40" t="s">
        <v>7491</v>
      </c>
      <c r="M1309" s="42" t="s">
        <v>40</v>
      </c>
      <c r="N1309" s="40" t="s">
        <v>7852</v>
      </c>
      <c r="O1309" s="23">
        <v>0</v>
      </c>
      <c r="P1309" s="23">
        <v>49663.79</v>
      </c>
      <c r="Q1309" s="23">
        <v>0</v>
      </c>
      <c r="R1309" s="24">
        <v>0</v>
      </c>
      <c r="S1309" s="25">
        <v>0</v>
      </c>
      <c r="T1309" s="32"/>
      <c r="U1309" s="22" t="str">
        <f>IFERROR(VLOOKUP(B1309,[1]Planilha1!$A$1:$B$34,2,FALSE),"Liberado")</f>
        <v>Liberado</v>
      </c>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c r="AV1309" s="45"/>
      <c r="AW1309" s="45"/>
      <c r="AX1309" s="45"/>
      <c r="AY1309" s="45"/>
      <c r="AZ1309" s="45"/>
      <c r="BA1309" s="45"/>
    </row>
    <row r="1310" spans="1:53" s="21" customFormat="1" ht="20.100000000000001" customHeight="1" x14ac:dyDescent="0.2">
      <c r="A1310" s="40" t="s">
        <v>219</v>
      </c>
      <c r="B1310" s="41" t="s">
        <v>282</v>
      </c>
      <c r="C1310" s="14">
        <v>1</v>
      </c>
      <c r="D1310" s="40" t="s">
        <v>2221</v>
      </c>
      <c r="E1310" s="42" t="s">
        <v>2220</v>
      </c>
      <c r="F1310" s="43" t="s">
        <v>7389</v>
      </c>
      <c r="G1310" s="36" t="s">
        <v>7495</v>
      </c>
      <c r="H1310" s="40" t="s">
        <v>2221</v>
      </c>
      <c r="I1310" s="44">
        <v>34749.870000000003</v>
      </c>
      <c r="J1310" s="40" t="s">
        <v>7400</v>
      </c>
      <c r="K1310" s="40" t="s">
        <v>7401</v>
      </c>
      <c r="L1310" s="40" t="s">
        <v>7491</v>
      </c>
      <c r="M1310" s="42" t="s">
        <v>40</v>
      </c>
      <c r="N1310" s="40" t="s">
        <v>7852</v>
      </c>
      <c r="O1310" s="23">
        <v>0</v>
      </c>
      <c r="P1310" s="23">
        <v>34749.870000000003</v>
      </c>
      <c r="Q1310" s="23">
        <v>0</v>
      </c>
      <c r="R1310" s="24">
        <v>0</v>
      </c>
      <c r="S1310" s="25">
        <v>0</v>
      </c>
      <c r="T1310" s="32"/>
      <c r="U1310" s="22" t="str">
        <f>IFERROR(VLOOKUP(B1310,[1]Planilha1!$A$1:$B$34,2,FALSE),"Liberado")</f>
        <v>Liberado</v>
      </c>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c r="AV1310" s="45"/>
      <c r="AW1310" s="45"/>
      <c r="AX1310" s="45"/>
      <c r="AY1310" s="45"/>
      <c r="AZ1310" s="45"/>
      <c r="BA1310" s="45"/>
    </row>
    <row r="1311" spans="1:53" s="21" customFormat="1" ht="20.100000000000001" customHeight="1" x14ac:dyDescent="0.2">
      <c r="A1311" s="40" t="s">
        <v>219</v>
      </c>
      <c r="B1311" s="41" t="s">
        <v>282</v>
      </c>
      <c r="C1311" s="14">
        <v>1</v>
      </c>
      <c r="D1311" s="40" t="s">
        <v>2221</v>
      </c>
      <c r="E1311" s="42" t="s">
        <v>2220</v>
      </c>
      <c r="F1311" s="43" t="s">
        <v>7389</v>
      </c>
      <c r="G1311" s="36" t="s">
        <v>7496</v>
      </c>
      <c r="H1311" s="40" t="s">
        <v>2221</v>
      </c>
      <c r="I1311" s="44">
        <v>46850.55</v>
      </c>
      <c r="J1311" s="40" t="s">
        <v>7400</v>
      </c>
      <c r="K1311" s="40" t="s">
        <v>7401</v>
      </c>
      <c r="L1311" s="40" t="s">
        <v>7491</v>
      </c>
      <c r="M1311" s="42" t="s">
        <v>40</v>
      </c>
      <c r="N1311" s="40" t="s">
        <v>7852</v>
      </c>
      <c r="O1311" s="23">
        <v>0</v>
      </c>
      <c r="P1311" s="23">
        <v>46850.55</v>
      </c>
      <c r="Q1311" s="23">
        <v>0</v>
      </c>
      <c r="R1311" s="24">
        <v>0</v>
      </c>
      <c r="S1311" s="25">
        <v>0</v>
      </c>
      <c r="T1311" s="32"/>
      <c r="U1311" s="22" t="str">
        <f>IFERROR(VLOOKUP(B1311,[1]Planilha1!$A$1:$B$34,2,FALSE),"Liberado")</f>
        <v>Liberado</v>
      </c>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c r="AV1311" s="45"/>
      <c r="AW1311" s="45"/>
      <c r="AX1311" s="45"/>
      <c r="AY1311" s="45"/>
      <c r="AZ1311" s="45"/>
      <c r="BA1311" s="45"/>
    </row>
    <row r="1312" spans="1:53" s="21" customFormat="1" ht="20.100000000000001" customHeight="1" x14ac:dyDescent="0.2">
      <c r="A1312" s="40" t="s">
        <v>219</v>
      </c>
      <c r="B1312" s="41" t="s">
        <v>282</v>
      </c>
      <c r="C1312" s="14">
        <v>1</v>
      </c>
      <c r="D1312" s="40" t="s">
        <v>2221</v>
      </c>
      <c r="E1312" s="42" t="s">
        <v>2220</v>
      </c>
      <c r="F1312" s="43" t="s">
        <v>7389</v>
      </c>
      <c r="G1312" s="36" t="s">
        <v>7497</v>
      </c>
      <c r="H1312" s="40" t="s">
        <v>2221</v>
      </c>
      <c r="I1312" s="44">
        <v>45828.05</v>
      </c>
      <c r="J1312" s="40" t="s">
        <v>7400</v>
      </c>
      <c r="K1312" s="40" t="s">
        <v>7401</v>
      </c>
      <c r="L1312" s="40" t="s">
        <v>7491</v>
      </c>
      <c r="M1312" s="42" t="s">
        <v>40</v>
      </c>
      <c r="N1312" s="40" t="s">
        <v>7852</v>
      </c>
      <c r="O1312" s="23">
        <v>0</v>
      </c>
      <c r="P1312" s="23">
        <v>45828.05</v>
      </c>
      <c r="Q1312" s="23">
        <v>0</v>
      </c>
      <c r="R1312" s="24">
        <v>0</v>
      </c>
      <c r="S1312" s="25">
        <v>0</v>
      </c>
      <c r="T1312" s="32"/>
      <c r="U1312" s="22" t="str">
        <f>IFERROR(VLOOKUP(B1312,[1]Planilha1!$A$1:$B$34,2,FALSE),"Liberado")</f>
        <v>Liberado</v>
      </c>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c r="AV1312" s="45"/>
      <c r="AW1312" s="45"/>
      <c r="AX1312" s="45"/>
      <c r="AY1312" s="45"/>
      <c r="AZ1312" s="45"/>
      <c r="BA1312" s="45"/>
    </row>
    <row r="1313" spans="1:53" s="21" customFormat="1" ht="20.100000000000001" customHeight="1" x14ac:dyDescent="0.2">
      <c r="A1313" s="40" t="s">
        <v>219</v>
      </c>
      <c r="B1313" s="41" t="s">
        <v>282</v>
      </c>
      <c r="C1313" s="14">
        <v>1</v>
      </c>
      <c r="D1313" s="40" t="s">
        <v>2221</v>
      </c>
      <c r="E1313" s="42" t="s">
        <v>2220</v>
      </c>
      <c r="F1313" s="43" t="s">
        <v>7389</v>
      </c>
      <c r="G1313" s="36" t="s">
        <v>7498</v>
      </c>
      <c r="H1313" s="40" t="s">
        <v>2221</v>
      </c>
      <c r="I1313" s="44">
        <v>39207.79</v>
      </c>
      <c r="J1313" s="40" t="s">
        <v>7400</v>
      </c>
      <c r="K1313" s="40" t="s">
        <v>7401</v>
      </c>
      <c r="L1313" s="40" t="s">
        <v>7491</v>
      </c>
      <c r="M1313" s="42" t="s">
        <v>40</v>
      </c>
      <c r="N1313" s="40" t="s">
        <v>7852</v>
      </c>
      <c r="O1313" s="23">
        <v>0</v>
      </c>
      <c r="P1313" s="23">
        <v>39207.79</v>
      </c>
      <c r="Q1313" s="23">
        <v>0</v>
      </c>
      <c r="R1313" s="24">
        <v>0</v>
      </c>
      <c r="S1313" s="25">
        <v>0</v>
      </c>
      <c r="T1313" s="32"/>
      <c r="U1313" s="22" t="str">
        <f>IFERROR(VLOOKUP(B1313,[1]Planilha1!$A$1:$B$34,2,FALSE),"Liberado")</f>
        <v>Liberado</v>
      </c>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c r="AV1313" s="45"/>
      <c r="AW1313" s="45"/>
      <c r="AX1313" s="45"/>
      <c r="AY1313" s="45"/>
      <c r="AZ1313" s="45"/>
      <c r="BA1313" s="45"/>
    </row>
    <row r="1314" spans="1:53" s="21" customFormat="1" ht="20.100000000000001" customHeight="1" x14ac:dyDescent="0.2">
      <c r="A1314" s="40" t="s">
        <v>219</v>
      </c>
      <c r="B1314" s="41" t="s">
        <v>282</v>
      </c>
      <c r="C1314" s="14">
        <v>1</v>
      </c>
      <c r="D1314" s="40" t="s">
        <v>2221</v>
      </c>
      <c r="E1314" s="42" t="s">
        <v>2220</v>
      </c>
      <c r="F1314" s="43" t="s">
        <v>7389</v>
      </c>
      <c r="G1314" s="36" t="s">
        <v>7499</v>
      </c>
      <c r="H1314" s="40" t="s">
        <v>2221</v>
      </c>
      <c r="I1314" s="44">
        <v>40022.33</v>
      </c>
      <c r="J1314" s="40" t="s">
        <v>7400</v>
      </c>
      <c r="K1314" s="40" t="s">
        <v>7401</v>
      </c>
      <c r="L1314" s="40" t="s">
        <v>7491</v>
      </c>
      <c r="M1314" s="42" t="s">
        <v>40</v>
      </c>
      <c r="N1314" s="40" t="s">
        <v>7852</v>
      </c>
      <c r="O1314" s="23">
        <v>0</v>
      </c>
      <c r="P1314" s="23">
        <v>40022.33</v>
      </c>
      <c r="Q1314" s="23">
        <v>0</v>
      </c>
      <c r="R1314" s="24">
        <v>0</v>
      </c>
      <c r="S1314" s="25">
        <v>0</v>
      </c>
      <c r="T1314" s="32"/>
      <c r="U1314" s="22" t="str">
        <f>IFERROR(VLOOKUP(B1314,[1]Planilha1!$A$1:$B$34,2,FALSE),"Liberado")</f>
        <v>Liberado</v>
      </c>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c r="AV1314" s="45"/>
      <c r="AW1314" s="45"/>
      <c r="AX1314" s="45"/>
      <c r="AY1314" s="45"/>
      <c r="AZ1314" s="45"/>
      <c r="BA1314" s="45"/>
    </row>
    <row r="1315" spans="1:53" s="21" customFormat="1" ht="20.100000000000001" customHeight="1" x14ac:dyDescent="0.2">
      <c r="A1315" s="40" t="s">
        <v>219</v>
      </c>
      <c r="B1315" s="41" t="s">
        <v>282</v>
      </c>
      <c r="C1315" s="14">
        <v>1</v>
      </c>
      <c r="D1315" s="40" t="s">
        <v>2221</v>
      </c>
      <c r="E1315" s="42" t="s">
        <v>2220</v>
      </c>
      <c r="F1315" s="43" t="s">
        <v>7389</v>
      </c>
      <c r="G1315" s="36" t="s">
        <v>7500</v>
      </c>
      <c r="H1315" s="40" t="s">
        <v>2221</v>
      </c>
      <c r="I1315" s="44">
        <v>509.1</v>
      </c>
      <c r="J1315" s="40" t="s">
        <v>7501</v>
      </c>
      <c r="K1315" s="40" t="s">
        <v>7502</v>
      </c>
      <c r="L1315" s="40" t="s">
        <v>7503</v>
      </c>
      <c r="M1315" s="42" t="s">
        <v>40</v>
      </c>
      <c r="N1315" s="40" t="s">
        <v>7852</v>
      </c>
      <c r="O1315" s="23">
        <v>0</v>
      </c>
      <c r="P1315" s="23">
        <v>509.1</v>
      </c>
      <c r="Q1315" s="23">
        <v>0</v>
      </c>
      <c r="R1315" s="24">
        <v>0</v>
      </c>
      <c r="S1315" s="25">
        <v>0</v>
      </c>
      <c r="T1315" s="32"/>
      <c r="U1315" s="22" t="str">
        <f>IFERROR(VLOOKUP(B1315,[1]Planilha1!$A$1:$B$34,2,FALSE),"Liberado")</f>
        <v>Liberado</v>
      </c>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c r="AV1315" s="45"/>
      <c r="AW1315" s="45"/>
      <c r="AX1315" s="45"/>
      <c r="AY1315" s="45"/>
      <c r="AZ1315" s="45"/>
      <c r="BA1315" s="45"/>
    </row>
    <row r="1316" spans="1:53" s="21" customFormat="1" ht="20.100000000000001" customHeight="1" x14ac:dyDescent="0.2">
      <c r="A1316" s="40" t="s">
        <v>219</v>
      </c>
      <c r="B1316" s="41" t="s">
        <v>282</v>
      </c>
      <c r="C1316" s="14">
        <v>1</v>
      </c>
      <c r="D1316" s="40" t="s">
        <v>2221</v>
      </c>
      <c r="E1316" s="42" t="s">
        <v>2220</v>
      </c>
      <c r="F1316" s="43" t="s">
        <v>7389</v>
      </c>
      <c r="G1316" s="36" t="s">
        <v>7504</v>
      </c>
      <c r="H1316" s="40" t="s">
        <v>2221</v>
      </c>
      <c r="I1316" s="44">
        <v>30316.1</v>
      </c>
      <c r="J1316" s="40" t="s">
        <v>7501</v>
      </c>
      <c r="K1316" s="40" t="s">
        <v>7502</v>
      </c>
      <c r="L1316" s="40" t="s">
        <v>7505</v>
      </c>
      <c r="M1316" s="42" t="s">
        <v>40</v>
      </c>
      <c r="N1316" s="40" t="s">
        <v>7852</v>
      </c>
      <c r="O1316" s="23">
        <v>0</v>
      </c>
      <c r="P1316" s="23">
        <v>30316.1</v>
      </c>
      <c r="Q1316" s="23">
        <v>0</v>
      </c>
      <c r="R1316" s="24">
        <v>0</v>
      </c>
      <c r="S1316" s="25">
        <v>0</v>
      </c>
      <c r="T1316" s="32"/>
      <c r="U1316" s="22" t="str">
        <f>IFERROR(VLOOKUP(B1316,[1]Planilha1!$A$1:$B$34,2,FALSE),"Liberado")</f>
        <v>Liberado</v>
      </c>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c r="AV1316" s="45"/>
      <c r="AW1316" s="45"/>
      <c r="AX1316" s="45"/>
      <c r="AY1316" s="45"/>
      <c r="AZ1316" s="45"/>
      <c r="BA1316" s="45"/>
    </row>
    <row r="1317" spans="1:53" s="21" customFormat="1" ht="20.100000000000001" customHeight="1" x14ac:dyDescent="0.2">
      <c r="A1317" s="40" t="s">
        <v>219</v>
      </c>
      <c r="B1317" s="41" t="s">
        <v>282</v>
      </c>
      <c r="C1317" s="14">
        <v>1</v>
      </c>
      <c r="D1317" s="40" t="s">
        <v>2221</v>
      </c>
      <c r="E1317" s="42" t="s">
        <v>2220</v>
      </c>
      <c r="F1317" s="43" t="s">
        <v>7389</v>
      </c>
      <c r="G1317" s="36" t="s">
        <v>7506</v>
      </c>
      <c r="H1317" s="40" t="s">
        <v>2221</v>
      </c>
      <c r="I1317" s="44">
        <v>28284.74</v>
      </c>
      <c r="J1317" s="40" t="s">
        <v>7501</v>
      </c>
      <c r="K1317" s="40" t="s">
        <v>7401</v>
      </c>
      <c r="L1317" s="40" t="s">
        <v>7431</v>
      </c>
      <c r="M1317" s="42" t="s">
        <v>40</v>
      </c>
      <c r="N1317" s="40" t="s">
        <v>7852</v>
      </c>
      <c r="O1317" s="23">
        <v>0</v>
      </c>
      <c r="P1317" s="23">
        <v>28284.74</v>
      </c>
      <c r="Q1317" s="23">
        <v>0</v>
      </c>
      <c r="R1317" s="24">
        <v>0</v>
      </c>
      <c r="S1317" s="25">
        <v>0</v>
      </c>
      <c r="T1317" s="32"/>
      <c r="U1317" s="22" t="str">
        <f>IFERROR(VLOOKUP(B1317,[1]Planilha1!$A$1:$B$34,2,FALSE),"Liberado")</f>
        <v>Liberado</v>
      </c>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c r="AV1317" s="45"/>
      <c r="AW1317" s="45"/>
      <c r="AX1317" s="45"/>
      <c r="AY1317" s="45"/>
      <c r="AZ1317" s="45"/>
      <c r="BA1317" s="45"/>
    </row>
    <row r="1318" spans="1:53" s="21" customFormat="1" ht="20.100000000000001" customHeight="1" x14ac:dyDescent="0.2">
      <c r="A1318" s="40" t="s">
        <v>219</v>
      </c>
      <c r="B1318" s="41" t="s">
        <v>282</v>
      </c>
      <c r="C1318" s="14">
        <v>1</v>
      </c>
      <c r="D1318" s="40" t="s">
        <v>2221</v>
      </c>
      <c r="E1318" s="42" t="s">
        <v>2220</v>
      </c>
      <c r="F1318" s="43" t="s">
        <v>7389</v>
      </c>
      <c r="G1318" s="36" t="s">
        <v>7507</v>
      </c>
      <c r="H1318" s="40" t="s">
        <v>2221</v>
      </c>
      <c r="I1318" s="44">
        <v>323.02</v>
      </c>
      <c r="J1318" s="40" t="s">
        <v>7400</v>
      </c>
      <c r="K1318" s="40" t="s">
        <v>7401</v>
      </c>
      <c r="L1318" s="40" t="s">
        <v>7491</v>
      </c>
      <c r="M1318" s="42" t="s">
        <v>40</v>
      </c>
      <c r="N1318" s="40" t="s">
        <v>7852</v>
      </c>
      <c r="O1318" s="23">
        <v>0</v>
      </c>
      <c r="P1318" s="23">
        <v>323.02</v>
      </c>
      <c r="Q1318" s="23">
        <v>0</v>
      </c>
      <c r="R1318" s="24">
        <v>0</v>
      </c>
      <c r="S1318" s="25">
        <v>0</v>
      </c>
      <c r="T1318" s="32"/>
      <c r="U1318" s="22" t="str">
        <f>IFERROR(VLOOKUP(B1318,[1]Planilha1!$A$1:$B$34,2,FALSE),"Liberado")</f>
        <v>Liberado</v>
      </c>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c r="AV1318" s="45"/>
      <c r="AW1318" s="45"/>
      <c r="AX1318" s="45"/>
      <c r="AY1318" s="45"/>
      <c r="AZ1318" s="45"/>
      <c r="BA1318" s="45"/>
    </row>
    <row r="1319" spans="1:53" s="21" customFormat="1" ht="20.100000000000001" customHeight="1" x14ac:dyDescent="0.2">
      <c r="A1319" s="40" t="s">
        <v>219</v>
      </c>
      <c r="B1319" s="41" t="s">
        <v>282</v>
      </c>
      <c r="C1319" s="14">
        <v>1</v>
      </c>
      <c r="D1319" s="40" t="s">
        <v>2221</v>
      </c>
      <c r="E1319" s="42" t="s">
        <v>2220</v>
      </c>
      <c r="F1319" s="43" t="s">
        <v>7389</v>
      </c>
      <c r="G1319" s="36" t="s">
        <v>7508</v>
      </c>
      <c r="H1319" s="40" t="s">
        <v>2221</v>
      </c>
      <c r="I1319" s="44">
        <v>19234.89</v>
      </c>
      <c r="J1319" s="40" t="s">
        <v>7400</v>
      </c>
      <c r="K1319" s="40" t="s">
        <v>7401</v>
      </c>
      <c r="L1319" s="40" t="s">
        <v>7491</v>
      </c>
      <c r="M1319" s="42" t="s">
        <v>40</v>
      </c>
      <c r="N1319" s="40" t="s">
        <v>7852</v>
      </c>
      <c r="O1319" s="23">
        <v>0</v>
      </c>
      <c r="P1319" s="23">
        <v>19234.89</v>
      </c>
      <c r="Q1319" s="23">
        <v>0</v>
      </c>
      <c r="R1319" s="24">
        <v>0</v>
      </c>
      <c r="S1319" s="25">
        <v>0</v>
      </c>
      <c r="T1319" s="32"/>
      <c r="U1319" s="22" t="str">
        <f>IFERROR(VLOOKUP(B1319,[1]Planilha1!$A$1:$B$34,2,FALSE),"Liberado")</f>
        <v>Liberado</v>
      </c>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c r="AV1319" s="45"/>
      <c r="AW1319" s="45"/>
      <c r="AX1319" s="45"/>
      <c r="AY1319" s="45"/>
      <c r="AZ1319" s="45"/>
      <c r="BA1319" s="45"/>
    </row>
    <row r="1320" spans="1:53" s="21" customFormat="1" ht="20.100000000000001" customHeight="1" x14ac:dyDescent="0.2">
      <c r="A1320" s="40" t="s">
        <v>219</v>
      </c>
      <c r="B1320" s="41" t="s">
        <v>282</v>
      </c>
      <c r="C1320" s="14">
        <v>1</v>
      </c>
      <c r="D1320" s="40" t="s">
        <v>2221</v>
      </c>
      <c r="E1320" s="42" t="s">
        <v>2220</v>
      </c>
      <c r="F1320" s="43" t="s">
        <v>7389</v>
      </c>
      <c r="G1320" s="36" t="s">
        <v>7509</v>
      </c>
      <c r="H1320" s="40" t="s">
        <v>2221</v>
      </c>
      <c r="I1320" s="44">
        <v>17946.04</v>
      </c>
      <c r="J1320" s="40" t="s">
        <v>7400</v>
      </c>
      <c r="K1320" s="40" t="s">
        <v>7401</v>
      </c>
      <c r="L1320" s="40" t="s">
        <v>7491</v>
      </c>
      <c r="M1320" s="42" t="s">
        <v>40</v>
      </c>
      <c r="N1320" s="40" t="s">
        <v>7852</v>
      </c>
      <c r="O1320" s="23">
        <v>0</v>
      </c>
      <c r="P1320" s="23">
        <v>17946.04</v>
      </c>
      <c r="Q1320" s="23">
        <v>0</v>
      </c>
      <c r="R1320" s="24">
        <v>0</v>
      </c>
      <c r="S1320" s="25">
        <v>0</v>
      </c>
      <c r="T1320" s="32"/>
      <c r="U1320" s="22" t="str">
        <f>IFERROR(VLOOKUP(B1320,[1]Planilha1!$A$1:$B$34,2,FALSE),"Liberado")</f>
        <v>Liberado</v>
      </c>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c r="AV1320" s="45"/>
      <c r="AW1320" s="45"/>
      <c r="AX1320" s="45"/>
      <c r="AY1320" s="45"/>
      <c r="AZ1320" s="45"/>
      <c r="BA1320" s="45"/>
    </row>
    <row r="1321" spans="1:53" s="21" customFormat="1" ht="20.100000000000001" customHeight="1" x14ac:dyDescent="0.2">
      <c r="A1321" s="40" t="s">
        <v>219</v>
      </c>
      <c r="B1321" s="41" t="s">
        <v>282</v>
      </c>
      <c r="C1321" s="14">
        <v>1</v>
      </c>
      <c r="D1321" s="40" t="s">
        <v>2221</v>
      </c>
      <c r="E1321" s="42" t="s">
        <v>2220</v>
      </c>
      <c r="F1321" s="43" t="s">
        <v>7389</v>
      </c>
      <c r="G1321" s="36" t="s">
        <v>7510</v>
      </c>
      <c r="H1321" s="40" t="s">
        <v>2221</v>
      </c>
      <c r="I1321" s="44">
        <v>8033.72</v>
      </c>
      <c r="J1321" s="40" t="s">
        <v>7400</v>
      </c>
      <c r="K1321" s="40" t="s">
        <v>7401</v>
      </c>
      <c r="L1321" s="40" t="s">
        <v>7491</v>
      </c>
      <c r="M1321" s="42" t="s">
        <v>40</v>
      </c>
      <c r="N1321" s="40" t="s">
        <v>7852</v>
      </c>
      <c r="O1321" s="23">
        <v>0</v>
      </c>
      <c r="P1321" s="23">
        <v>8033.72</v>
      </c>
      <c r="Q1321" s="23">
        <v>0</v>
      </c>
      <c r="R1321" s="24">
        <v>0</v>
      </c>
      <c r="S1321" s="25">
        <v>0</v>
      </c>
      <c r="T1321" s="32"/>
      <c r="U1321" s="22" t="str">
        <f>IFERROR(VLOOKUP(B1321,[1]Planilha1!$A$1:$B$34,2,FALSE),"Liberado")</f>
        <v>Liberado</v>
      </c>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c r="AV1321" s="45"/>
      <c r="AW1321" s="45"/>
      <c r="AX1321" s="45"/>
      <c r="AY1321" s="45"/>
      <c r="AZ1321" s="45"/>
      <c r="BA1321" s="45"/>
    </row>
    <row r="1322" spans="1:53" s="21" customFormat="1" ht="20.100000000000001" customHeight="1" x14ac:dyDescent="0.2">
      <c r="A1322" s="40" t="s">
        <v>219</v>
      </c>
      <c r="B1322" s="41" t="s">
        <v>282</v>
      </c>
      <c r="C1322" s="14">
        <v>1</v>
      </c>
      <c r="D1322" s="40" t="s">
        <v>2228</v>
      </c>
      <c r="E1322" s="42" t="s">
        <v>2220</v>
      </c>
      <c r="F1322" s="43" t="s">
        <v>7389</v>
      </c>
      <c r="G1322" s="36" t="s">
        <v>7511</v>
      </c>
      <c r="H1322" s="40" t="s">
        <v>2228</v>
      </c>
      <c r="I1322" s="44">
        <v>13193.02</v>
      </c>
      <c r="J1322" s="40" t="s">
        <v>7400</v>
      </c>
      <c r="K1322" s="40" t="s">
        <v>7512</v>
      </c>
      <c r="L1322" s="40" t="s">
        <v>7431</v>
      </c>
      <c r="M1322" s="42" t="s">
        <v>40</v>
      </c>
      <c r="N1322" s="40" t="s">
        <v>7852</v>
      </c>
      <c r="O1322" s="23">
        <v>0</v>
      </c>
      <c r="P1322" s="23">
        <v>13193.02</v>
      </c>
      <c r="Q1322" s="23">
        <v>0</v>
      </c>
      <c r="R1322" s="24">
        <v>0</v>
      </c>
      <c r="S1322" s="25">
        <v>0</v>
      </c>
      <c r="T1322" s="32"/>
      <c r="U1322" s="22" t="str">
        <f>IFERROR(VLOOKUP(B1322,[1]Planilha1!$A$1:$B$34,2,FALSE),"Liberado")</f>
        <v>Liberado</v>
      </c>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c r="AV1322" s="45"/>
      <c r="AW1322" s="45"/>
      <c r="AX1322" s="45"/>
      <c r="AY1322" s="45"/>
      <c r="AZ1322" s="45"/>
      <c r="BA1322" s="45"/>
    </row>
    <row r="1323" spans="1:53" s="21" customFormat="1" ht="20.100000000000001" customHeight="1" x14ac:dyDescent="0.2">
      <c r="A1323" s="40" t="s">
        <v>219</v>
      </c>
      <c r="B1323" s="41" t="s">
        <v>282</v>
      </c>
      <c r="C1323" s="14">
        <v>1</v>
      </c>
      <c r="D1323" s="40" t="s">
        <v>2229</v>
      </c>
      <c r="E1323" s="42" t="s">
        <v>2220</v>
      </c>
      <c r="F1323" s="43" t="s">
        <v>7513</v>
      </c>
      <c r="G1323" s="36" t="s">
        <v>7514</v>
      </c>
      <c r="H1323" s="40" t="s">
        <v>7515</v>
      </c>
      <c r="I1323" s="44">
        <v>536948.72</v>
      </c>
      <c r="J1323" s="40" t="s">
        <v>7516</v>
      </c>
      <c r="K1323" s="40" t="s">
        <v>7517</v>
      </c>
      <c r="L1323" s="40" t="s">
        <v>7518</v>
      </c>
      <c r="M1323" s="42" t="s">
        <v>40</v>
      </c>
      <c r="N1323" s="40" t="s">
        <v>7519</v>
      </c>
      <c r="O1323" s="23">
        <v>0</v>
      </c>
      <c r="P1323" s="23">
        <v>0</v>
      </c>
      <c r="Q1323" s="23">
        <v>0</v>
      </c>
      <c r="R1323" s="24">
        <v>0</v>
      </c>
      <c r="S1323" s="25">
        <v>0</v>
      </c>
      <c r="T1323" s="32"/>
      <c r="U1323" s="22" t="str">
        <f>IFERROR(VLOOKUP(B1323,[1]Planilha1!$A$1:$B$34,2,FALSE),"Liberado")</f>
        <v>Liberado</v>
      </c>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c r="AV1323" s="45"/>
      <c r="AW1323" s="45"/>
      <c r="AX1323" s="45"/>
      <c r="AY1323" s="45"/>
      <c r="AZ1323" s="45"/>
      <c r="BA1323" s="45"/>
    </row>
    <row r="1324" spans="1:53" s="21" customFormat="1" ht="20.100000000000001" customHeight="1" x14ac:dyDescent="0.2">
      <c r="A1324" s="12" t="s">
        <v>77</v>
      </c>
      <c r="B1324" s="18" t="s">
        <v>259</v>
      </c>
      <c r="C1324" s="12" t="s">
        <v>331</v>
      </c>
      <c r="D1324" s="12" t="s">
        <v>367</v>
      </c>
      <c r="E1324" s="19" t="s">
        <v>5</v>
      </c>
      <c r="F1324" s="19" t="s">
        <v>2244</v>
      </c>
      <c r="G1324" s="19" t="s">
        <v>2431</v>
      </c>
      <c r="H1324" s="12" t="s">
        <v>2432</v>
      </c>
      <c r="I1324" s="20">
        <v>20000</v>
      </c>
      <c r="J1324" s="12" t="s">
        <v>2325</v>
      </c>
      <c r="K1324" s="12" t="s">
        <v>2433</v>
      </c>
      <c r="L1324" s="12" t="s">
        <v>2334</v>
      </c>
      <c r="M1324" s="12"/>
      <c r="N1324" s="12" t="s">
        <v>7994</v>
      </c>
      <c r="O1324" s="20">
        <v>5000</v>
      </c>
      <c r="P1324" s="20">
        <v>0</v>
      </c>
      <c r="Q1324" s="20">
        <v>0</v>
      </c>
      <c r="R1324" s="20">
        <v>0</v>
      </c>
      <c r="S1324" s="20">
        <v>416</v>
      </c>
      <c r="U1324" s="22" t="str">
        <f>IFERROR(VLOOKUP(B1324,[1]Planilha1!$A$1:$B$34,2,FALSE),"Liberado")</f>
        <v>Liberado</v>
      </c>
    </row>
    <row r="1325" spans="1:53" s="21" customFormat="1" ht="20.100000000000001" customHeight="1" x14ac:dyDescent="0.2">
      <c r="A1325" s="12" t="s">
        <v>77</v>
      </c>
      <c r="B1325" s="18" t="s">
        <v>259</v>
      </c>
      <c r="C1325" s="12" t="s">
        <v>788</v>
      </c>
      <c r="D1325" s="12" t="s">
        <v>790</v>
      </c>
      <c r="E1325" s="19" t="s">
        <v>5</v>
      </c>
      <c r="F1325" s="19" t="s">
        <v>12</v>
      </c>
      <c r="G1325" s="19" t="s">
        <v>3741</v>
      </c>
      <c r="H1325" s="12" t="s">
        <v>3742</v>
      </c>
      <c r="I1325" s="20">
        <v>220</v>
      </c>
      <c r="J1325" s="12" t="s">
        <v>2258</v>
      </c>
      <c r="K1325" s="12" t="s">
        <v>3743</v>
      </c>
      <c r="L1325" s="12" t="s">
        <v>2411</v>
      </c>
      <c r="M1325" s="12"/>
      <c r="N1325" s="12" t="s">
        <v>3744</v>
      </c>
      <c r="O1325" s="20">
        <v>0</v>
      </c>
      <c r="P1325" s="20">
        <v>0</v>
      </c>
      <c r="Q1325" s="20">
        <v>0</v>
      </c>
      <c r="R1325" s="20">
        <v>0</v>
      </c>
      <c r="S1325" s="20">
        <v>880</v>
      </c>
      <c r="U1325" s="22" t="str">
        <f>IFERROR(VLOOKUP(B1325,[1]Planilha1!$A$1:$B$34,2,FALSE),"Liberado")</f>
        <v>Liberado</v>
      </c>
    </row>
    <row r="1326" spans="1:53" s="21" customFormat="1" ht="20.100000000000001" customHeight="1" x14ac:dyDescent="0.2">
      <c r="A1326" s="12" t="s">
        <v>77</v>
      </c>
      <c r="B1326" s="18" t="s">
        <v>259</v>
      </c>
      <c r="C1326" s="12" t="s">
        <v>957</v>
      </c>
      <c r="D1326" s="12" t="s">
        <v>839</v>
      </c>
      <c r="E1326" s="19" t="s">
        <v>5</v>
      </c>
      <c r="F1326" s="19" t="s">
        <v>2279</v>
      </c>
      <c r="G1326" s="19" t="s">
        <v>3856</v>
      </c>
      <c r="H1326" s="12" t="s">
        <v>3857</v>
      </c>
      <c r="I1326" s="20">
        <v>570031.72</v>
      </c>
      <c r="J1326" s="12" t="s">
        <v>2270</v>
      </c>
      <c r="K1326" s="12" t="s">
        <v>3858</v>
      </c>
      <c r="L1326" s="12" t="s">
        <v>8601</v>
      </c>
      <c r="M1326" s="12"/>
      <c r="N1326" s="12" t="s">
        <v>4663</v>
      </c>
      <c r="O1326" s="20">
        <v>0</v>
      </c>
      <c r="P1326" s="20">
        <v>60000</v>
      </c>
      <c r="Q1326" s="20">
        <v>0</v>
      </c>
      <c r="R1326" s="20">
        <v>0</v>
      </c>
      <c r="S1326" s="20">
        <v>240</v>
      </c>
      <c r="U1326" s="22" t="str">
        <f>IFERROR(VLOOKUP(B1326,[1]Planilha1!$A$1:$B$34,2,FALSE),"Liberado")</f>
        <v>Liberado</v>
      </c>
    </row>
    <row r="1327" spans="1:53" s="21" customFormat="1" ht="20.100000000000001" customHeight="1" x14ac:dyDescent="0.2">
      <c r="A1327" s="12" t="s">
        <v>77</v>
      </c>
      <c r="B1327" s="18" t="s">
        <v>259</v>
      </c>
      <c r="C1327" s="12" t="s">
        <v>811</v>
      </c>
      <c r="D1327" s="12" t="s">
        <v>812</v>
      </c>
      <c r="E1327" s="19" t="s">
        <v>5</v>
      </c>
      <c r="F1327" s="19" t="s">
        <v>2273</v>
      </c>
      <c r="G1327" s="19" t="s">
        <v>3786</v>
      </c>
      <c r="H1327" s="12" t="s">
        <v>3787</v>
      </c>
      <c r="I1327" s="20">
        <v>1000</v>
      </c>
      <c r="J1327" s="12" t="s">
        <v>2270</v>
      </c>
      <c r="K1327" s="12" t="s">
        <v>3788</v>
      </c>
      <c r="L1327" s="12" t="s">
        <v>2767</v>
      </c>
      <c r="M1327" s="12"/>
      <c r="N1327" s="12" t="s">
        <v>3789</v>
      </c>
      <c r="O1327" s="20">
        <v>0</v>
      </c>
      <c r="P1327" s="20">
        <v>9600</v>
      </c>
      <c r="Q1327" s="20">
        <v>0</v>
      </c>
      <c r="R1327" s="20">
        <v>0</v>
      </c>
      <c r="S1327" s="20">
        <v>537.6</v>
      </c>
      <c r="U1327" s="22" t="str">
        <f>IFERROR(VLOOKUP(B1327,[1]Planilha1!$A$1:$B$34,2,FALSE),"Liberado")</f>
        <v>Liberado</v>
      </c>
    </row>
    <row r="1328" spans="1:53" s="21" customFormat="1" ht="20.100000000000001" customHeight="1" x14ac:dyDescent="0.2">
      <c r="A1328" s="27" t="s">
        <v>126</v>
      </c>
      <c r="B1328" s="28" t="s">
        <v>259</v>
      </c>
      <c r="C1328" s="27" t="s">
        <v>1301</v>
      </c>
      <c r="D1328" s="27" t="s">
        <v>11110</v>
      </c>
      <c r="E1328" s="27" t="s">
        <v>7</v>
      </c>
      <c r="F1328" s="27" t="s">
        <v>6507</v>
      </c>
      <c r="G1328" s="27" t="s">
        <v>11111</v>
      </c>
      <c r="H1328" s="27" t="s">
        <v>11112</v>
      </c>
      <c r="I1328" s="29">
        <v>50000</v>
      </c>
      <c r="J1328" s="27" t="s">
        <v>6520</v>
      </c>
      <c r="K1328" s="27" t="s">
        <v>11089</v>
      </c>
      <c r="L1328" s="27" t="s">
        <v>7770</v>
      </c>
      <c r="M1328" s="30">
        <v>43061</v>
      </c>
      <c r="N1328" s="27" t="s">
        <v>11091</v>
      </c>
      <c r="O1328" s="23">
        <v>0</v>
      </c>
      <c r="P1328" s="23">
        <v>801663.37</v>
      </c>
      <c r="Q1328" s="23">
        <v>0</v>
      </c>
      <c r="R1328" s="24">
        <v>0</v>
      </c>
      <c r="S1328" s="25">
        <v>0</v>
      </c>
      <c r="T1328" s="32" t="s">
        <v>12066</v>
      </c>
      <c r="U1328" s="22" t="str">
        <f>IFERROR(VLOOKUP(B1328,[1]Planilha1!$A$1:$B$34,2,FALSE),"Liberado")</f>
        <v>Liberado</v>
      </c>
      <c r="V1328" s="31"/>
      <c r="W1328" s="31"/>
      <c r="X1328" s="31"/>
      <c r="Y1328" s="31"/>
      <c r="Z1328" s="31"/>
      <c r="AA1328" s="31"/>
      <c r="AB1328" s="31"/>
      <c r="AC1328" s="31"/>
      <c r="AD1328" s="31"/>
      <c r="AE1328" s="31"/>
      <c r="AF1328" s="31"/>
      <c r="AG1328" s="31"/>
      <c r="AH1328" s="31"/>
      <c r="AI1328" s="31"/>
      <c r="AJ1328" s="31"/>
      <c r="AK1328" s="31"/>
      <c r="AL1328" s="31"/>
      <c r="AM1328" s="31"/>
      <c r="AN1328" s="31"/>
      <c r="AO1328" s="31"/>
      <c r="AP1328" s="31"/>
      <c r="AQ1328" s="31"/>
      <c r="AR1328" s="31"/>
      <c r="AS1328" s="31"/>
      <c r="AT1328" s="31"/>
      <c r="AU1328" s="31"/>
      <c r="AV1328" s="31"/>
      <c r="AW1328" s="31"/>
      <c r="AX1328" s="31"/>
      <c r="AY1328" s="31"/>
      <c r="AZ1328" s="31"/>
      <c r="BA1328" s="31"/>
    </row>
    <row r="1329" spans="1:53" s="21" customFormat="1" ht="20.100000000000001" customHeight="1" x14ac:dyDescent="0.2">
      <c r="A1329" s="27" t="s">
        <v>126</v>
      </c>
      <c r="B1329" s="28" t="s">
        <v>259</v>
      </c>
      <c r="C1329" s="27" t="s">
        <v>1966</v>
      </c>
      <c r="D1329" s="27" t="s">
        <v>11308</v>
      </c>
      <c r="E1329" s="27" t="s">
        <v>7</v>
      </c>
      <c r="F1329" s="27" t="s">
        <v>6507</v>
      </c>
      <c r="G1329" s="27" t="s">
        <v>11309</v>
      </c>
      <c r="H1329" s="27" t="s">
        <v>7191</v>
      </c>
      <c r="I1329" s="29">
        <v>150000</v>
      </c>
      <c r="J1329" s="27" t="s">
        <v>6520</v>
      </c>
      <c r="K1329" s="27" t="s">
        <v>11099</v>
      </c>
      <c r="L1329" s="27" t="s">
        <v>6585</v>
      </c>
      <c r="M1329" s="30" t="s">
        <v>6531</v>
      </c>
      <c r="N1329" s="27" t="s">
        <v>11125</v>
      </c>
      <c r="O1329" s="23">
        <v>0</v>
      </c>
      <c r="P1329" s="23">
        <v>130978.86</v>
      </c>
      <c r="Q1329" s="23">
        <v>0</v>
      </c>
      <c r="R1329" s="24">
        <v>0</v>
      </c>
      <c r="S1329" s="25">
        <v>0</v>
      </c>
      <c r="T1329" s="32" t="s">
        <v>12066</v>
      </c>
      <c r="U1329" s="22" t="str">
        <f>IFERROR(VLOOKUP(B1329,[1]Planilha1!$A$1:$B$34,2,FALSE),"Liberado")</f>
        <v>Liberado</v>
      </c>
      <c r="V1329" s="31"/>
      <c r="W1329" s="31"/>
      <c r="X1329" s="31"/>
      <c r="Y1329" s="31"/>
      <c r="Z1329" s="31"/>
      <c r="AA1329" s="31"/>
      <c r="AB1329" s="31"/>
      <c r="AC1329" s="31"/>
      <c r="AD1329" s="31"/>
      <c r="AE1329" s="31"/>
      <c r="AF1329" s="31"/>
      <c r="AG1329" s="31"/>
      <c r="AH1329" s="31"/>
      <c r="AI1329" s="31"/>
      <c r="AJ1329" s="31"/>
      <c r="AK1329" s="31"/>
      <c r="AL1329" s="31"/>
      <c r="AM1329" s="31"/>
      <c r="AN1329" s="31"/>
      <c r="AO1329" s="31"/>
      <c r="AP1329" s="31"/>
      <c r="AQ1329" s="31"/>
      <c r="AR1329" s="31"/>
      <c r="AS1329" s="31"/>
      <c r="AT1329" s="31"/>
      <c r="AU1329" s="31"/>
      <c r="AV1329" s="31"/>
      <c r="AW1329" s="31"/>
      <c r="AX1329" s="31"/>
      <c r="AY1329" s="31"/>
      <c r="AZ1329" s="31"/>
      <c r="BA1329" s="31"/>
    </row>
    <row r="1330" spans="1:53" s="21" customFormat="1" ht="20.100000000000001" customHeight="1" x14ac:dyDescent="0.2">
      <c r="A1330" s="27" t="s">
        <v>126</v>
      </c>
      <c r="B1330" s="28" t="s">
        <v>259</v>
      </c>
      <c r="C1330" s="27" t="s">
        <v>1301</v>
      </c>
      <c r="D1330" s="27" t="s">
        <v>11337</v>
      </c>
      <c r="E1330" s="27" t="s">
        <v>7</v>
      </c>
      <c r="F1330" s="27" t="s">
        <v>6507</v>
      </c>
      <c r="G1330" s="27" t="s">
        <v>11338</v>
      </c>
      <c r="H1330" s="27" t="s">
        <v>11339</v>
      </c>
      <c r="I1330" s="29">
        <v>40000</v>
      </c>
      <c r="J1330" s="27" t="s">
        <v>6520</v>
      </c>
      <c r="K1330" s="27" t="s">
        <v>11099</v>
      </c>
      <c r="L1330" s="27" t="s">
        <v>7770</v>
      </c>
      <c r="M1330" s="30">
        <v>43048</v>
      </c>
      <c r="N1330" s="27" t="s">
        <v>11125</v>
      </c>
      <c r="O1330" s="23">
        <v>0</v>
      </c>
      <c r="P1330" s="23">
        <v>865331.16</v>
      </c>
      <c r="Q1330" s="23">
        <v>0</v>
      </c>
      <c r="R1330" s="24">
        <v>0</v>
      </c>
      <c r="S1330" s="25">
        <v>0</v>
      </c>
      <c r="T1330" s="32" t="s">
        <v>12066</v>
      </c>
      <c r="U1330" s="22" t="str">
        <f>IFERROR(VLOOKUP(B1330,[1]Planilha1!$A$1:$B$34,2,FALSE),"Liberado")</f>
        <v>Liberado</v>
      </c>
      <c r="V1330" s="31"/>
      <c r="W1330" s="31"/>
      <c r="X1330" s="31"/>
      <c r="Y1330" s="31"/>
      <c r="Z1330" s="31"/>
      <c r="AA1330" s="31"/>
      <c r="AB1330" s="31"/>
      <c r="AC1330" s="31"/>
      <c r="AD1330" s="31"/>
      <c r="AE1330" s="31"/>
      <c r="AF1330" s="31"/>
      <c r="AG1330" s="31"/>
      <c r="AH1330" s="31"/>
      <c r="AI1330" s="31"/>
      <c r="AJ1330" s="31"/>
      <c r="AK1330" s="31"/>
      <c r="AL1330" s="31"/>
      <c r="AM1330" s="31"/>
      <c r="AN1330" s="31"/>
      <c r="AO1330" s="31"/>
      <c r="AP1330" s="31"/>
      <c r="AQ1330" s="31"/>
      <c r="AR1330" s="31"/>
      <c r="AS1330" s="31"/>
      <c r="AT1330" s="31"/>
      <c r="AU1330" s="31"/>
      <c r="AV1330" s="31"/>
      <c r="AW1330" s="31"/>
      <c r="AX1330" s="31"/>
      <c r="AY1330" s="31"/>
      <c r="AZ1330" s="31"/>
      <c r="BA1330" s="31"/>
    </row>
    <row r="1331" spans="1:53" s="21" customFormat="1" ht="20.100000000000001" customHeight="1" x14ac:dyDescent="0.2">
      <c r="A1331" s="27" t="s">
        <v>126</v>
      </c>
      <c r="B1331" s="28" t="s">
        <v>259</v>
      </c>
      <c r="C1331" s="27">
        <v>1</v>
      </c>
      <c r="D1331" s="27" t="s">
        <v>1919</v>
      </c>
      <c r="E1331" s="27" t="s">
        <v>7</v>
      </c>
      <c r="F1331" s="27" t="s">
        <v>6507</v>
      </c>
      <c r="G1331" s="27" t="s">
        <v>6666</v>
      </c>
      <c r="H1331" s="27" t="s">
        <v>6667</v>
      </c>
      <c r="I1331" s="29">
        <v>100000</v>
      </c>
      <c r="J1331" s="27" t="s">
        <v>6514</v>
      </c>
      <c r="K1331" s="27" t="s">
        <v>11580</v>
      </c>
      <c r="L1331" s="27" t="s">
        <v>6680</v>
      </c>
      <c r="M1331" s="30" t="s">
        <v>6531</v>
      </c>
      <c r="N1331" s="27" t="s">
        <v>11581</v>
      </c>
      <c r="O1331" s="23">
        <v>215080.08</v>
      </c>
      <c r="P1331" s="23">
        <v>366864.83</v>
      </c>
      <c r="Q1331" s="23">
        <v>0</v>
      </c>
      <c r="R1331" s="24">
        <v>0</v>
      </c>
      <c r="S1331" s="25">
        <v>0</v>
      </c>
      <c r="T1331" s="32"/>
      <c r="U1331" s="22" t="str">
        <f>IFERROR(VLOOKUP(B1331,[1]Planilha1!$A$1:$B$34,2,FALSE),"Liberado")</f>
        <v>Liberado</v>
      </c>
      <c r="V1331" s="31"/>
      <c r="W1331" s="31"/>
      <c r="X1331" s="31"/>
      <c r="Y1331" s="31"/>
      <c r="Z1331" s="31"/>
      <c r="AA1331" s="31"/>
      <c r="AB1331" s="31"/>
      <c r="AC1331" s="31"/>
      <c r="AD1331" s="31"/>
      <c r="AE1331" s="31"/>
      <c r="AF1331" s="31"/>
      <c r="AG1331" s="31"/>
      <c r="AH1331" s="31"/>
      <c r="AI1331" s="31"/>
      <c r="AJ1331" s="31"/>
      <c r="AK1331" s="31"/>
      <c r="AL1331" s="31"/>
      <c r="AM1331" s="31"/>
      <c r="AN1331" s="31"/>
      <c r="AO1331" s="31"/>
      <c r="AP1331" s="31"/>
      <c r="AQ1331" s="31"/>
      <c r="AR1331" s="31"/>
      <c r="AS1331" s="31"/>
      <c r="AT1331" s="31"/>
      <c r="AU1331" s="31"/>
      <c r="AV1331" s="31"/>
      <c r="AW1331" s="31"/>
      <c r="AX1331" s="31"/>
      <c r="AY1331" s="31"/>
      <c r="AZ1331" s="31"/>
      <c r="BA1331" s="31"/>
    </row>
    <row r="1332" spans="1:53" s="21" customFormat="1" ht="20.100000000000001" customHeight="1" x14ac:dyDescent="0.2">
      <c r="A1332" s="27" t="s">
        <v>126</v>
      </c>
      <c r="B1332" s="28" t="s">
        <v>259</v>
      </c>
      <c r="C1332" s="27" t="s">
        <v>808</v>
      </c>
      <c r="D1332" s="27" t="s">
        <v>1925</v>
      </c>
      <c r="E1332" s="27" t="s">
        <v>7</v>
      </c>
      <c r="F1332" s="27" t="s">
        <v>6507</v>
      </c>
      <c r="G1332" s="27" t="s">
        <v>6677</v>
      </c>
      <c r="H1332" s="27" t="s">
        <v>6667</v>
      </c>
      <c r="I1332" s="29">
        <v>10000</v>
      </c>
      <c r="J1332" s="27" t="s">
        <v>6514</v>
      </c>
      <c r="K1332" s="27" t="s">
        <v>11593</v>
      </c>
      <c r="L1332" s="27" t="s">
        <v>7038</v>
      </c>
      <c r="M1332" s="30" t="s">
        <v>6531</v>
      </c>
      <c r="N1332" s="27" t="s">
        <v>11594</v>
      </c>
      <c r="O1332" s="23">
        <v>0</v>
      </c>
      <c r="P1332" s="23">
        <v>0.01</v>
      </c>
      <c r="Q1332" s="23">
        <v>0</v>
      </c>
      <c r="R1332" s="24">
        <v>0</v>
      </c>
      <c r="S1332" s="25">
        <v>0</v>
      </c>
      <c r="T1332" s="32"/>
      <c r="U1332" s="22" t="str">
        <f>IFERROR(VLOOKUP(B1332,[1]Planilha1!$A$1:$B$34,2,FALSE),"Liberado")</f>
        <v>Liberado</v>
      </c>
      <c r="V1332" s="31"/>
      <c r="W1332" s="31"/>
      <c r="X1332" s="31"/>
      <c r="Y1332" s="31"/>
      <c r="Z1332" s="31"/>
      <c r="AA1332" s="31"/>
      <c r="AB1332" s="31"/>
      <c r="AC1332" s="31"/>
      <c r="AD1332" s="31"/>
      <c r="AE1332" s="31"/>
      <c r="AF1332" s="31"/>
      <c r="AG1332" s="31"/>
      <c r="AH1332" s="31"/>
      <c r="AI1332" s="31"/>
      <c r="AJ1332" s="31"/>
      <c r="AK1332" s="31"/>
      <c r="AL1332" s="31"/>
      <c r="AM1332" s="31"/>
      <c r="AN1332" s="31"/>
      <c r="AO1332" s="31"/>
      <c r="AP1332" s="31"/>
      <c r="AQ1332" s="31"/>
      <c r="AR1332" s="31"/>
      <c r="AS1332" s="31"/>
      <c r="AT1332" s="31"/>
      <c r="AU1332" s="31"/>
      <c r="AV1332" s="31"/>
      <c r="AW1332" s="31"/>
      <c r="AX1332" s="31"/>
      <c r="AY1332" s="31"/>
      <c r="AZ1332" s="31"/>
      <c r="BA1332" s="31"/>
    </row>
    <row r="1333" spans="1:53" s="21" customFormat="1" ht="20.100000000000001" customHeight="1" x14ac:dyDescent="0.2">
      <c r="A1333" s="27" t="s">
        <v>126</v>
      </c>
      <c r="B1333" s="28" t="s">
        <v>259</v>
      </c>
      <c r="C1333" s="27" t="s">
        <v>808</v>
      </c>
      <c r="D1333" s="27" t="s">
        <v>1932</v>
      </c>
      <c r="E1333" s="27" t="s">
        <v>7</v>
      </c>
      <c r="F1333" s="27" t="s">
        <v>6507</v>
      </c>
      <c r="G1333" s="27" t="s">
        <v>6686</v>
      </c>
      <c r="H1333" s="27" t="s">
        <v>6667</v>
      </c>
      <c r="I1333" s="29">
        <v>10000</v>
      </c>
      <c r="J1333" s="27" t="s">
        <v>6521</v>
      </c>
      <c r="K1333" s="27" t="s">
        <v>11099</v>
      </c>
      <c r="L1333" s="27" t="s">
        <v>2677</v>
      </c>
      <c r="M1333" s="30">
        <v>42618</v>
      </c>
      <c r="N1333" s="27" t="s">
        <v>11605</v>
      </c>
      <c r="O1333" s="23">
        <v>0</v>
      </c>
      <c r="P1333" s="23">
        <v>0.01</v>
      </c>
      <c r="Q1333" s="23">
        <v>0</v>
      </c>
      <c r="R1333" s="24">
        <v>0</v>
      </c>
      <c r="S1333" s="25">
        <v>0</v>
      </c>
      <c r="T1333" s="32"/>
      <c r="U1333" s="22" t="str">
        <f>IFERROR(VLOOKUP(B1333,[1]Planilha1!$A$1:$B$34,2,FALSE),"Liberado")</f>
        <v>Liberado</v>
      </c>
      <c r="V1333" s="31"/>
      <c r="W1333" s="31"/>
      <c r="X1333" s="31"/>
      <c r="Y1333" s="31"/>
      <c r="Z1333" s="31"/>
      <c r="AA1333" s="31"/>
      <c r="AB1333" s="31"/>
      <c r="AC1333" s="31"/>
      <c r="AD1333" s="31"/>
      <c r="AE1333" s="31"/>
      <c r="AF1333" s="31"/>
      <c r="AG1333" s="31"/>
      <c r="AH1333" s="31"/>
      <c r="AI1333" s="31"/>
      <c r="AJ1333" s="31"/>
      <c r="AK1333" s="31"/>
      <c r="AL1333" s="31"/>
      <c r="AM1333" s="31"/>
      <c r="AN1333" s="31"/>
      <c r="AO1333" s="31"/>
      <c r="AP1333" s="31"/>
      <c r="AQ1333" s="31"/>
      <c r="AR1333" s="31"/>
      <c r="AS1333" s="31"/>
      <c r="AT1333" s="31"/>
      <c r="AU1333" s="31"/>
      <c r="AV1333" s="31"/>
      <c r="AW1333" s="31"/>
      <c r="AX1333" s="31"/>
      <c r="AY1333" s="31"/>
      <c r="AZ1333" s="31"/>
      <c r="BA1333" s="31"/>
    </row>
    <row r="1334" spans="1:53" s="21" customFormat="1" ht="20.100000000000001" customHeight="1" x14ac:dyDescent="0.2">
      <c r="A1334" s="27" t="s">
        <v>126</v>
      </c>
      <c r="B1334" s="28" t="s">
        <v>259</v>
      </c>
      <c r="C1334" s="27" t="s">
        <v>1955</v>
      </c>
      <c r="D1334" s="27" t="s">
        <v>1956</v>
      </c>
      <c r="E1334" s="27" t="s">
        <v>7</v>
      </c>
      <c r="F1334" s="27" t="s">
        <v>6507</v>
      </c>
      <c r="G1334" s="27" t="s">
        <v>6801</v>
      </c>
      <c r="H1334" s="27" t="s">
        <v>6802</v>
      </c>
      <c r="I1334" s="29">
        <v>35000</v>
      </c>
      <c r="J1334" s="27" t="s">
        <v>6521</v>
      </c>
      <c r="K1334" s="27" t="s">
        <v>11099</v>
      </c>
      <c r="L1334" s="27" t="s">
        <v>6680</v>
      </c>
      <c r="M1334" s="30">
        <v>42577</v>
      </c>
      <c r="N1334" s="27" t="s">
        <v>11644</v>
      </c>
      <c r="O1334" s="23">
        <v>0</v>
      </c>
      <c r="P1334" s="23">
        <v>14174.7</v>
      </c>
      <c r="Q1334" s="23">
        <v>0</v>
      </c>
      <c r="R1334" s="24">
        <v>8959.6299999999992</v>
      </c>
      <c r="S1334" s="25">
        <v>0</v>
      </c>
      <c r="T1334" s="32"/>
      <c r="U1334" s="22" t="str">
        <f>IFERROR(VLOOKUP(B1334,[1]Planilha1!$A$1:$B$34,2,FALSE),"Liberado")</f>
        <v>Liberado</v>
      </c>
      <c r="V1334" s="31"/>
      <c r="W1334" s="31"/>
      <c r="X1334" s="31"/>
      <c r="Y1334" s="31"/>
      <c r="Z1334" s="31"/>
      <c r="AA1334" s="31"/>
      <c r="AB1334" s="31"/>
      <c r="AC1334" s="31"/>
      <c r="AD1334" s="31"/>
      <c r="AE1334" s="31"/>
      <c r="AF1334" s="31"/>
      <c r="AG1334" s="31"/>
      <c r="AH1334" s="31"/>
      <c r="AI1334" s="31"/>
      <c r="AJ1334" s="31"/>
      <c r="AK1334" s="31"/>
      <c r="AL1334" s="31"/>
      <c r="AM1334" s="31"/>
      <c r="AN1334" s="31"/>
      <c r="AO1334" s="31"/>
      <c r="AP1334" s="31"/>
      <c r="AQ1334" s="31"/>
      <c r="AR1334" s="31"/>
      <c r="AS1334" s="31"/>
      <c r="AT1334" s="31"/>
      <c r="AU1334" s="31"/>
      <c r="AV1334" s="31"/>
      <c r="AW1334" s="31"/>
      <c r="AX1334" s="31"/>
      <c r="AY1334" s="31"/>
      <c r="AZ1334" s="31"/>
      <c r="BA1334" s="31"/>
    </row>
    <row r="1335" spans="1:53" s="21" customFormat="1" ht="20.100000000000001" customHeight="1" x14ac:dyDescent="0.2">
      <c r="A1335" s="27" t="s">
        <v>126</v>
      </c>
      <c r="B1335" s="28" t="s">
        <v>259</v>
      </c>
      <c r="C1335" s="27" t="s">
        <v>1524</v>
      </c>
      <c r="D1335" s="27" t="s">
        <v>1933</v>
      </c>
      <c r="E1335" s="27" t="s">
        <v>11130</v>
      </c>
      <c r="F1335" s="27" t="s">
        <v>5349</v>
      </c>
      <c r="G1335" s="27" t="s">
        <v>5438</v>
      </c>
      <c r="H1335" s="27" t="s">
        <v>6688</v>
      </c>
      <c r="I1335" s="29">
        <v>0</v>
      </c>
      <c r="J1335" s="27" t="s">
        <v>6520</v>
      </c>
      <c r="K1335" s="27" t="s">
        <v>11357</v>
      </c>
      <c r="L1335" s="27" t="s">
        <v>2266</v>
      </c>
      <c r="M1335" s="30" t="s">
        <v>6531</v>
      </c>
      <c r="N1335" s="27" t="s">
        <v>6732</v>
      </c>
      <c r="O1335" s="23">
        <v>0</v>
      </c>
      <c r="P1335" s="23">
        <v>0</v>
      </c>
      <c r="Q1335" s="23">
        <v>0</v>
      </c>
      <c r="R1335" s="24">
        <v>0</v>
      </c>
      <c r="S1335" s="25">
        <v>0</v>
      </c>
      <c r="T1335" s="32"/>
      <c r="U1335" s="22" t="str">
        <f>IFERROR(VLOOKUP(B1335,[1]Planilha1!$A$1:$B$34,2,FALSE),"Liberado")</f>
        <v>Liberado</v>
      </c>
      <c r="V1335" s="31"/>
      <c r="W1335" s="31"/>
      <c r="X1335" s="31"/>
      <c r="Y1335" s="31"/>
      <c r="Z1335" s="31"/>
      <c r="AA1335" s="31"/>
      <c r="AB1335" s="31"/>
      <c r="AC1335" s="31"/>
      <c r="AD1335" s="31"/>
      <c r="AE1335" s="31"/>
      <c r="AF1335" s="31"/>
      <c r="AG1335" s="31"/>
      <c r="AH1335" s="31"/>
      <c r="AI1335" s="31"/>
      <c r="AJ1335" s="31"/>
      <c r="AK1335" s="31"/>
      <c r="AL1335" s="31"/>
      <c r="AM1335" s="31"/>
      <c r="AN1335" s="31"/>
      <c r="AO1335" s="31"/>
      <c r="AP1335" s="31"/>
      <c r="AQ1335" s="31"/>
      <c r="AR1335" s="31"/>
      <c r="AS1335" s="31"/>
      <c r="AT1335" s="31"/>
      <c r="AU1335" s="31"/>
      <c r="AV1335" s="31"/>
      <c r="AW1335" s="31"/>
      <c r="AX1335" s="31"/>
      <c r="AY1335" s="31"/>
      <c r="AZ1335" s="31"/>
      <c r="BA1335" s="31"/>
    </row>
    <row r="1336" spans="1:53" s="21" customFormat="1" ht="20.100000000000001" customHeight="1" x14ac:dyDescent="0.2">
      <c r="A1336" s="27" t="s">
        <v>126</v>
      </c>
      <c r="B1336" s="28" t="s">
        <v>259</v>
      </c>
      <c r="C1336" s="27" t="s">
        <v>759</v>
      </c>
      <c r="D1336" s="27" t="s">
        <v>1933</v>
      </c>
      <c r="E1336" s="27" t="s">
        <v>11130</v>
      </c>
      <c r="F1336" s="27" t="s">
        <v>5349</v>
      </c>
      <c r="G1336" s="27" t="s">
        <v>6923</v>
      </c>
      <c r="H1336" s="27" t="s">
        <v>6688</v>
      </c>
      <c r="I1336" s="29">
        <v>0</v>
      </c>
      <c r="J1336" s="27" t="s">
        <v>6520</v>
      </c>
      <c r="K1336" s="27" t="s">
        <v>11357</v>
      </c>
      <c r="L1336" s="27" t="s">
        <v>6731</v>
      </c>
      <c r="M1336" s="30" t="s">
        <v>6531</v>
      </c>
      <c r="N1336" s="27" t="s">
        <v>6732</v>
      </c>
      <c r="O1336" s="23">
        <v>0</v>
      </c>
      <c r="P1336" s="23">
        <v>0</v>
      </c>
      <c r="Q1336" s="23">
        <v>0</v>
      </c>
      <c r="R1336" s="24">
        <v>0</v>
      </c>
      <c r="S1336" s="25">
        <v>0</v>
      </c>
      <c r="T1336" s="32"/>
      <c r="U1336" s="22" t="str">
        <f>IFERROR(VLOOKUP(B1336,[1]Planilha1!$A$1:$B$34,2,FALSE),"Liberado")</f>
        <v>Liberado</v>
      </c>
      <c r="V1336" s="31"/>
      <c r="W1336" s="31"/>
      <c r="X1336" s="31"/>
      <c r="Y1336" s="31"/>
      <c r="Z1336" s="31"/>
      <c r="AA1336" s="31"/>
      <c r="AB1336" s="31"/>
      <c r="AC1336" s="31"/>
      <c r="AD1336" s="31"/>
      <c r="AE1336" s="31"/>
      <c r="AF1336" s="31"/>
      <c r="AG1336" s="31"/>
      <c r="AH1336" s="31"/>
      <c r="AI1336" s="31"/>
      <c r="AJ1336" s="31"/>
      <c r="AK1336" s="31"/>
      <c r="AL1336" s="31"/>
      <c r="AM1336" s="31"/>
      <c r="AN1336" s="31"/>
      <c r="AO1336" s="31"/>
      <c r="AP1336" s="31"/>
      <c r="AQ1336" s="31"/>
      <c r="AR1336" s="31"/>
      <c r="AS1336" s="31"/>
      <c r="AT1336" s="31"/>
      <c r="AU1336" s="31"/>
      <c r="AV1336" s="31"/>
      <c r="AW1336" s="31"/>
      <c r="AX1336" s="31"/>
      <c r="AY1336" s="31"/>
      <c r="AZ1336" s="31"/>
      <c r="BA1336" s="31"/>
    </row>
    <row r="1337" spans="1:53" s="21" customFormat="1" ht="20.100000000000001" customHeight="1" x14ac:dyDescent="0.2">
      <c r="A1337" s="27" t="s">
        <v>126</v>
      </c>
      <c r="B1337" s="28" t="s">
        <v>259</v>
      </c>
      <c r="C1337" s="27" t="s">
        <v>1303</v>
      </c>
      <c r="D1337" s="27" t="s">
        <v>1933</v>
      </c>
      <c r="E1337" s="27" t="s">
        <v>11130</v>
      </c>
      <c r="F1337" s="27" t="s">
        <v>5349</v>
      </c>
      <c r="G1337" s="27" t="s">
        <v>6924</v>
      </c>
      <c r="H1337" s="27" t="s">
        <v>6688</v>
      </c>
      <c r="I1337" s="29">
        <v>0</v>
      </c>
      <c r="J1337" s="27" t="s">
        <v>6520</v>
      </c>
      <c r="K1337" s="27" t="s">
        <v>11357</v>
      </c>
      <c r="L1337" s="27" t="s">
        <v>6731</v>
      </c>
      <c r="M1337" s="30" t="s">
        <v>6531</v>
      </c>
      <c r="N1337" s="27" t="s">
        <v>6732</v>
      </c>
      <c r="O1337" s="23">
        <v>0</v>
      </c>
      <c r="P1337" s="23">
        <v>0</v>
      </c>
      <c r="Q1337" s="23">
        <v>0</v>
      </c>
      <c r="R1337" s="24">
        <v>0</v>
      </c>
      <c r="S1337" s="25">
        <v>0</v>
      </c>
      <c r="T1337" s="32"/>
      <c r="U1337" s="22" t="str">
        <f>IFERROR(VLOOKUP(B1337,[1]Planilha1!$A$1:$B$34,2,FALSE),"Liberado")</f>
        <v>Liberado</v>
      </c>
      <c r="V1337" s="31"/>
      <c r="W1337" s="31"/>
      <c r="X1337" s="31"/>
      <c r="Y1337" s="31"/>
      <c r="Z1337" s="31"/>
      <c r="AA1337" s="31"/>
      <c r="AB1337" s="31"/>
      <c r="AC1337" s="31"/>
      <c r="AD1337" s="31"/>
      <c r="AE1337" s="31"/>
      <c r="AF1337" s="31"/>
      <c r="AG1337" s="31"/>
      <c r="AH1337" s="31"/>
      <c r="AI1337" s="31"/>
      <c r="AJ1337" s="31"/>
      <c r="AK1337" s="31"/>
      <c r="AL1337" s="31"/>
      <c r="AM1337" s="31"/>
      <c r="AN1337" s="31"/>
      <c r="AO1337" s="31"/>
      <c r="AP1337" s="31"/>
      <c r="AQ1337" s="31"/>
      <c r="AR1337" s="31"/>
      <c r="AS1337" s="31"/>
      <c r="AT1337" s="31"/>
      <c r="AU1337" s="31"/>
      <c r="AV1337" s="31"/>
      <c r="AW1337" s="31"/>
      <c r="AX1337" s="31"/>
      <c r="AY1337" s="31"/>
      <c r="AZ1337" s="31"/>
      <c r="BA1337" s="31"/>
    </row>
    <row r="1338" spans="1:53" s="21" customFormat="1" ht="20.100000000000001" customHeight="1" x14ac:dyDescent="0.2">
      <c r="A1338" s="27" t="s">
        <v>126</v>
      </c>
      <c r="B1338" s="28" t="s">
        <v>259</v>
      </c>
      <c r="C1338" s="27" t="s">
        <v>746</v>
      </c>
      <c r="D1338" s="27" t="s">
        <v>1933</v>
      </c>
      <c r="E1338" s="27" t="s">
        <v>11130</v>
      </c>
      <c r="F1338" s="27" t="s">
        <v>5349</v>
      </c>
      <c r="G1338" s="27" t="s">
        <v>6925</v>
      </c>
      <c r="H1338" s="27" t="s">
        <v>6688</v>
      </c>
      <c r="I1338" s="29">
        <v>0</v>
      </c>
      <c r="J1338" s="27" t="s">
        <v>6520</v>
      </c>
      <c r="K1338" s="27" t="s">
        <v>11357</v>
      </c>
      <c r="L1338" s="27" t="s">
        <v>6731</v>
      </c>
      <c r="M1338" s="30" t="s">
        <v>6531</v>
      </c>
      <c r="N1338" s="27" t="s">
        <v>6732</v>
      </c>
      <c r="O1338" s="23">
        <v>0</v>
      </c>
      <c r="P1338" s="23">
        <v>0</v>
      </c>
      <c r="Q1338" s="23">
        <v>0</v>
      </c>
      <c r="R1338" s="24">
        <v>0</v>
      </c>
      <c r="S1338" s="25">
        <v>0</v>
      </c>
      <c r="T1338" s="32"/>
      <c r="U1338" s="22" t="str">
        <f>IFERROR(VLOOKUP(B1338,[1]Planilha1!$A$1:$B$34,2,FALSE),"Liberado")</f>
        <v>Liberado</v>
      </c>
      <c r="V1338" s="31"/>
      <c r="W1338" s="31"/>
      <c r="X1338" s="31"/>
      <c r="Y1338" s="31"/>
      <c r="Z1338" s="31"/>
      <c r="AA1338" s="31"/>
      <c r="AB1338" s="31"/>
      <c r="AC1338" s="31"/>
      <c r="AD1338" s="31"/>
      <c r="AE1338" s="31"/>
      <c r="AF1338" s="31"/>
      <c r="AG1338" s="31"/>
      <c r="AH1338" s="31"/>
      <c r="AI1338" s="31"/>
      <c r="AJ1338" s="31"/>
      <c r="AK1338" s="31"/>
      <c r="AL1338" s="31"/>
      <c r="AM1338" s="31"/>
      <c r="AN1338" s="31"/>
      <c r="AO1338" s="31"/>
      <c r="AP1338" s="31"/>
      <c r="AQ1338" s="31"/>
      <c r="AR1338" s="31"/>
      <c r="AS1338" s="31"/>
      <c r="AT1338" s="31"/>
      <c r="AU1338" s="31"/>
      <c r="AV1338" s="31"/>
      <c r="AW1338" s="31"/>
      <c r="AX1338" s="31"/>
      <c r="AY1338" s="31"/>
      <c r="AZ1338" s="31"/>
      <c r="BA1338" s="31"/>
    </row>
    <row r="1339" spans="1:53" s="21" customFormat="1" ht="20.100000000000001" customHeight="1" x14ac:dyDescent="0.2">
      <c r="A1339" s="27" t="s">
        <v>126</v>
      </c>
      <c r="B1339" s="28" t="s">
        <v>259</v>
      </c>
      <c r="C1339" s="27" t="s">
        <v>776</v>
      </c>
      <c r="D1339" s="27" t="s">
        <v>1933</v>
      </c>
      <c r="E1339" s="27" t="s">
        <v>11130</v>
      </c>
      <c r="F1339" s="27" t="s">
        <v>5349</v>
      </c>
      <c r="G1339" s="27" t="s">
        <v>6926</v>
      </c>
      <c r="H1339" s="27" t="s">
        <v>6688</v>
      </c>
      <c r="I1339" s="29">
        <v>0</v>
      </c>
      <c r="J1339" s="27" t="s">
        <v>6520</v>
      </c>
      <c r="K1339" s="27" t="s">
        <v>11357</v>
      </c>
      <c r="L1339" s="27" t="s">
        <v>6731</v>
      </c>
      <c r="M1339" s="30" t="s">
        <v>6531</v>
      </c>
      <c r="N1339" s="27" t="s">
        <v>6732</v>
      </c>
      <c r="O1339" s="23">
        <v>0</v>
      </c>
      <c r="P1339" s="23">
        <v>0</v>
      </c>
      <c r="Q1339" s="23">
        <v>0</v>
      </c>
      <c r="R1339" s="24">
        <v>0</v>
      </c>
      <c r="S1339" s="25">
        <v>0</v>
      </c>
      <c r="T1339" s="32"/>
      <c r="U1339" s="22" t="str">
        <f>IFERROR(VLOOKUP(B1339,[1]Planilha1!$A$1:$B$34,2,FALSE),"Liberado")</f>
        <v>Liberado</v>
      </c>
      <c r="V1339" s="31"/>
      <c r="W1339" s="31"/>
      <c r="X1339" s="31"/>
      <c r="Y1339" s="31"/>
      <c r="Z1339" s="31"/>
      <c r="AA1339" s="31"/>
      <c r="AB1339" s="31"/>
      <c r="AC1339" s="31"/>
      <c r="AD1339" s="31"/>
      <c r="AE1339" s="31"/>
      <c r="AF1339" s="31"/>
      <c r="AG1339" s="31"/>
      <c r="AH1339" s="31"/>
      <c r="AI1339" s="31"/>
      <c r="AJ1339" s="31"/>
      <c r="AK1339" s="31"/>
      <c r="AL1339" s="31"/>
      <c r="AM1339" s="31"/>
      <c r="AN1339" s="31"/>
      <c r="AO1339" s="31"/>
      <c r="AP1339" s="31"/>
      <c r="AQ1339" s="31"/>
      <c r="AR1339" s="31"/>
      <c r="AS1339" s="31"/>
      <c r="AT1339" s="31"/>
      <c r="AU1339" s="31"/>
      <c r="AV1339" s="31"/>
      <c r="AW1339" s="31"/>
      <c r="AX1339" s="31"/>
      <c r="AY1339" s="31"/>
      <c r="AZ1339" s="31"/>
      <c r="BA1339" s="31"/>
    </row>
    <row r="1340" spans="1:53" s="21" customFormat="1" ht="20.100000000000001" customHeight="1" x14ac:dyDescent="0.2">
      <c r="A1340" s="27" t="s">
        <v>126</v>
      </c>
      <c r="B1340" s="28" t="s">
        <v>259</v>
      </c>
      <c r="C1340" s="27" t="s">
        <v>331</v>
      </c>
      <c r="D1340" s="27" t="s">
        <v>1933</v>
      </c>
      <c r="E1340" s="27" t="s">
        <v>11130</v>
      </c>
      <c r="F1340" s="27" t="s">
        <v>5349</v>
      </c>
      <c r="G1340" s="27" t="s">
        <v>6927</v>
      </c>
      <c r="H1340" s="27" t="s">
        <v>6688</v>
      </c>
      <c r="I1340" s="29">
        <v>0</v>
      </c>
      <c r="J1340" s="27" t="s">
        <v>6520</v>
      </c>
      <c r="K1340" s="27" t="s">
        <v>11357</v>
      </c>
      <c r="L1340" s="27" t="s">
        <v>6731</v>
      </c>
      <c r="M1340" s="30" t="s">
        <v>6531</v>
      </c>
      <c r="N1340" s="27" t="s">
        <v>6732</v>
      </c>
      <c r="O1340" s="23">
        <v>0</v>
      </c>
      <c r="P1340" s="23">
        <v>0</v>
      </c>
      <c r="Q1340" s="23">
        <v>0</v>
      </c>
      <c r="R1340" s="24">
        <v>0</v>
      </c>
      <c r="S1340" s="25">
        <v>0</v>
      </c>
      <c r="T1340" s="32"/>
      <c r="U1340" s="22" t="str">
        <f>IFERROR(VLOOKUP(B1340,[1]Planilha1!$A$1:$B$34,2,FALSE),"Liberado")</f>
        <v>Liberado</v>
      </c>
      <c r="V1340" s="31"/>
      <c r="W1340" s="31"/>
      <c r="X1340" s="31"/>
      <c r="Y1340" s="31"/>
      <c r="Z1340" s="31"/>
      <c r="AA1340" s="31"/>
      <c r="AB1340" s="31"/>
      <c r="AC1340" s="31"/>
      <c r="AD1340" s="31"/>
      <c r="AE1340" s="31"/>
      <c r="AF1340" s="31"/>
      <c r="AG1340" s="31"/>
      <c r="AH1340" s="31"/>
      <c r="AI1340" s="31"/>
      <c r="AJ1340" s="31"/>
      <c r="AK1340" s="31"/>
      <c r="AL1340" s="31"/>
      <c r="AM1340" s="31"/>
      <c r="AN1340" s="31"/>
      <c r="AO1340" s="31"/>
      <c r="AP1340" s="31"/>
      <c r="AQ1340" s="31"/>
      <c r="AR1340" s="31"/>
      <c r="AS1340" s="31"/>
      <c r="AT1340" s="31"/>
      <c r="AU1340" s="31"/>
      <c r="AV1340" s="31"/>
      <c r="AW1340" s="31"/>
      <c r="AX1340" s="31"/>
      <c r="AY1340" s="31"/>
      <c r="AZ1340" s="31"/>
      <c r="BA1340" s="31"/>
    </row>
    <row r="1341" spans="1:53" s="21" customFormat="1" ht="20.100000000000001" customHeight="1" x14ac:dyDescent="0.2">
      <c r="A1341" s="27" t="s">
        <v>126</v>
      </c>
      <c r="B1341" s="28" t="s">
        <v>259</v>
      </c>
      <c r="C1341" s="27" t="s">
        <v>1966</v>
      </c>
      <c r="D1341" s="27" t="s">
        <v>1933</v>
      </c>
      <c r="E1341" s="27" t="s">
        <v>11130</v>
      </c>
      <c r="F1341" s="27" t="s">
        <v>5349</v>
      </c>
      <c r="G1341" s="27" t="s">
        <v>6928</v>
      </c>
      <c r="H1341" s="27" t="s">
        <v>6688</v>
      </c>
      <c r="I1341" s="29">
        <v>0</v>
      </c>
      <c r="J1341" s="27" t="s">
        <v>6520</v>
      </c>
      <c r="K1341" s="27" t="s">
        <v>11357</v>
      </c>
      <c r="L1341" s="27" t="s">
        <v>6731</v>
      </c>
      <c r="M1341" s="30" t="s">
        <v>6531</v>
      </c>
      <c r="N1341" s="27" t="s">
        <v>6732</v>
      </c>
      <c r="O1341" s="23">
        <v>0</v>
      </c>
      <c r="P1341" s="23">
        <v>0</v>
      </c>
      <c r="Q1341" s="23">
        <v>0</v>
      </c>
      <c r="R1341" s="24">
        <v>0</v>
      </c>
      <c r="S1341" s="25">
        <v>0</v>
      </c>
      <c r="T1341" s="32"/>
      <c r="U1341" s="22" t="str">
        <f>IFERROR(VLOOKUP(B1341,[1]Planilha1!$A$1:$B$34,2,FALSE),"Liberado")</f>
        <v>Liberado</v>
      </c>
      <c r="V1341" s="31"/>
      <c r="W1341" s="31"/>
      <c r="X1341" s="31"/>
      <c r="Y1341" s="31"/>
      <c r="Z1341" s="31"/>
      <c r="AA1341" s="31"/>
      <c r="AB1341" s="31"/>
      <c r="AC1341" s="31"/>
      <c r="AD1341" s="31"/>
      <c r="AE1341" s="31"/>
      <c r="AF1341" s="31"/>
      <c r="AG1341" s="31"/>
      <c r="AH1341" s="31"/>
      <c r="AI1341" s="31"/>
      <c r="AJ1341" s="31"/>
      <c r="AK1341" s="31"/>
      <c r="AL1341" s="31"/>
      <c r="AM1341" s="31"/>
      <c r="AN1341" s="31"/>
      <c r="AO1341" s="31"/>
      <c r="AP1341" s="31"/>
      <c r="AQ1341" s="31"/>
      <c r="AR1341" s="31"/>
      <c r="AS1341" s="31"/>
      <c r="AT1341" s="31"/>
      <c r="AU1341" s="31"/>
      <c r="AV1341" s="31"/>
      <c r="AW1341" s="31"/>
      <c r="AX1341" s="31"/>
      <c r="AY1341" s="31"/>
      <c r="AZ1341" s="31"/>
      <c r="BA1341" s="31"/>
    </row>
    <row r="1342" spans="1:53" s="21" customFormat="1" ht="20.100000000000001" customHeight="1" x14ac:dyDescent="0.2">
      <c r="A1342" s="27" t="s">
        <v>126</v>
      </c>
      <c r="B1342" s="28" t="s">
        <v>259</v>
      </c>
      <c r="C1342" s="27" t="s">
        <v>788</v>
      </c>
      <c r="D1342" s="27" t="s">
        <v>1933</v>
      </c>
      <c r="E1342" s="27" t="s">
        <v>11130</v>
      </c>
      <c r="F1342" s="27" t="s">
        <v>5349</v>
      </c>
      <c r="G1342" s="27" t="s">
        <v>6929</v>
      </c>
      <c r="H1342" s="27" t="s">
        <v>6688</v>
      </c>
      <c r="I1342" s="29">
        <v>0</v>
      </c>
      <c r="J1342" s="27" t="s">
        <v>6520</v>
      </c>
      <c r="K1342" s="27" t="s">
        <v>11357</v>
      </c>
      <c r="L1342" s="27" t="s">
        <v>6731</v>
      </c>
      <c r="M1342" s="30" t="s">
        <v>6531</v>
      </c>
      <c r="N1342" s="27" t="s">
        <v>6732</v>
      </c>
      <c r="O1342" s="23">
        <v>0</v>
      </c>
      <c r="P1342" s="23">
        <v>0</v>
      </c>
      <c r="Q1342" s="23">
        <v>0</v>
      </c>
      <c r="R1342" s="24">
        <v>0</v>
      </c>
      <c r="S1342" s="25">
        <v>0</v>
      </c>
      <c r="T1342" s="32"/>
      <c r="U1342" s="22" t="str">
        <f>IFERROR(VLOOKUP(B1342,[1]Planilha1!$A$1:$B$34,2,FALSE),"Liberado")</f>
        <v>Liberado</v>
      </c>
      <c r="V1342" s="31"/>
      <c r="W1342" s="31"/>
      <c r="X1342" s="31"/>
      <c r="Y1342" s="31"/>
      <c r="Z1342" s="31"/>
      <c r="AA1342" s="31"/>
      <c r="AB1342" s="31"/>
      <c r="AC1342" s="31"/>
      <c r="AD1342" s="31"/>
      <c r="AE1342" s="31"/>
      <c r="AF1342" s="31"/>
      <c r="AG1342" s="31"/>
      <c r="AH1342" s="31"/>
      <c r="AI1342" s="31"/>
      <c r="AJ1342" s="31"/>
      <c r="AK1342" s="31"/>
      <c r="AL1342" s="31"/>
      <c r="AM1342" s="31"/>
      <c r="AN1342" s="31"/>
      <c r="AO1342" s="31"/>
      <c r="AP1342" s="31"/>
      <c r="AQ1342" s="31"/>
      <c r="AR1342" s="31"/>
      <c r="AS1342" s="31"/>
      <c r="AT1342" s="31"/>
      <c r="AU1342" s="31"/>
      <c r="AV1342" s="31"/>
      <c r="AW1342" s="31"/>
      <c r="AX1342" s="31"/>
      <c r="AY1342" s="31"/>
      <c r="AZ1342" s="31"/>
      <c r="BA1342" s="31"/>
    </row>
    <row r="1343" spans="1:53" s="21" customFormat="1" ht="20.100000000000001" customHeight="1" x14ac:dyDescent="0.2">
      <c r="A1343" s="27" t="s">
        <v>126</v>
      </c>
      <c r="B1343" s="28" t="s">
        <v>259</v>
      </c>
      <c r="C1343" s="27" t="s">
        <v>759</v>
      </c>
      <c r="D1343" s="27" t="s">
        <v>1995</v>
      </c>
      <c r="E1343" s="27" t="s">
        <v>7</v>
      </c>
      <c r="F1343" s="27" t="s">
        <v>6507</v>
      </c>
      <c r="G1343" s="27" t="s">
        <v>6999</v>
      </c>
      <c r="H1343" s="27" t="s">
        <v>6519</v>
      </c>
      <c r="I1343" s="29">
        <v>32000</v>
      </c>
      <c r="J1343" s="27" t="s">
        <v>6514</v>
      </c>
      <c r="K1343" s="27" t="s">
        <v>11712</v>
      </c>
      <c r="L1343" s="27" t="s">
        <v>7104</v>
      </c>
      <c r="M1343" s="30" t="s">
        <v>6531</v>
      </c>
      <c r="N1343" s="27" t="s">
        <v>11713</v>
      </c>
      <c r="O1343" s="23">
        <v>16018.27</v>
      </c>
      <c r="P1343" s="23">
        <v>0</v>
      </c>
      <c r="Q1343" s="23">
        <v>0</v>
      </c>
      <c r="R1343" s="24">
        <v>8969.26</v>
      </c>
      <c r="S1343" s="25">
        <v>0</v>
      </c>
      <c r="T1343" s="32"/>
      <c r="U1343" s="22" t="str">
        <f>IFERROR(VLOOKUP(B1343,[1]Planilha1!$A$1:$B$34,2,FALSE),"Liberado")</f>
        <v>Liberado</v>
      </c>
      <c r="V1343" s="31"/>
      <c r="W1343" s="31"/>
      <c r="X1343" s="31"/>
      <c r="Y1343" s="31"/>
      <c r="Z1343" s="31"/>
      <c r="AA1343" s="31"/>
      <c r="AB1343" s="31"/>
      <c r="AC1343" s="31"/>
      <c r="AD1343" s="31"/>
      <c r="AE1343" s="31"/>
      <c r="AF1343" s="31"/>
      <c r="AG1343" s="31"/>
      <c r="AH1343" s="31"/>
      <c r="AI1343" s="31"/>
      <c r="AJ1343" s="31"/>
      <c r="AK1343" s="31"/>
      <c r="AL1343" s="31"/>
      <c r="AM1343" s="31"/>
      <c r="AN1343" s="31"/>
      <c r="AO1343" s="31"/>
      <c r="AP1343" s="31"/>
      <c r="AQ1343" s="31"/>
      <c r="AR1343" s="31"/>
      <c r="AS1343" s="31"/>
      <c r="AT1343" s="31"/>
      <c r="AU1343" s="31"/>
      <c r="AV1343" s="31"/>
      <c r="AW1343" s="31"/>
      <c r="AX1343" s="31"/>
      <c r="AY1343" s="31"/>
      <c r="AZ1343" s="31"/>
      <c r="BA1343" s="31"/>
    </row>
    <row r="1344" spans="1:53" s="21" customFormat="1" ht="20.100000000000001" customHeight="1" x14ac:dyDescent="0.2">
      <c r="A1344" s="27" t="s">
        <v>126</v>
      </c>
      <c r="B1344" s="28" t="s">
        <v>259</v>
      </c>
      <c r="C1344" s="27" t="s">
        <v>808</v>
      </c>
      <c r="D1344" s="27" t="s">
        <v>2000</v>
      </c>
      <c r="E1344" s="27" t="s">
        <v>7</v>
      </c>
      <c r="F1344" s="27" t="s">
        <v>6507</v>
      </c>
      <c r="G1344" s="27" t="s">
        <v>7005</v>
      </c>
      <c r="H1344" s="27" t="s">
        <v>6667</v>
      </c>
      <c r="I1344" s="29">
        <v>32000</v>
      </c>
      <c r="J1344" s="27" t="s">
        <v>6514</v>
      </c>
      <c r="K1344" s="27" t="s">
        <v>11722</v>
      </c>
      <c r="L1344" s="27" t="s">
        <v>6664</v>
      </c>
      <c r="M1344" s="30">
        <v>42445</v>
      </c>
      <c r="N1344" s="27" t="s">
        <v>11723</v>
      </c>
      <c r="O1344" s="23">
        <v>0</v>
      </c>
      <c r="P1344" s="23">
        <v>0.01</v>
      </c>
      <c r="Q1344" s="23">
        <v>0</v>
      </c>
      <c r="R1344" s="24">
        <v>0</v>
      </c>
      <c r="S1344" s="25">
        <v>0</v>
      </c>
      <c r="T1344" s="32"/>
      <c r="U1344" s="22" t="str">
        <f>IFERROR(VLOOKUP(B1344,[1]Planilha1!$A$1:$B$34,2,FALSE),"Liberado")</f>
        <v>Liberado</v>
      </c>
      <c r="V1344" s="31"/>
      <c r="W1344" s="31"/>
      <c r="X1344" s="31"/>
      <c r="Y1344" s="31"/>
      <c r="Z1344" s="31"/>
      <c r="AA1344" s="31"/>
      <c r="AB1344" s="31"/>
      <c r="AC1344" s="31"/>
      <c r="AD1344" s="31"/>
      <c r="AE1344" s="31"/>
      <c r="AF1344" s="31"/>
      <c r="AG1344" s="31"/>
      <c r="AH1344" s="31"/>
      <c r="AI1344" s="31"/>
      <c r="AJ1344" s="31"/>
      <c r="AK1344" s="31"/>
      <c r="AL1344" s="31"/>
      <c r="AM1344" s="31"/>
      <c r="AN1344" s="31"/>
      <c r="AO1344" s="31"/>
      <c r="AP1344" s="31"/>
      <c r="AQ1344" s="31"/>
      <c r="AR1344" s="31"/>
      <c r="AS1344" s="31"/>
      <c r="AT1344" s="31"/>
      <c r="AU1344" s="31"/>
      <c r="AV1344" s="31"/>
      <c r="AW1344" s="31"/>
      <c r="AX1344" s="31"/>
      <c r="AY1344" s="31"/>
      <c r="AZ1344" s="31"/>
      <c r="BA1344" s="31"/>
    </row>
    <row r="1345" spans="1:53" s="21" customFormat="1" ht="20.100000000000001" customHeight="1" x14ac:dyDescent="0.2">
      <c r="A1345" s="27" t="s">
        <v>126</v>
      </c>
      <c r="B1345" s="28" t="s">
        <v>259</v>
      </c>
      <c r="C1345" s="27" t="s">
        <v>808</v>
      </c>
      <c r="D1345" s="27" t="s">
        <v>2002</v>
      </c>
      <c r="E1345" s="27" t="s">
        <v>7</v>
      </c>
      <c r="F1345" s="27" t="s">
        <v>6507</v>
      </c>
      <c r="G1345" s="27" t="s">
        <v>7007</v>
      </c>
      <c r="H1345" s="27" t="s">
        <v>7008</v>
      </c>
      <c r="I1345" s="29">
        <v>32000</v>
      </c>
      <c r="J1345" s="27" t="s">
        <v>6514</v>
      </c>
      <c r="K1345" s="27" t="s">
        <v>11725</v>
      </c>
      <c r="L1345" s="27" t="s">
        <v>11556</v>
      </c>
      <c r="M1345" s="30">
        <v>42584</v>
      </c>
      <c r="N1345" s="27" t="s">
        <v>6798</v>
      </c>
      <c r="O1345" s="23">
        <v>12687.01</v>
      </c>
      <c r="P1345" s="23">
        <v>0</v>
      </c>
      <c r="Q1345" s="23">
        <v>0</v>
      </c>
      <c r="R1345" s="24">
        <v>8969.5300000000007</v>
      </c>
      <c r="S1345" s="25">
        <v>0</v>
      </c>
      <c r="T1345" s="32"/>
      <c r="U1345" s="22" t="str">
        <f>IFERROR(VLOOKUP(B1345,[1]Planilha1!$A$1:$B$34,2,FALSE),"Liberado")</f>
        <v>Liberado</v>
      </c>
      <c r="V1345" s="31"/>
      <c r="W1345" s="31"/>
      <c r="X1345" s="31"/>
      <c r="Y1345" s="31"/>
      <c r="Z1345" s="31"/>
      <c r="AA1345" s="31"/>
      <c r="AB1345" s="31"/>
      <c r="AC1345" s="31"/>
      <c r="AD1345" s="31"/>
      <c r="AE1345" s="31"/>
      <c r="AF1345" s="31"/>
      <c r="AG1345" s="31"/>
      <c r="AH1345" s="31"/>
      <c r="AI1345" s="31"/>
      <c r="AJ1345" s="31"/>
      <c r="AK1345" s="31"/>
      <c r="AL1345" s="31"/>
      <c r="AM1345" s="31"/>
      <c r="AN1345" s="31"/>
      <c r="AO1345" s="31"/>
      <c r="AP1345" s="31"/>
      <c r="AQ1345" s="31"/>
      <c r="AR1345" s="31"/>
      <c r="AS1345" s="31"/>
      <c r="AT1345" s="31"/>
      <c r="AU1345" s="31"/>
      <c r="AV1345" s="31"/>
      <c r="AW1345" s="31"/>
      <c r="AX1345" s="31"/>
      <c r="AY1345" s="31"/>
      <c r="AZ1345" s="31"/>
      <c r="BA1345" s="31"/>
    </row>
    <row r="1346" spans="1:53" s="21" customFormat="1" ht="20.100000000000001" customHeight="1" x14ac:dyDescent="0.2">
      <c r="A1346" s="27" t="s">
        <v>126</v>
      </c>
      <c r="B1346" s="28" t="s">
        <v>259</v>
      </c>
      <c r="C1346" s="27" t="s">
        <v>1955</v>
      </c>
      <c r="D1346" s="27" t="s">
        <v>2095</v>
      </c>
      <c r="E1346" s="27" t="s">
        <v>7</v>
      </c>
      <c r="F1346" s="27" t="s">
        <v>6507</v>
      </c>
      <c r="G1346" s="27" t="s">
        <v>7177</v>
      </c>
      <c r="H1346" s="27" t="s">
        <v>7178</v>
      </c>
      <c r="I1346" s="29">
        <v>30000</v>
      </c>
      <c r="J1346" s="27" t="s">
        <v>6514</v>
      </c>
      <c r="K1346" s="27" t="s">
        <v>11860</v>
      </c>
      <c r="L1346" s="27" t="s">
        <v>11708</v>
      </c>
      <c r="M1346" s="30" t="s">
        <v>6531</v>
      </c>
      <c r="N1346" s="27" t="s">
        <v>7179</v>
      </c>
      <c r="O1346" s="23">
        <v>1785.4</v>
      </c>
      <c r="P1346" s="23">
        <v>0</v>
      </c>
      <c r="Q1346" s="23">
        <v>0</v>
      </c>
      <c r="R1346" s="24">
        <v>8183.06</v>
      </c>
      <c r="S1346" s="25">
        <v>0</v>
      </c>
      <c r="T1346" s="32"/>
      <c r="U1346" s="22" t="str">
        <f>IFERROR(VLOOKUP(B1346,[1]Planilha1!$A$1:$B$34,2,FALSE),"Liberado")</f>
        <v>Liberado</v>
      </c>
      <c r="V1346" s="31"/>
      <c r="W1346" s="31"/>
      <c r="X1346" s="31"/>
      <c r="Y1346" s="31"/>
      <c r="Z1346" s="31"/>
      <c r="AA1346" s="31"/>
      <c r="AB1346" s="31"/>
      <c r="AC1346" s="31"/>
      <c r="AD1346" s="31"/>
      <c r="AE1346" s="31"/>
      <c r="AF1346" s="31"/>
      <c r="AG1346" s="31"/>
      <c r="AH1346" s="31"/>
      <c r="AI1346" s="31"/>
      <c r="AJ1346" s="31"/>
      <c r="AK1346" s="31"/>
      <c r="AL1346" s="31"/>
      <c r="AM1346" s="31"/>
      <c r="AN1346" s="31"/>
      <c r="AO1346" s="31"/>
      <c r="AP1346" s="31"/>
      <c r="AQ1346" s="31"/>
      <c r="AR1346" s="31"/>
      <c r="AS1346" s="31"/>
      <c r="AT1346" s="31"/>
      <c r="AU1346" s="31"/>
      <c r="AV1346" s="31"/>
      <c r="AW1346" s="31"/>
      <c r="AX1346" s="31"/>
      <c r="AY1346" s="31"/>
      <c r="AZ1346" s="31"/>
      <c r="BA1346" s="31"/>
    </row>
    <row r="1347" spans="1:53" s="21" customFormat="1" ht="20.100000000000001" customHeight="1" x14ac:dyDescent="0.2">
      <c r="A1347" s="27" t="s">
        <v>126</v>
      </c>
      <c r="B1347" s="28" t="s">
        <v>259</v>
      </c>
      <c r="C1347" s="27" t="s">
        <v>772</v>
      </c>
      <c r="D1347" s="27" t="s">
        <v>2101</v>
      </c>
      <c r="E1347" s="27" t="s">
        <v>7</v>
      </c>
      <c r="F1347" s="27" t="s">
        <v>6507</v>
      </c>
      <c r="G1347" s="27" t="s">
        <v>7190</v>
      </c>
      <c r="H1347" s="27" t="s">
        <v>7191</v>
      </c>
      <c r="I1347" s="29">
        <v>30000</v>
      </c>
      <c r="J1347" s="27" t="s">
        <v>6514</v>
      </c>
      <c r="K1347" s="27" t="s">
        <v>11868</v>
      </c>
      <c r="L1347" s="27" t="s">
        <v>7280</v>
      </c>
      <c r="M1347" s="30">
        <v>42020</v>
      </c>
      <c r="N1347" s="27" t="s">
        <v>7192</v>
      </c>
      <c r="O1347" s="23">
        <v>15878.4</v>
      </c>
      <c r="P1347" s="23">
        <v>0</v>
      </c>
      <c r="Q1347" s="23">
        <v>0</v>
      </c>
      <c r="R1347" s="24">
        <v>7486</v>
      </c>
      <c r="S1347" s="25">
        <v>0</v>
      </c>
      <c r="T1347" s="32"/>
      <c r="U1347" s="22" t="str">
        <f>IFERROR(VLOOKUP(B1347,[1]Planilha1!$A$1:$B$34,2,FALSE),"Liberado")</f>
        <v>Liberado</v>
      </c>
      <c r="V1347" s="31"/>
      <c r="W1347" s="31"/>
      <c r="X1347" s="31"/>
      <c r="Y1347" s="31"/>
      <c r="Z1347" s="31"/>
      <c r="AA1347" s="31"/>
      <c r="AB1347" s="31"/>
      <c r="AC1347" s="31"/>
      <c r="AD1347" s="31"/>
      <c r="AE1347" s="31"/>
      <c r="AF1347" s="31"/>
      <c r="AG1347" s="31"/>
      <c r="AH1347" s="31"/>
      <c r="AI1347" s="31"/>
      <c r="AJ1347" s="31"/>
      <c r="AK1347" s="31"/>
      <c r="AL1347" s="31"/>
      <c r="AM1347" s="31"/>
      <c r="AN1347" s="31"/>
      <c r="AO1347" s="31"/>
      <c r="AP1347" s="31"/>
      <c r="AQ1347" s="31"/>
      <c r="AR1347" s="31"/>
      <c r="AS1347" s="31"/>
      <c r="AT1347" s="31"/>
      <c r="AU1347" s="31"/>
      <c r="AV1347" s="31"/>
      <c r="AW1347" s="31"/>
      <c r="AX1347" s="31"/>
      <c r="AY1347" s="31"/>
      <c r="AZ1347" s="31"/>
      <c r="BA1347" s="31"/>
    </row>
    <row r="1348" spans="1:53" s="21" customFormat="1" ht="20.100000000000001" customHeight="1" x14ac:dyDescent="0.2">
      <c r="A1348" s="27" t="s">
        <v>126</v>
      </c>
      <c r="B1348" s="28" t="s">
        <v>259</v>
      </c>
      <c r="C1348" s="27" t="s">
        <v>1955</v>
      </c>
      <c r="D1348" s="27" t="s">
        <v>2103</v>
      </c>
      <c r="E1348" s="27" t="s">
        <v>7</v>
      </c>
      <c r="F1348" s="27" t="s">
        <v>6507</v>
      </c>
      <c r="G1348" s="27" t="s">
        <v>7195</v>
      </c>
      <c r="H1348" s="27" t="s">
        <v>7196</v>
      </c>
      <c r="I1348" s="29">
        <v>260331.87</v>
      </c>
      <c r="J1348" s="27" t="s">
        <v>6514</v>
      </c>
      <c r="K1348" s="27" t="s">
        <v>7850</v>
      </c>
      <c r="L1348" s="27" t="s">
        <v>6684</v>
      </c>
      <c r="M1348" s="30">
        <v>41767</v>
      </c>
      <c r="N1348" s="27" t="s">
        <v>6798</v>
      </c>
      <c r="O1348" s="23">
        <v>76994.22</v>
      </c>
      <c r="P1348" s="23">
        <v>0</v>
      </c>
      <c r="Q1348" s="23">
        <v>0</v>
      </c>
      <c r="R1348" s="24">
        <v>0</v>
      </c>
      <c r="S1348" s="25">
        <v>0</v>
      </c>
      <c r="T1348" s="32"/>
      <c r="U1348" s="22" t="str">
        <f>IFERROR(VLOOKUP(B1348,[1]Planilha1!$A$1:$B$34,2,FALSE),"Liberado")</f>
        <v>Liberado</v>
      </c>
      <c r="V1348" s="31"/>
      <c r="W1348" s="31"/>
      <c r="X1348" s="31"/>
      <c r="Y1348" s="31"/>
      <c r="Z1348" s="31"/>
      <c r="AA1348" s="31"/>
      <c r="AB1348" s="31"/>
      <c r="AC1348" s="31"/>
      <c r="AD1348" s="31"/>
      <c r="AE1348" s="31"/>
      <c r="AF1348" s="31"/>
      <c r="AG1348" s="31"/>
      <c r="AH1348" s="31"/>
      <c r="AI1348" s="31"/>
      <c r="AJ1348" s="31"/>
      <c r="AK1348" s="31"/>
      <c r="AL1348" s="31"/>
      <c r="AM1348" s="31"/>
      <c r="AN1348" s="31"/>
      <c r="AO1348" s="31"/>
      <c r="AP1348" s="31"/>
      <c r="AQ1348" s="31"/>
      <c r="AR1348" s="31"/>
      <c r="AS1348" s="31"/>
      <c r="AT1348" s="31"/>
      <c r="AU1348" s="31"/>
      <c r="AV1348" s="31"/>
      <c r="AW1348" s="31"/>
      <c r="AX1348" s="31"/>
      <c r="AY1348" s="31"/>
      <c r="AZ1348" s="31"/>
      <c r="BA1348" s="31"/>
    </row>
    <row r="1349" spans="1:53" s="21" customFormat="1" ht="20.100000000000001" customHeight="1" x14ac:dyDescent="0.2">
      <c r="A1349" s="27" t="s">
        <v>126</v>
      </c>
      <c r="B1349" s="28" t="s">
        <v>259</v>
      </c>
      <c r="C1349" s="27" t="s">
        <v>1955</v>
      </c>
      <c r="D1349" s="27" t="s">
        <v>2110</v>
      </c>
      <c r="E1349" s="27" t="s">
        <v>7</v>
      </c>
      <c r="F1349" s="27" t="s">
        <v>6507</v>
      </c>
      <c r="G1349" s="27" t="s">
        <v>7208</v>
      </c>
      <c r="H1349" s="27" t="s">
        <v>7209</v>
      </c>
      <c r="I1349" s="29">
        <v>30000</v>
      </c>
      <c r="J1349" s="27" t="s">
        <v>6630</v>
      </c>
      <c r="K1349" s="27" t="s">
        <v>11880</v>
      </c>
      <c r="L1349" s="27" t="s">
        <v>6684</v>
      </c>
      <c r="M1349" s="30" t="s">
        <v>6531</v>
      </c>
      <c r="N1349" s="27" t="s">
        <v>7210</v>
      </c>
      <c r="O1349" s="23">
        <v>2567.1999999999998</v>
      </c>
      <c r="P1349" s="23">
        <v>4626.7700000000004</v>
      </c>
      <c r="Q1349" s="23">
        <v>0</v>
      </c>
      <c r="R1349" s="24">
        <v>7000</v>
      </c>
      <c r="S1349" s="25">
        <v>0</v>
      </c>
      <c r="T1349" s="32"/>
      <c r="U1349" s="22" t="str">
        <f>IFERROR(VLOOKUP(B1349,[1]Planilha1!$A$1:$B$34,2,FALSE),"Liberado")</f>
        <v>Liberado</v>
      </c>
      <c r="V1349" s="31"/>
      <c r="W1349" s="31"/>
      <c r="X1349" s="31"/>
      <c r="Y1349" s="31"/>
      <c r="Z1349" s="31"/>
      <c r="AA1349" s="31"/>
      <c r="AB1349" s="31"/>
      <c r="AC1349" s="31"/>
      <c r="AD1349" s="31"/>
      <c r="AE1349" s="31"/>
      <c r="AF1349" s="31"/>
      <c r="AG1349" s="31"/>
      <c r="AH1349" s="31"/>
      <c r="AI1349" s="31"/>
      <c r="AJ1349" s="31"/>
      <c r="AK1349" s="31"/>
      <c r="AL1349" s="31"/>
      <c r="AM1349" s="31"/>
      <c r="AN1349" s="31"/>
      <c r="AO1349" s="31"/>
      <c r="AP1349" s="31"/>
      <c r="AQ1349" s="31"/>
      <c r="AR1349" s="31"/>
      <c r="AS1349" s="31"/>
      <c r="AT1349" s="31"/>
      <c r="AU1349" s="31"/>
      <c r="AV1349" s="31"/>
      <c r="AW1349" s="31"/>
      <c r="AX1349" s="31"/>
      <c r="AY1349" s="31"/>
      <c r="AZ1349" s="31"/>
      <c r="BA1349" s="31"/>
    </row>
    <row r="1350" spans="1:53" s="21" customFormat="1" ht="20.100000000000001" customHeight="1" x14ac:dyDescent="0.2">
      <c r="A1350" s="40" t="s">
        <v>220</v>
      </c>
      <c r="B1350" s="41" t="s">
        <v>259</v>
      </c>
      <c r="C1350" s="14">
        <v>1</v>
      </c>
      <c r="D1350" s="40" t="s">
        <v>2230</v>
      </c>
      <c r="E1350" s="42" t="s">
        <v>2220</v>
      </c>
      <c r="F1350" s="43" t="s">
        <v>7389</v>
      </c>
      <c r="G1350" s="36" t="s">
        <v>7520</v>
      </c>
      <c r="H1350" s="40" t="s">
        <v>2230</v>
      </c>
      <c r="I1350" s="44">
        <v>109745.32</v>
      </c>
      <c r="J1350" s="40" t="s">
        <v>7391</v>
      </c>
      <c r="K1350" s="40" t="s">
        <v>7512</v>
      </c>
      <c r="L1350" s="40" t="s">
        <v>7393</v>
      </c>
      <c r="M1350" s="42" t="s">
        <v>40</v>
      </c>
      <c r="N1350" s="40" t="s">
        <v>7852</v>
      </c>
      <c r="O1350" s="23">
        <v>0</v>
      </c>
      <c r="P1350" s="23">
        <v>109745.32</v>
      </c>
      <c r="Q1350" s="23">
        <v>0</v>
      </c>
      <c r="R1350" s="24">
        <v>0</v>
      </c>
      <c r="S1350" s="25">
        <v>0</v>
      </c>
      <c r="T1350" s="32"/>
      <c r="U1350" s="22" t="str">
        <f>IFERROR(VLOOKUP(B1350,[1]Planilha1!$A$1:$B$34,2,FALSE),"Liberado")</f>
        <v>Liberado</v>
      </c>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c r="AV1350" s="45"/>
      <c r="AW1350" s="45"/>
      <c r="AX1350" s="45"/>
      <c r="AY1350" s="45"/>
      <c r="AZ1350" s="45"/>
      <c r="BA1350" s="45"/>
    </row>
    <row r="1351" spans="1:53" s="21" customFormat="1" ht="20.100000000000001" customHeight="1" x14ac:dyDescent="0.2">
      <c r="A1351" s="12" t="s">
        <v>78</v>
      </c>
      <c r="B1351" s="18" t="s">
        <v>260</v>
      </c>
      <c r="C1351" s="12" t="s">
        <v>331</v>
      </c>
      <c r="D1351" s="12" t="s">
        <v>368</v>
      </c>
      <c r="E1351" s="19" t="s">
        <v>5</v>
      </c>
      <c r="F1351" s="19" t="s">
        <v>2434</v>
      </c>
      <c r="G1351" s="19" t="s">
        <v>2435</v>
      </c>
      <c r="H1351" s="12" t="s">
        <v>2436</v>
      </c>
      <c r="I1351" s="20">
        <v>10000</v>
      </c>
      <c r="J1351" s="12" t="s">
        <v>2264</v>
      </c>
      <c r="K1351" s="12" t="s">
        <v>2437</v>
      </c>
      <c r="L1351" s="12" t="s">
        <v>2447</v>
      </c>
      <c r="M1351" s="12"/>
      <c r="N1351" s="12" t="s">
        <v>7995</v>
      </c>
      <c r="O1351" s="20">
        <v>0</v>
      </c>
      <c r="P1351" s="20">
        <v>0</v>
      </c>
      <c r="Q1351" s="20">
        <v>0</v>
      </c>
      <c r="R1351" s="20">
        <v>0</v>
      </c>
      <c r="S1351" s="20">
        <v>640</v>
      </c>
      <c r="U1351" s="22" t="str">
        <f>IFERROR(VLOOKUP(B1351,[1]Planilha1!$A$1:$B$34,2,FALSE),"Liberado")</f>
        <v>Liberado</v>
      </c>
    </row>
    <row r="1352" spans="1:53" s="21" customFormat="1" ht="20.100000000000001" customHeight="1" x14ac:dyDescent="0.2">
      <c r="A1352" s="12" t="s">
        <v>78</v>
      </c>
      <c r="B1352" s="18" t="s">
        <v>260</v>
      </c>
      <c r="C1352" s="12" t="s">
        <v>397</v>
      </c>
      <c r="D1352" s="12" t="s">
        <v>8114</v>
      </c>
      <c r="E1352" s="19" t="s">
        <v>5</v>
      </c>
      <c r="F1352" s="19" t="s">
        <v>2434</v>
      </c>
      <c r="G1352" s="19" t="s">
        <v>8115</v>
      </c>
      <c r="H1352" s="12" t="s">
        <v>8116</v>
      </c>
      <c r="I1352" s="20">
        <v>10000</v>
      </c>
      <c r="J1352" s="12" t="s">
        <v>2270</v>
      </c>
      <c r="K1352" s="12" t="s">
        <v>8117</v>
      </c>
      <c r="L1352" s="12" t="s">
        <v>2260</v>
      </c>
      <c r="M1352" s="12"/>
      <c r="N1352" s="12" t="s">
        <v>8118</v>
      </c>
      <c r="O1352" s="20">
        <v>0</v>
      </c>
      <c r="P1352" s="20">
        <v>0</v>
      </c>
      <c r="Q1352" s="20">
        <v>0</v>
      </c>
      <c r="R1352" s="20">
        <v>0</v>
      </c>
      <c r="S1352" s="20">
        <v>120</v>
      </c>
      <c r="U1352" s="22" t="str">
        <f>IFERROR(VLOOKUP(B1352,[1]Planilha1!$A$1:$B$34,2,FALSE),"Liberado")</f>
        <v>Liberado</v>
      </c>
    </row>
    <row r="1353" spans="1:53" s="21" customFormat="1" ht="20.100000000000001" customHeight="1" x14ac:dyDescent="0.2">
      <c r="A1353" s="12" t="s">
        <v>78</v>
      </c>
      <c r="B1353" s="18" t="s">
        <v>260</v>
      </c>
      <c r="C1353" s="12" t="s">
        <v>397</v>
      </c>
      <c r="D1353" s="12" t="s">
        <v>8119</v>
      </c>
      <c r="E1353" s="19" t="s">
        <v>5</v>
      </c>
      <c r="F1353" s="19" t="s">
        <v>2273</v>
      </c>
      <c r="G1353" s="19" t="s">
        <v>8120</v>
      </c>
      <c r="H1353" s="12" t="s">
        <v>8116</v>
      </c>
      <c r="I1353" s="20">
        <v>25000</v>
      </c>
      <c r="J1353" s="12" t="s">
        <v>2270</v>
      </c>
      <c r="K1353" s="12" t="s">
        <v>8121</v>
      </c>
      <c r="L1353" s="12" t="s">
        <v>2260</v>
      </c>
      <c r="M1353" s="12"/>
      <c r="N1353" s="12" t="s">
        <v>8122</v>
      </c>
      <c r="O1353" s="20">
        <v>0</v>
      </c>
      <c r="P1353" s="20">
        <v>5000</v>
      </c>
      <c r="Q1353" s="20">
        <v>0</v>
      </c>
      <c r="R1353" s="20">
        <v>0</v>
      </c>
      <c r="S1353" s="20">
        <v>160</v>
      </c>
      <c r="U1353" s="22" t="str">
        <f>IFERROR(VLOOKUP(B1353,[1]Planilha1!$A$1:$B$34,2,FALSE),"Liberado")</f>
        <v>Liberado</v>
      </c>
    </row>
    <row r="1354" spans="1:53" s="21" customFormat="1" ht="20.100000000000001" customHeight="1" x14ac:dyDescent="0.2">
      <c r="A1354" s="12" t="s">
        <v>78</v>
      </c>
      <c r="B1354" s="18" t="s">
        <v>260</v>
      </c>
      <c r="C1354" s="12" t="s">
        <v>466</v>
      </c>
      <c r="D1354" s="12" t="s">
        <v>485</v>
      </c>
      <c r="E1354" s="19" t="s">
        <v>5</v>
      </c>
      <c r="F1354" s="19" t="s">
        <v>2244</v>
      </c>
      <c r="G1354" s="19" t="s">
        <v>2848</v>
      </c>
      <c r="H1354" s="12" t="s">
        <v>2849</v>
      </c>
      <c r="I1354" s="20">
        <v>35200</v>
      </c>
      <c r="J1354" s="12" t="s">
        <v>2264</v>
      </c>
      <c r="K1354" s="12" t="s">
        <v>2850</v>
      </c>
      <c r="L1354" s="12" t="s">
        <v>2334</v>
      </c>
      <c r="M1354" s="12"/>
      <c r="N1354" s="12" t="s">
        <v>8225</v>
      </c>
      <c r="O1354" s="20">
        <v>8000</v>
      </c>
      <c r="P1354" s="20">
        <v>0</v>
      </c>
      <c r="Q1354" s="20">
        <v>0</v>
      </c>
      <c r="R1354" s="20">
        <v>0</v>
      </c>
      <c r="S1354" s="20">
        <v>448</v>
      </c>
      <c r="U1354" s="22" t="str">
        <f>IFERROR(VLOOKUP(B1354,[1]Planilha1!$A$1:$B$34,2,FALSE),"Liberado")</f>
        <v>Liberado</v>
      </c>
    </row>
    <row r="1355" spans="1:53" s="21" customFormat="1" ht="20.100000000000001" customHeight="1" x14ac:dyDescent="0.2">
      <c r="A1355" s="12" t="s">
        <v>78</v>
      </c>
      <c r="B1355" s="18" t="s">
        <v>260</v>
      </c>
      <c r="C1355" s="12" t="s">
        <v>466</v>
      </c>
      <c r="D1355" s="12" t="s">
        <v>493</v>
      </c>
      <c r="E1355" s="19" t="s">
        <v>5</v>
      </c>
      <c r="F1355" s="19" t="s">
        <v>2872</v>
      </c>
      <c r="G1355" s="19" t="s">
        <v>2873</v>
      </c>
      <c r="H1355" s="12" t="s">
        <v>2874</v>
      </c>
      <c r="I1355" s="20">
        <v>6000</v>
      </c>
      <c r="J1355" s="12" t="s">
        <v>2264</v>
      </c>
      <c r="K1355" s="12" t="s">
        <v>2875</v>
      </c>
      <c r="L1355" s="12" t="s">
        <v>2249</v>
      </c>
      <c r="M1355" s="12"/>
      <c r="N1355" s="12" t="s">
        <v>2595</v>
      </c>
      <c r="O1355" s="20">
        <v>0</v>
      </c>
      <c r="P1355" s="20">
        <v>8000</v>
      </c>
      <c r="Q1355" s="20">
        <v>0</v>
      </c>
      <c r="R1355" s="20">
        <v>0</v>
      </c>
      <c r="S1355" s="20">
        <v>192</v>
      </c>
      <c r="U1355" s="22" t="str">
        <f>IFERROR(VLOOKUP(B1355,[1]Planilha1!$A$1:$B$34,2,FALSE),"Liberado")</f>
        <v>Liberado</v>
      </c>
    </row>
    <row r="1356" spans="1:53" s="21" customFormat="1" ht="20.100000000000001" customHeight="1" x14ac:dyDescent="0.2">
      <c r="A1356" s="12" t="s">
        <v>78</v>
      </c>
      <c r="B1356" s="18" t="s">
        <v>260</v>
      </c>
      <c r="C1356" s="12" t="s">
        <v>320</v>
      </c>
      <c r="D1356" s="12" t="s">
        <v>8298</v>
      </c>
      <c r="E1356" s="19" t="s">
        <v>5</v>
      </c>
      <c r="F1356" s="19" t="s">
        <v>14</v>
      </c>
      <c r="G1356" s="19" t="s">
        <v>8299</v>
      </c>
      <c r="H1356" s="12" t="s">
        <v>8300</v>
      </c>
      <c r="I1356" s="20">
        <v>20000</v>
      </c>
      <c r="J1356" s="12" t="s">
        <v>2270</v>
      </c>
      <c r="K1356" s="12" t="s">
        <v>8301</v>
      </c>
      <c r="L1356" s="12" t="s">
        <v>2288</v>
      </c>
      <c r="M1356" s="12" t="s">
        <v>8302</v>
      </c>
      <c r="N1356" s="12" t="s">
        <v>8303</v>
      </c>
      <c r="O1356" s="20">
        <v>0</v>
      </c>
      <c r="P1356" s="20">
        <v>8000</v>
      </c>
      <c r="Q1356" s="20">
        <v>0</v>
      </c>
      <c r="R1356" s="20">
        <v>0</v>
      </c>
      <c r="S1356" s="20">
        <v>0</v>
      </c>
      <c r="U1356" s="22" t="str">
        <f>IFERROR(VLOOKUP(B1356,[1]Planilha1!$A$1:$B$34,2,FALSE),"Liberado")</f>
        <v>Liberado</v>
      </c>
    </row>
    <row r="1357" spans="1:53" s="21" customFormat="1" ht="20.100000000000001" customHeight="1" x14ac:dyDescent="0.2">
      <c r="A1357" s="12" t="s">
        <v>78</v>
      </c>
      <c r="B1357" s="18" t="s">
        <v>260</v>
      </c>
      <c r="C1357" s="12" t="s">
        <v>1893</v>
      </c>
      <c r="D1357" s="12" t="s">
        <v>8304</v>
      </c>
      <c r="E1357" s="19" t="s">
        <v>5</v>
      </c>
      <c r="F1357" s="19" t="s">
        <v>2255</v>
      </c>
      <c r="G1357" s="19" t="s">
        <v>8305</v>
      </c>
      <c r="H1357" s="12" t="s">
        <v>4869</v>
      </c>
      <c r="I1357" s="20">
        <v>37480</v>
      </c>
      <c r="J1357" s="12" t="s">
        <v>2264</v>
      </c>
      <c r="K1357" s="12" t="s">
        <v>8306</v>
      </c>
      <c r="L1357" s="12" t="s">
        <v>2288</v>
      </c>
      <c r="M1357" s="12" t="s">
        <v>8307</v>
      </c>
      <c r="N1357" s="12" t="s">
        <v>2438</v>
      </c>
      <c r="O1357" s="20">
        <v>0</v>
      </c>
      <c r="P1357" s="20">
        <v>8000</v>
      </c>
      <c r="Q1357" s="20">
        <v>0</v>
      </c>
      <c r="R1357" s="20">
        <v>0</v>
      </c>
      <c r="S1357" s="20">
        <v>0</v>
      </c>
      <c r="U1357" s="22" t="str">
        <f>IFERROR(VLOOKUP(B1357,[1]Planilha1!$A$1:$B$34,2,FALSE),"Liberado")</f>
        <v>Liberado</v>
      </c>
    </row>
    <row r="1358" spans="1:53" s="21" customFormat="1" ht="20.100000000000001" customHeight="1" x14ac:dyDescent="0.2">
      <c r="A1358" s="12" t="s">
        <v>78</v>
      </c>
      <c r="B1358" s="18" t="s">
        <v>260</v>
      </c>
      <c r="C1358" s="12" t="s">
        <v>649</v>
      </c>
      <c r="D1358" s="12" t="s">
        <v>657</v>
      </c>
      <c r="E1358" s="19" t="s">
        <v>5</v>
      </c>
      <c r="F1358" s="19" t="s">
        <v>2434</v>
      </c>
      <c r="G1358" s="19" t="s">
        <v>3400</v>
      </c>
      <c r="H1358" s="12" t="s">
        <v>3401</v>
      </c>
      <c r="I1358" s="20">
        <v>12740.1</v>
      </c>
      <c r="J1358" s="12" t="s">
        <v>2247</v>
      </c>
      <c r="K1358" s="12" t="s">
        <v>3402</v>
      </c>
      <c r="L1358" s="12" t="s">
        <v>2249</v>
      </c>
      <c r="M1358" s="12"/>
      <c r="N1358" s="12" t="s">
        <v>3403</v>
      </c>
      <c r="O1358" s="20">
        <v>0</v>
      </c>
      <c r="P1358" s="20">
        <v>12740</v>
      </c>
      <c r="Q1358" s="20">
        <v>0</v>
      </c>
      <c r="R1358" s="20">
        <v>0</v>
      </c>
      <c r="S1358" s="20">
        <v>520</v>
      </c>
      <c r="U1358" s="22" t="str">
        <f>IFERROR(VLOOKUP(B1358,[1]Planilha1!$A$1:$B$34,2,FALSE),"Liberado")</f>
        <v>Liberado</v>
      </c>
    </row>
    <row r="1359" spans="1:53" s="21" customFormat="1" ht="20.100000000000001" customHeight="1" x14ac:dyDescent="0.2">
      <c r="A1359" s="12" t="s">
        <v>78</v>
      </c>
      <c r="B1359" s="18" t="s">
        <v>260</v>
      </c>
      <c r="C1359" s="12" t="s">
        <v>323</v>
      </c>
      <c r="D1359" s="12" t="s">
        <v>663</v>
      </c>
      <c r="E1359" s="19" t="s">
        <v>5</v>
      </c>
      <c r="F1359" s="19" t="s">
        <v>2244</v>
      </c>
      <c r="G1359" s="19" t="s">
        <v>3422</v>
      </c>
      <c r="H1359" s="12" t="s">
        <v>2581</v>
      </c>
      <c r="I1359" s="20">
        <v>15000</v>
      </c>
      <c r="J1359" s="12" t="s">
        <v>2264</v>
      </c>
      <c r="K1359" s="12" t="s">
        <v>3423</v>
      </c>
      <c r="L1359" s="12" t="s">
        <v>2334</v>
      </c>
      <c r="M1359" s="12"/>
      <c r="N1359" s="12" t="s">
        <v>8225</v>
      </c>
      <c r="O1359" s="20">
        <v>10000</v>
      </c>
      <c r="P1359" s="20">
        <v>0</v>
      </c>
      <c r="Q1359" s="20">
        <v>0</v>
      </c>
      <c r="R1359" s="20">
        <v>0</v>
      </c>
      <c r="S1359" s="20">
        <v>608</v>
      </c>
      <c r="U1359" s="22" t="str">
        <f>IFERROR(VLOOKUP(B1359,[1]Planilha1!$A$1:$B$34,2,FALSE),"Liberado")</f>
        <v>Liberado</v>
      </c>
    </row>
    <row r="1360" spans="1:53" s="21" customFormat="1" ht="20.100000000000001" customHeight="1" x14ac:dyDescent="0.2">
      <c r="A1360" s="12" t="s">
        <v>78</v>
      </c>
      <c r="B1360" s="18" t="s">
        <v>260</v>
      </c>
      <c r="C1360" s="12" t="s">
        <v>331</v>
      </c>
      <c r="D1360" s="12" t="s">
        <v>1202</v>
      </c>
      <c r="E1360" s="19" t="s">
        <v>5</v>
      </c>
      <c r="F1360" s="19" t="s">
        <v>2244</v>
      </c>
      <c r="G1360" s="19" t="s">
        <v>4861</v>
      </c>
      <c r="H1360" s="12" t="s">
        <v>2436</v>
      </c>
      <c r="I1360" s="20">
        <v>10000</v>
      </c>
      <c r="J1360" s="12" t="s">
        <v>2264</v>
      </c>
      <c r="K1360" s="12" t="s">
        <v>4862</v>
      </c>
      <c r="L1360" s="12" t="s">
        <v>2266</v>
      </c>
      <c r="M1360" s="12"/>
      <c r="N1360" s="12" t="s">
        <v>4863</v>
      </c>
      <c r="O1360" s="23">
        <v>0</v>
      </c>
      <c r="P1360" s="23">
        <v>12000</v>
      </c>
      <c r="Q1360" s="23">
        <v>0</v>
      </c>
      <c r="R1360" s="24">
        <v>0</v>
      </c>
      <c r="S1360" s="25">
        <v>1920</v>
      </c>
      <c r="U1360" s="22" t="str">
        <f>IFERROR(VLOOKUP(B1360,[1]Planilha1!$A$1:$B$34,2,FALSE),"Liberado")</f>
        <v>Liberado</v>
      </c>
    </row>
    <row r="1361" spans="1:21" s="21" customFormat="1" ht="20.100000000000001" customHeight="1" x14ac:dyDescent="0.2">
      <c r="A1361" s="12" t="s">
        <v>78</v>
      </c>
      <c r="B1361" s="18" t="s">
        <v>260</v>
      </c>
      <c r="C1361" s="12" t="s">
        <v>331</v>
      </c>
      <c r="D1361" s="12" t="s">
        <v>1203</v>
      </c>
      <c r="E1361" s="19" t="s">
        <v>5</v>
      </c>
      <c r="F1361" s="19" t="s">
        <v>2928</v>
      </c>
      <c r="G1361" s="19" t="s">
        <v>4864</v>
      </c>
      <c r="H1361" s="12" t="s">
        <v>4865</v>
      </c>
      <c r="I1361" s="20">
        <v>26607.919999999998</v>
      </c>
      <c r="J1361" s="12" t="s">
        <v>2264</v>
      </c>
      <c r="K1361" s="12" t="s">
        <v>4866</v>
      </c>
      <c r="L1361" s="12" t="s">
        <v>2349</v>
      </c>
      <c r="M1361" s="12"/>
      <c r="N1361" s="12" t="s">
        <v>4867</v>
      </c>
      <c r="O1361" s="23">
        <v>4312</v>
      </c>
      <c r="P1361" s="23">
        <v>0</v>
      </c>
      <c r="Q1361" s="23">
        <v>0</v>
      </c>
      <c r="R1361" s="24">
        <v>-4312</v>
      </c>
      <c r="S1361" s="25">
        <v>960</v>
      </c>
      <c r="U1361" s="22" t="str">
        <f>IFERROR(VLOOKUP(B1361,[1]Planilha1!$A$1:$B$34,2,FALSE),"Liberado")</f>
        <v>Liberado</v>
      </c>
    </row>
    <row r="1362" spans="1:21" s="21" customFormat="1" ht="20.100000000000001" customHeight="1" x14ac:dyDescent="0.2">
      <c r="A1362" s="12" t="s">
        <v>78</v>
      </c>
      <c r="B1362" s="18" t="s">
        <v>260</v>
      </c>
      <c r="C1362" s="12" t="s">
        <v>331</v>
      </c>
      <c r="D1362" s="12" t="s">
        <v>1204</v>
      </c>
      <c r="E1362" s="19" t="s">
        <v>5</v>
      </c>
      <c r="F1362" s="19" t="s">
        <v>2273</v>
      </c>
      <c r="G1362" s="19" t="s">
        <v>4868</v>
      </c>
      <c r="H1362" s="12" t="s">
        <v>4869</v>
      </c>
      <c r="I1362" s="20">
        <v>30000</v>
      </c>
      <c r="J1362" s="12" t="s">
        <v>2264</v>
      </c>
      <c r="K1362" s="12" t="s">
        <v>4870</v>
      </c>
      <c r="L1362" s="12" t="s">
        <v>2349</v>
      </c>
      <c r="M1362" s="12"/>
      <c r="N1362" s="12" t="s">
        <v>4871</v>
      </c>
      <c r="O1362" s="23">
        <v>12000</v>
      </c>
      <c r="P1362" s="23">
        <v>0</v>
      </c>
      <c r="Q1362" s="23">
        <v>0</v>
      </c>
      <c r="R1362" s="24">
        <v>-12000</v>
      </c>
      <c r="S1362" s="25">
        <v>960</v>
      </c>
      <c r="U1362" s="22" t="str">
        <f>IFERROR(VLOOKUP(B1362,[1]Planilha1!$A$1:$B$34,2,FALSE),"Liberado")</f>
        <v>Liberado</v>
      </c>
    </row>
    <row r="1363" spans="1:21" s="21" customFormat="1" ht="20.100000000000001" customHeight="1" x14ac:dyDescent="0.2">
      <c r="A1363" s="12" t="s">
        <v>78</v>
      </c>
      <c r="B1363" s="18" t="s">
        <v>260</v>
      </c>
      <c r="C1363" s="12" t="s">
        <v>331</v>
      </c>
      <c r="D1363" s="12" t="s">
        <v>1205</v>
      </c>
      <c r="E1363" s="19" t="s">
        <v>5</v>
      </c>
      <c r="F1363" s="19" t="s">
        <v>2244</v>
      </c>
      <c r="G1363" s="19" t="s">
        <v>4872</v>
      </c>
      <c r="H1363" s="12" t="s">
        <v>4869</v>
      </c>
      <c r="I1363" s="20">
        <v>31520</v>
      </c>
      <c r="J1363" s="12" t="s">
        <v>2264</v>
      </c>
      <c r="K1363" s="12" t="s">
        <v>2512</v>
      </c>
      <c r="L1363" s="12" t="s">
        <v>3329</v>
      </c>
      <c r="M1363" s="12"/>
      <c r="N1363" s="12" t="s">
        <v>2342</v>
      </c>
      <c r="O1363" s="23">
        <v>3000</v>
      </c>
      <c r="P1363" s="23">
        <v>0</v>
      </c>
      <c r="Q1363" s="23">
        <v>0</v>
      </c>
      <c r="R1363" s="24">
        <v>0</v>
      </c>
      <c r="S1363" s="25">
        <v>896</v>
      </c>
      <c r="U1363" s="22" t="str">
        <f>IFERROR(VLOOKUP(B1363,[1]Planilha1!$A$1:$B$34,2,FALSE),"Liberado")</f>
        <v>Liberado</v>
      </c>
    </row>
    <row r="1364" spans="1:21" s="21" customFormat="1" ht="20.100000000000001" customHeight="1" x14ac:dyDescent="0.2">
      <c r="A1364" s="12" t="s">
        <v>78</v>
      </c>
      <c r="B1364" s="18" t="s">
        <v>260</v>
      </c>
      <c r="C1364" s="12" t="s">
        <v>331</v>
      </c>
      <c r="D1364" s="12" t="s">
        <v>1206</v>
      </c>
      <c r="E1364" s="19" t="s">
        <v>5</v>
      </c>
      <c r="F1364" s="19" t="s">
        <v>2273</v>
      </c>
      <c r="G1364" s="19" t="s">
        <v>4873</v>
      </c>
      <c r="H1364" s="12" t="s">
        <v>4869</v>
      </c>
      <c r="I1364" s="20">
        <v>9000</v>
      </c>
      <c r="J1364" s="12" t="s">
        <v>2264</v>
      </c>
      <c r="K1364" s="12" t="s">
        <v>4874</v>
      </c>
      <c r="L1364" s="12" t="s">
        <v>2260</v>
      </c>
      <c r="M1364" s="12"/>
      <c r="N1364" s="12" t="s">
        <v>2342</v>
      </c>
      <c r="O1364" s="23">
        <v>0</v>
      </c>
      <c r="P1364" s="23">
        <v>0</v>
      </c>
      <c r="Q1364" s="23">
        <v>0</v>
      </c>
      <c r="R1364" s="24">
        <v>0</v>
      </c>
      <c r="S1364" s="25">
        <v>672</v>
      </c>
      <c r="U1364" s="22" t="str">
        <f>IFERROR(VLOOKUP(B1364,[1]Planilha1!$A$1:$B$34,2,FALSE),"Liberado")</f>
        <v>Liberado</v>
      </c>
    </row>
    <row r="1365" spans="1:21" s="21" customFormat="1" ht="20.100000000000001" customHeight="1" x14ac:dyDescent="0.2">
      <c r="A1365" s="12" t="s">
        <v>78</v>
      </c>
      <c r="B1365" s="18" t="s">
        <v>260</v>
      </c>
      <c r="C1365" s="12" t="s">
        <v>331</v>
      </c>
      <c r="D1365" s="12" t="s">
        <v>1207</v>
      </c>
      <c r="E1365" s="19" t="s">
        <v>5</v>
      </c>
      <c r="F1365" s="19" t="s">
        <v>2273</v>
      </c>
      <c r="G1365" s="19" t="s">
        <v>4875</v>
      </c>
      <c r="H1365" s="12" t="s">
        <v>4869</v>
      </c>
      <c r="I1365" s="20">
        <v>15000</v>
      </c>
      <c r="J1365" s="12" t="s">
        <v>2264</v>
      </c>
      <c r="K1365" s="12" t="s">
        <v>4876</v>
      </c>
      <c r="L1365" s="12" t="s">
        <v>2266</v>
      </c>
      <c r="M1365" s="12"/>
      <c r="N1365" s="12" t="s">
        <v>2438</v>
      </c>
      <c r="O1365" s="23">
        <v>0</v>
      </c>
      <c r="P1365" s="23">
        <v>8000</v>
      </c>
      <c r="Q1365" s="23">
        <v>0</v>
      </c>
      <c r="R1365" s="24">
        <v>0</v>
      </c>
      <c r="S1365" s="25">
        <v>544</v>
      </c>
      <c r="U1365" s="22" t="str">
        <f>IFERROR(VLOOKUP(B1365,[1]Planilha1!$A$1:$B$34,2,FALSE),"Liberado")</f>
        <v>Liberado</v>
      </c>
    </row>
    <row r="1366" spans="1:21" s="21" customFormat="1" ht="20.100000000000001" customHeight="1" x14ac:dyDescent="0.2">
      <c r="A1366" s="12" t="s">
        <v>78</v>
      </c>
      <c r="B1366" s="18" t="s">
        <v>260</v>
      </c>
      <c r="C1366" s="12" t="s">
        <v>331</v>
      </c>
      <c r="D1366" s="12" t="s">
        <v>9491</v>
      </c>
      <c r="E1366" s="19" t="s">
        <v>5</v>
      </c>
      <c r="F1366" s="19" t="s">
        <v>2273</v>
      </c>
      <c r="G1366" s="19" t="s">
        <v>9492</v>
      </c>
      <c r="H1366" s="12" t="s">
        <v>4869</v>
      </c>
      <c r="I1366" s="20">
        <v>35000</v>
      </c>
      <c r="J1366" s="12" t="s">
        <v>2264</v>
      </c>
      <c r="K1366" s="12" t="s">
        <v>2446</v>
      </c>
      <c r="L1366" s="12" t="s">
        <v>8183</v>
      </c>
      <c r="M1366" s="12"/>
      <c r="N1366" s="12" t="s">
        <v>2342</v>
      </c>
      <c r="O1366" s="23">
        <v>5000</v>
      </c>
      <c r="P1366" s="23">
        <v>0</v>
      </c>
      <c r="Q1366" s="23">
        <v>0</v>
      </c>
      <c r="R1366" s="24">
        <v>0</v>
      </c>
      <c r="S1366" s="25">
        <v>0</v>
      </c>
      <c r="U1366" s="22" t="str">
        <f>IFERROR(VLOOKUP(B1366,[1]Planilha1!$A$1:$B$34,2,FALSE),"Liberado")</f>
        <v>Liberado</v>
      </c>
    </row>
    <row r="1367" spans="1:21" s="21" customFormat="1" ht="20.100000000000001" customHeight="1" x14ac:dyDescent="0.2">
      <c r="A1367" s="12" t="s">
        <v>78</v>
      </c>
      <c r="B1367" s="18" t="s">
        <v>260</v>
      </c>
      <c r="C1367" s="12" t="s">
        <v>397</v>
      </c>
      <c r="D1367" s="12" t="s">
        <v>9493</v>
      </c>
      <c r="E1367" s="19" t="s">
        <v>5</v>
      </c>
      <c r="F1367" s="19" t="s">
        <v>2434</v>
      </c>
      <c r="G1367" s="19" t="s">
        <v>9494</v>
      </c>
      <c r="H1367" s="12" t="s">
        <v>9495</v>
      </c>
      <c r="I1367" s="20">
        <v>20513.86</v>
      </c>
      <c r="J1367" s="12" t="s">
        <v>2270</v>
      </c>
      <c r="K1367" s="12" t="s">
        <v>9496</v>
      </c>
      <c r="L1367" s="12" t="s">
        <v>2330</v>
      </c>
      <c r="M1367" s="12"/>
      <c r="N1367" s="12" t="s">
        <v>9497</v>
      </c>
      <c r="O1367" s="23">
        <v>0</v>
      </c>
      <c r="P1367" s="23">
        <v>0</v>
      </c>
      <c r="Q1367" s="23">
        <v>0</v>
      </c>
      <c r="R1367" s="24">
        <v>0</v>
      </c>
      <c r="S1367" s="25">
        <v>80</v>
      </c>
      <c r="U1367" s="22" t="str">
        <f>IFERROR(VLOOKUP(B1367,[1]Planilha1!$A$1:$B$34,2,FALSE),"Liberado")</f>
        <v>Liberado</v>
      </c>
    </row>
    <row r="1368" spans="1:21" s="21" customFormat="1" ht="20.100000000000001" customHeight="1" x14ac:dyDescent="0.2">
      <c r="A1368" s="12" t="s">
        <v>78</v>
      </c>
      <c r="B1368" s="18" t="s">
        <v>260</v>
      </c>
      <c r="C1368" s="12" t="s">
        <v>427</v>
      </c>
      <c r="D1368" s="12" t="s">
        <v>1208</v>
      </c>
      <c r="E1368" s="19" t="s">
        <v>5</v>
      </c>
      <c r="F1368" s="19" t="s">
        <v>2273</v>
      </c>
      <c r="G1368" s="19" t="s">
        <v>4877</v>
      </c>
      <c r="H1368" s="12" t="s">
        <v>4878</v>
      </c>
      <c r="I1368" s="20">
        <v>31520</v>
      </c>
      <c r="J1368" s="12" t="s">
        <v>2270</v>
      </c>
      <c r="K1368" s="12" t="s">
        <v>4879</v>
      </c>
      <c r="L1368" s="12" t="s">
        <v>2515</v>
      </c>
      <c r="M1368" s="12"/>
      <c r="N1368" s="12" t="s">
        <v>9498</v>
      </c>
      <c r="O1368" s="23">
        <v>6843.92</v>
      </c>
      <c r="P1368" s="23">
        <v>0</v>
      </c>
      <c r="Q1368" s="23">
        <v>0</v>
      </c>
      <c r="R1368" s="24">
        <v>6843.92</v>
      </c>
      <c r="S1368" s="25">
        <v>1610.64</v>
      </c>
      <c r="U1368" s="22" t="str">
        <f>IFERROR(VLOOKUP(B1368,[1]Planilha1!$A$1:$B$34,2,FALSE),"Liberado")</f>
        <v>Liberado</v>
      </c>
    </row>
    <row r="1369" spans="1:21" s="21" customFormat="1" ht="20.100000000000001" customHeight="1" x14ac:dyDescent="0.2">
      <c r="A1369" s="12" t="s">
        <v>78</v>
      </c>
      <c r="B1369" s="18" t="s">
        <v>260</v>
      </c>
      <c r="C1369" s="12" t="s">
        <v>427</v>
      </c>
      <c r="D1369" s="12" t="s">
        <v>1209</v>
      </c>
      <c r="E1369" s="19" t="s">
        <v>5</v>
      </c>
      <c r="F1369" s="19" t="s">
        <v>2273</v>
      </c>
      <c r="G1369" s="19" t="s">
        <v>4880</v>
      </c>
      <c r="H1369" s="12" t="s">
        <v>4804</v>
      </c>
      <c r="I1369" s="20">
        <v>30000</v>
      </c>
      <c r="J1369" s="12" t="s">
        <v>2264</v>
      </c>
      <c r="K1369" s="12" t="s">
        <v>9499</v>
      </c>
      <c r="L1369" s="12" t="s">
        <v>2249</v>
      </c>
      <c r="M1369" s="12"/>
      <c r="N1369" s="12" t="s">
        <v>2595</v>
      </c>
      <c r="O1369" s="23">
        <v>0</v>
      </c>
      <c r="P1369" s="23">
        <v>8000</v>
      </c>
      <c r="Q1369" s="23">
        <v>0</v>
      </c>
      <c r="R1369" s="24">
        <v>0</v>
      </c>
      <c r="S1369" s="25">
        <v>440</v>
      </c>
      <c r="U1369" s="22" t="str">
        <f>IFERROR(VLOOKUP(B1369,[1]Planilha1!$A$1:$B$34,2,FALSE),"Liberado")</f>
        <v>Liberado</v>
      </c>
    </row>
    <row r="1370" spans="1:21" s="21" customFormat="1" ht="20.100000000000001" customHeight="1" x14ac:dyDescent="0.2">
      <c r="A1370" s="12" t="s">
        <v>78</v>
      </c>
      <c r="B1370" s="18" t="s">
        <v>260</v>
      </c>
      <c r="C1370" s="12" t="s">
        <v>318</v>
      </c>
      <c r="D1370" s="12" t="s">
        <v>1210</v>
      </c>
      <c r="E1370" s="19" t="s">
        <v>5</v>
      </c>
      <c r="F1370" s="19" t="s">
        <v>2273</v>
      </c>
      <c r="G1370" s="19" t="s">
        <v>4881</v>
      </c>
      <c r="H1370" s="12" t="s">
        <v>2849</v>
      </c>
      <c r="I1370" s="20">
        <v>20000</v>
      </c>
      <c r="J1370" s="12" t="s">
        <v>2264</v>
      </c>
      <c r="K1370" s="12" t="s">
        <v>4882</v>
      </c>
      <c r="L1370" s="12" t="s">
        <v>2334</v>
      </c>
      <c r="M1370" s="12"/>
      <c r="N1370" s="12" t="s">
        <v>4890</v>
      </c>
      <c r="O1370" s="23">
        <v>0</v>
      </c>
      <c r="P1370" s="23">
        <v>0</v>
      </c>
      <c r="Q1370" s="23">
        <v>0</v>
      </c>
      <c r="R1370" s="24">
        <v>0</v>
      </c>
      <c r="S1370" s="25">
        <v>320</v>
      </c>
      <c r="U1370" s="22" t="str">
        <f>IFERROR(VLOOKUP(B1370,[1]Planilha1!$A$1:$B$34,2,FALSE),"Liberado")</f>
        <v>Liberado</v>
      </c>
    </row>
    <row r="1371" spans="1:21" s="21" customFormat="1" ht="20.100000000000001" customHeight="1" x14ac:dyDescent="0.2">
      <c r="A1371" s="12" t="s">
        <v>78</v>
      </c>
      <c r="B1371" s="18" t="s">
        <v>260</v>
      </c>
      <c r="C1371" s="12" t="s">
        <v>318</v>
      </c>
      <c r="D1371" s="12" t="s">
        <v>9500</v>
      </c>
      <c r="E1371" s="19" t="s">
        <v>5</v>
      </c>
      <c r="F1371" s="19" t="s">
        <v>2273</v>
      </c>
      <c r="G1371" s="19" t="s">
        <v>9501</v>
      </c>
      <c r="H1371" s="12" t="s">
        <v>2849</v>
      </c>
      <c r="I1371" s="20">
        <v>5000</v>
      </c>
      <c r="J1371" s="12" t="s">
        <v>2264</v>
      </c>
      <c r="K1371" s="12" t="s">
        <v>9502</v>
      </c>
      <c r="L1371" s="12" t="s">
        <v>3329</v>
      </c>
      <c r="M1371" s="12"/>
      <c r="N1371" s="12" t="s">
        <v>9455</v>
      </c>
      <c r="O1371" s="23">
        <v>5000</v>
      </c>
      <c r="P1371" s="23">
        <v>0</v>
      </c>
      <c r="Q1371" s="23">
        <v>0</v>
      </c>
      <c r="R1371" s="24">
        <v>0</v>
      </c>
      <c r="S1371" s="25">
        <v>192</v>
      </c>
      <c r="U1371" s="22" t="str">
        <f>IFERROR(VLOOKUP(B1371,[1]Planilha1!$A$1:$B$34,2,FALSE),"Liberado")</f>
        <v>Liberado</v>
      </c>
    </row>
    <row r="1372" spans="1:21" s="21" customFormat="1" ht="20.100000000000001" customHeight="1" x14ac:dyDescent="0.2">
      <c r="A1372" s="12" t="s">
        <v>78</v>
      </c>
      <c r="B1372" s="18" t="s">
        <v>260</v>
      </c>
      <c r="C1372" s="12" t="s">
        <v>1893</v>
      </c>
      <c r="D1372" s="12" t="s">
        <v>9503</v>
      </c>
      <c r="E1372" s="19" t="s">
        <v>5</v>
      </c>
      <c r="F1372" s="19" t="s">
        <v>8</v>
      </c>
      <c r="G1372" s="19" t="s">
        <v>9504</v>
      </c>
      <c r="H1372" s="12" t="s">
        <v>4804</v>
      </c>
      <c r="I1372" s="20">
        <v>100000</v>
      </c>
      <c r="J1372" s="12" t="s">
        <v>2264</v>
      </c>
      <c r="K1372" s="12" t="s">
        <v>9505</v>
      </c>
      <c r="L1372" s="12" t="s">
        <v>6531</v>
      </c>
      <c r="M1372" s="12"/>
      <c r="N1372" s="12" t="s">
        <v>2438</v>
      </c>
      <c r="O1372" s="23">
        <v>0</v>
      </c>
      <c r="P1372" s="23">
        <v>15000</v>
      </c>
      <c r="Q1372" s="23">
        <v>0</v>
      </c>
      <c r="R1372" s="24">
        <v>0</v>
      </c>
      <c r="S1372" s="25">
        <v>80</v>
      </c>
      <c r="U1372" s="22" t="str">
        <f>IFERROR(VLOOKUP(B1372,[1]Planilha1!$A$1:$B$34,2,FALSE),"Liberado")</f>
        <v>Liberado</v>
      </c>
    </row>
    <row r="1373" spans="1:21" s="21" customFormat="1" ht="20.100000000000001" customHeight="1" x14ac:dyDescent="0.2">
      <c r="A1373" s="12" t="s">
        <v>78</v>
      </c>
      <c r="B1373" s="18" t="s">
        <v>260</v>
      </c>
      <c r="C1373" s="12" t="s">
        <v>1893</v>
      </c>
      <c r="D1373" s="12" t="s">
        <v>9506</v>
      </c>
      <c r="E1373" s="19" t="s">
        <v>5</v>
      </c>
      <c r="F1373" s="19" t="s">
        <v>2273</v>
      </c>
      <c r="G1373" s="19" t="s">
        <v>9507</v>
      </c>
      <c r="H1373" s="12" t="s">
        <v>2849</v>
      </c>
      <c r="I1373" s="20">
        <v>10000</v>
      </c>
      <c r="J1373" s="12" t="s">
        <v>2264</v>
      </c>
      <c r="K1373" s="12" t="s">
        <v>2446</v>
      </c>
      <c r="L1373" s="12" t="s">
        <v>2288</v>
      </c>
      <c r="M1373" s="12"/>
      <c r="N1373" s="12" t="s">
        <v>2438</v>
      </c>
      <c r="O1373" s="23">
        <v>0</v>
      </c>
      <c r="P1373" s="23">
        <v>8000</v>
      </c>
      <c r="Q1373" s="23">
        <v>0</v>
      </c>
      <c r="R1373" s="24">
        <v>0</v>
      </c>
      <c r="S1373" s="25">
        <v>96</v>
      </c>
      <c r="U1373" s="22" t="str">
        <f>IFERROR(VLOOKUP(B1373,[1]Planilha1!$A$1:$B$34,2,FALSE),"Liberado")</f>
        <v>Liberado</v>
      </c>
    </row>
    <row r="1374" spans="1:21" s="21" customFormat="1" ht="20.100000000000001" customHeight="1" x14ac:dyDescent="0.2">
      <c r="A1374" s="12" t="s">
        <v>78</v>
      </c>
      <c r="B1374" s="18" t="s">
        <v>260</v>
      </c>
      <c r="C1374" s="12" t="s">
        <v>519</v>
      </c>
      <c r="D1374" s="12" t="s">
        <v>1211</v>
      </c>
      <c r="E1374" s="19" t="s">
        <v>5</v>
      </c>
      <c r="F1374" s="19" t="s">
        <v>2244</v>
      </c>
      <c r="G1374" s="19" t="s">
        <v>4883</v>
      </c>
      <c r="H1374" s="12" t="s">
        <v>2849</v>
      </c>
      <c r="I1374" s="20">
        <v>15000</v>
      </c>
      <c r="J1374" s="12" t="s">
        <v>2264</v>
      </c>
      <c r="K1374" s="12" t="s">
        <v>4884</v>
      </c>
      <c r="L1374" s="12" t="s">
        <v>2296</v>
      </c>
      <c r="M1374" s="12"/>
      <c r="N1374" s="12" t="s">
        <v>12072</v>
      </c>
      <c r="O1374" s="23">
        <v>0</v>
      </c>
      <c r="P1374" s="23">
        <v>0</v>
      </c>
      <c r="Q1374" s="23">
        <v>0</v>
      </c>
      <c r="R1374" s="24">
        <v>0</v>
      </c>
      <c r="S1374" s="25">
        <v>704</v>
      </c>
      <c r="U1374" s="22" t="str">
        <f>IFERROR(VLOOKUP(B1374,[1]Planilha1!$A$1:$B$34,2,FALSE),"Liberado")</f>
        <v>Liberado</v>
      </c>
    </row>
    <row r="1375" spans="1:21" s="21" customFormat="1" ht="20.100000000000001" customHeight="1" x14ac:dyDescent="0.2">
      <c r="A1375" s="12" t="s">
        <v>78</v>
      </c>
      <c r="B1375" s="18" t="s">
        <v>260</v>
      </c>
      <c r="C1375" s="12" t="s">
        <v>556</v>
      </c>
      <c r="D1375" s="12" t="s">
        <v>1212</v>
      </c>
      <c r="E1375" s="19" t="s">
        <v>5</v>
      </c>
      <c r="F1375" s="19" t="s">
        <v>2355</v>
      </c>
      <c r="G1375" s="19" t="s">
        <v>4885</v>
      </c>
      <c r="H1375" s="12" t="s">
        <v>4799</v>
      </c>
      <c r="I1375" s="20">
        <v>33000</v>
      </c>
      <c r="J1375" s="12" t="s">
        <v>2264</v>
      </c>
      <c r="K1375" s="12" t="s">
        <v>4886</v>
      </c>
      <c r="L1375" s="12" t="s">
        <v>2266</v>
      </c>
      <c r="M1375" s="12"/>
      <c r="N1375" s="12" t="s">
        <v>12073</v>
      </c>
      <c r="O1375" s="23">
        <v>5000</v>
      </c>
      <c r="P1375" s="23">
        <v>0</v>
      </c>
      <c r="Q1375" s="23">
        <v>0</v>
      </c>
      <c r="R1375" s="24">
        <v>0</v>
      </c>
      <c r="S1375" s="25">
        <v>1940.35</v>
      </c>
      <c r="U1375" s="22" t="str">
        <f>IFERROR(VLOOKUP(B1375,[1]Planilha1!$A$1:$B$34,2,FALSE),"Liberado")</f>
        <v>Liberado</v>
      </c>
    </row>
    <row r="1376" spans="1:21" s="21" customFormat="1" ht="20.100000000000001" customHeight="1" x14ac:dyDescent="0.2">
      <c r="A1376" s="12" t="s">
        <v>78</v>
      </c>
      <c r="B1376" s="18" t="s">
        <v>260</v>
      </c>
      <c r="C1376" s="12" t="s">
        <v>556</v>
      </c>
      <c r="D1376" s="12" t="s">
        <v>1213</v>
      </c>
      <c r="E1376" s="19" t="s">
        <v>5</v>
      </c>
      <c r="F1376" s="19" t="s">
        <v>2244</v>
      </c>
      <c r="G1376" s="19" t="s">
        <v>4887</v>
      </c>
      <c r="H1376" s="12" t="s">
        <v>4888</v>
      </c>
      <c r="I1376" s="20">
        <v>27120</v>
      </c>
      <c r="J1376" s="12" t="s">
        <v>2264</v>
      </c>
      <c r="K1376" s="12" t="s">
        <v>4889</v>
      </c>
      <c r="L1376" s="12" t="s">
        <v>2334</v>
      </c>
      <c r="M1376" s="12"/>
      <c r="N1376" s="12" t="s">
        <v>4890</v>
      </c>
      <c r="O1376" s="23">
        <v>0</v>
      </c>
      <c r="P1376" s="23">
        <v>0</v>
      </c>
      <c r="Q1376" s="23">
        <v>0</v>
      </c>
      <c r="R1376" s="24">
        <v>0</v>
      </c>
      <c r="S1376" s="25">
        <v>960</v>
      </c>
      <c r="U1376" s="22" t="str">
        <f>IFERROR(VLOOKUP(B1376,[1]Planilha1!$A$1:$B$34,2,FALSE),"Liberado")</f>
        <v>Liberado</v>
      </c>
    </row>
    <row r="1377" spans="1:21" s="21" customFormat="1" ht="20.100000000000001" customHeight="1" x14ac:dyDescent="0.2">
      <c r="A1377" s="12" t="s">
        <v>78</v>
      </c>
      <c r="B1377" s="18" t="s">
        <v>260</v>
      </c>
      <c r="C1377" s="12" t="s">
        <v>556</v>
      </c>
      <c r="D1377" s="12" t="s">
        <v>1214</v>
      </c>
      <c r="E1377" s="19" t="s">
        <v>5</v>
      </c>
      <c r="F1377" s="19" t="s">
        <v>12</v>
      </c>
      <c r="G1377" s="19" t="s">
        <v>4891</v>
      </c>
      <c r="H1377" s="12" t="s">
        <v>4804</v>
      </c>
      <c r="I1377" s="20">
        <v>15880.66</v>
      </c>
      <c r="J1377" s="12" t="s">
        <v>2264</v>
      </c>
      <c r="K1377" s="12" t="s">
        <v>4892</v>
      </c>
      <c r="L1377" s="12" t="s">
        <v>2249</v>
      </c>
      <c r="M1377" s="12"/>
      <c r="N1377" s="12" t="s">
        <v>2595</v>
      </c>
      <c r="O1377" s="23">
        <v>0</v>
      </c>
      <c r="P1377" s="23">
        <v>8000</v>
      </c>
      <c r="Q1377" s="23">
        <v>0</v>
      </c>
      <c r="R1377" s="24">
        <v>0</v>
      </c>
      <c r="S1377" s="25">
        <v>360</v>
      </c>
      <c r="U1377" s="22" t="str">
        <f>IFERROR(VLOOKUP(B1377,[1]Planilha1!$A$1:$B$34,2,FALSE),"Liberado")</f>
        <v>Liberado</v>
      </c>
    </row>
    <row r="1378" spans="1:21" s="21" customFormat="1" ht="20.100000000000001" customHeight="1" x14ac:dyDescent="0.2">
      <c r="A1378" s="12" t="s">
        <v>78</v>
      </c>
      <c r="B1378" s="18" t="s">
        <v>260</v>
      </c>
      <c r="C1378" s="12" t="s">
        <v>649</v>
      </c>
      <c r="D1378" s="12" t="s">
        <v>1215</v>
      </c>
      <c r="E1378" s="19" t="s">
        <v>5</v>
      </c>
      <c r="F1378" s="19" t="s">
        <v>2255</v>
      </c>
      <c r="G1378" s="19" t="s">
        <v>4893</v>
      </c>
      <c r="H1378" s="12" t="s">
        <v>2849</v>
      </c>
      <c r="I1378" s="20">
        <v>25000</v>
      </c>
      <c r="J1378" s="12" t="s">
        <v>2264</v>
      </c>
      <c r="K1378" s="12" t="s">
        <v>4894</v>
      </c>
      <c r="L1378" s="12" t="s">
        <v>2296</v>
      </c>
      <c r="M1378" s="12"/>
      <c r="N1378" s="12" t="s">
        <v>4895</v>
      </c>
      <c r="O1378" s="23">
        <v>0</v>
      </c>
      <c r="P1378" s="23">
        <v>0</v>
      </c>
      <c r="Q1378" s="23">
        <v>0</v>
      </c>
      <c r="R1378" s="24">
        <v>0</v>
      </c>
      <c r="S1378" s="25">
        <v>672</v>
      </c>
      <c r="U1378" s="22" t="str">
        <f>IFERROR(VLOOKUP(B1378,[1]Planilha1!$A$1:$B$34,2,FALSE),"Liberado")</f>
        <v>Liberado</v>
      </c>
    </row>
    <row r="1379" spans="1:21" s="21" customFormat="1" ht="20.100000000000001" customHeight="1" x14ac:dyDescent="0.2">
      <c r="A1379" s="12" t="s">
        <v>78</v>
      </c>
      <c r="B1379" s="18" t="s">
        <v>260</v>
      </c>
      <c r="C1379" s="12" t="s">
        <v>649</v>
      </c>
      <c r="D1379" s="12" t="s">
        <v>1216</v>
      </c>
      <c r="E1379" s="19" t="s">
        <v>5</v>
      </c>
      <c r="F1379" s="19" t="s">
        <v>2273</v>
      </c>
      <c r="G1379" s="19" t="s">
        <v>4896</v>
      </c>
      <c r="H1379" s="12" t="s">
        <v>2849</v>
      </c>
      <c r="I1379" s="20">
        <v>20893.62</v>
      </c>
      <c r="J1379" s="12" t="s">
        <v>2264</v>
      </c>
      <c r="K1379" s="12" t="s">
        <v>4897</v>
      </c>
      <c r="L1379" s="12" t="s">
        <v>2334</v>
      </c>
      <c r="M1379" s="12"/>
      <c r="N1379" s="12" t="s">
        <v>2342</v>
      </c>
      <c r="O1379" s="23">
        <v>3000</v>
      </c>
      <c r="P1379" s="23">
        <v>0</v>
      </c>
      <c r="Q1379" s="23">
        <v>0</v>
      </c>
      <c r="R1379" s="24">
        <v>0</v>
      </c>
      <c r="S1379" s="25">
        <v>384</v>
      </c>
      <c r="U1379" s="22" t="str">
        <f>IFERROR(VLOOKUP(B1379,[1]Planilha1!$A$1:$B$34,2,FALSE),"Liberado")</f>
        <v>Liberado</v>
      </c>
    </row>
    <row r="1380" spans="1:21" s="21" customFormat="1" ht="20.100000000000001" customHeight="1" x14ac:dyDescent="0.2">
      <c r="A1380" s="12" t="s">
        <v>78</v>
      </c>
      <c r="B1380" s="18" t="s">
        <v>260</v>
      </c>
      <c r="C1380" s="12" t="s">
        <v>649</v>
      </c>
      <c r="D1380" s="12" t="s">
        <v>1217</v>
      </c>
      <c r="E1380" s="19" t="s">
        <v>5</v>
      </c>
      <c r="F1380" s="19" t="s">
        <v>2273</v>
      </c>
      <c r="G1380" s="19" t="s">
        <v>4898</v>
      </c>
      <c r="H1380" s="12" t="s">
        <v>2849</v>
      </c>
      <c r="I1380" s="20">
        <v>15000</v>
      </c>
      <c r="J1380" s="12" t="s">
        <v>2264</v>
      </c>
      <c r="K1380" s="12" t="s">
        <v>7904</v>
      </c>
      <c r="L1380" s="12" t="s">
        <v>12074</v>
      </c>
      <c r="M1380" s="12"/>
      <c r="N1380" s="12" t="s">
        <v>2342</v>
      </c>
      <c r="O1380" s="23">
        <v>5000</v>
      </c>
      <c r="P1380" s="23">
        <v>0</v>
      </c>
      <c r="Q1380" s="23">
        <v>0</v>
      </c>
      <c r="R1380" s="24">
        <v>0</v>
      </c>
      <c r="S1380" s="25">
        <v>160</v>
      </c>
      <c r="U1380" s="22" t="str">
        <f>IFERROR(VLOOKUP(B1380,[1]Planilha1!$A$1:$B$34,2,FALSE),"Liberado")</f>
        <v>Liberado</v>
      </c>
    </row>
    <row r="1381" spans="1:21" s="21" customFormat="1" ht="20.100000000000001" customHeight="1" x14ac:dyDescent="0.2">
      <c r="A1381" s="12" t="s">
        <v>78</v>
      </c>
      <c r="B1381" s="18" t="s">
        <v>260</v>
      </c>
      <c r="C1381" s="12" t="s">
        <v>323</v>
      </c>
      <c r="D1381" s="12" t="s">
        <v>1218</v>
      </c>
      <c r="E1381" s="19" t="s">
        <v>5</v>
      </c>
      <c r="F1381" s="19" t="s">
        <v>12</v>
      </c>
      <c r="G1381" s="19" t="s">
        <v>4899</v>
      </c>
      <c r="H1381" s="12" t="s">
        <v>4804</v>
      </c>
      <c r="I1381" s="20">
        <v>75848.13</v>
      </c>
      <c r="J1381" s="12" t="s">
        <v>2264</v>
      </c>
      <c r="K1381" s="12" t="s">
        <v>9</v>
      </c>
      <c r="L1381" s="12" t="s">
        <v>7881</v>
      </c>
      <c r="M1381" s="12"/>
      <c r="N1381" s="12" t="s">
        <v>9</v>
      </c>
      <c r="O1381" s="23">
        <v>0</v>
      </c>
      <c r="P1381" s="23">
        <v>8000</v>
      </c>
      <c r="Q1381" s="23">
        <v>0</v>
      </c>
      <c r="R1381" s="24">
        <v>0</v>
      </c>
      <c r="S1381" s="25">
        <v>640</v>
      </c>
      <c r="U1381" s="22" t="str">
        <f>IFERROR(VLOOKUP(B1381,[1]Planilha1!$A$1:$B$34,2,FALSE),"Liberado")</f>
        <v>Liberado</v>
      </c>
    </row>
    <row r="1382" spans="1:21" s="21" customFormat="1" ht="20.100000000000001" customHeight="1" x14ac:dyDescent="0.2">
      <c r="A1382" s="12" t="s">
        <v>78</v>
      </c>
      <c r="B1382" s="18" t="s">
        <v>260</v>
      </c>
      <c r="C1382" s="12" t="s">
        <v>323</v>
      </c>
      <c r="D1382" s="12" t="s">
        <v>1219</v>
      </c>
      <c r="E1382" s="19" t="s">
        <v>5</v>
      </c>
      <c r="F1382" s="19" t="s">
        <v>2273</v>
      </c>
      <c r="G1382" s="19" t="s">
        <v>4900</v>
      </c>
      <c r="H1382" s="12" t="s">
        <v>2849</v>
      </c>
      <c r="I1382" s="20">
        <v>27160</v>
      </c>
      <c r="J1382" s="12" t="s">
        <v>2264</v>
      </c>
      <c r="K1382" s="12" t="s">
        <v>4901</v>
      </c>
      <c r="L1382" s="12" t="s">
        <v>2334</v>
      </c>
      <c r="M1382" s="12"/>
      <c r="N1382" s="12" t="s">
        <v>2342</v>
      </c>
      <c r="O1382" s="23">
        <v>10000</v>
      </c>
      <c r="P1382" s="23">
        <v>0</v>
      </c>
      <c r="Q1382" s="23">
        <v>0</v>
      </c>
      <c r="R1382" s="24">
        <v>0</v>
      </c>
      <c r="S1382" s="25">
        <v>416</v>
      </c>
      <c r="U1382" s="22" t="str">
        <f>IFERROR(VLOOKUP(B1382,[1]Planilha1!$A$1:$B$34,2,FALSE),"Liberado")</f>
        <v>Liberado</v>
      </c>
    </row>
    <row r="1383" spans="1:21" s="21" customFormat="1" ht="20.100000000000001" customHeight="1" x14ac:dyDescent="0.2">
      <c r="A1383" s="12" t="s">
        <v>78</v>
      </c>
      <c r="B1383" s="18" t="s">
        <v>260</v>
      </c>
      <c r="C1383" s="12" t="s">
        <v>323</v>
      </c>
      <c r="D1383" s="12" t="s">
        <v>1220</v>
      </c>
      <c r="E1383" s="19" t="s">
        <v>5</v>
      </c>
      <c r="F1383" s="19" t="s">
        <v>4902</v>
      </c>
      <c r="G1383" s="19" t="s">
        <v>4903</v>
      </c>
      <c r="H1383" s="12" t="s">
        <v>4804</v>
      </c>
      <c r="I1383" s="20">
        <v>86048.89</v>
      </c>
      <c r="J1383" s="12" t="s">
        <v>2264</v>
      </c>
      <c r="K1383" s="12" t="s">
        <v>9</v>
      </c>
      <c r="L1383" s="12" t="s">
        <v>2249</v>
      </c>
      <c r="M1383" s="12"/>
      <c r="N1383" s="12" t="s">
        <v>9</v>
      </c>
      <c r="O1383" s="23">
        <v>0</v>
      </c>
      <c r="P1383" s="23">
        <v>0</v>
      </c>
      <c r="Q1383" s="23">
        <v>0</v>
      </c>
      <c r="R1383" s="24">
        <v>0</v>
      </c>
      <c r="S1383" s="25">
        <v>440</v>
      </c>
      <c r="U1383" s="22" t="str">
        <f>IFERROR(VLOOKUP(B1383,[1]Planilha1!$A$1:$B$34,2,FALSE),"Liberado")</f>
        <v>Liberado</v>
      </c>
    </row>
    <row r="1384" spans="1:21" s="21" customFormat="1" ht="20.100000000000001" customHeight="1" x14ac:dyDescent="0.2">
      <c r="A1384" s="12" t="s">
        <v>78</v>
      </c>
      <c r="B1384" s="18" t="s">
        <v>260</v>
      </c>
      <c r="C1384" s="12" t="s">
        <v>323</v>
      </c>
      <c r="D1384" s="12" t="s">
        <v>1221</v>
      </c>
      <c r="E1384" s="19" t="s">
        <v>5</v>
      </c>
      <c r="F1384" s="19" t="s">
        <v>2273</v>
      </c>
      <c r="G1384" s="19" t="s">
        <v>4904</v>
      </c>
      <c r="H1384" s="12" t="s">
        <v>2849</v>
      </c>
      <c r="I1384" s="20">
        <v>8000</v>
      </c>
      <c r="J1384" s="12" t="s">
        <v>2264</v>
      </c>
      <c r="K1384" s="12" t="s">
        <v>4905</v>
      </c>
      <c r="L1384" s="12" t="s">
        <v>3329</v>
      </c>
      <c r="M1384" s="12"/>
      <c r="N1384" s="12" t="s">
        <v>8112</v>
      </c>
      <c r="O1384" s="23">
        <v>0</v>
      </c>
      <c r="P1384" s="23">
        <v>0</v>
      </c>
      <c r="Q1384" s="23">
        <v>0</v>
      </c>
      <c r="R1384" s="24">
        <v>0</v>
      </c>
      <c r="S1384" s="25">
        <v>256</v>
      </c>
      <c r="U1384" s="22" t="str">
        <f>IFERROR(VLOOKUP(B1384,[1]Planilha1!$A$1:$B$34,2,FALSE),"Liberado")</f>
        <v>Liberado</v>
      </c>
    </row>
    <row r="1385" spans="1:21" s="21" customFormat="1" ht="20.100000000000001" customHeight="1" x14ac:dyDescent="0.2">
      <c r="A1385" s="12" t="s">
        <v>78</v>
      </c>
      <c r="B1385" s="18" t="s">
        <v>260</v>
      </c>
      <c r="C1385" s="12" t="s">
        <v>323</v>
      </c>
      <c r="D1385" s="12" t="s">
        <v>7806</v>
      </c>
      <c r="E1385" s="19" t="s">
        <v>5</v>
      </c>
      <c r="F1385" s="19" t="s">
        <v>12</v>
      </c>
      <c r="G1385" s="19" t="s">
        <v>9508</v>
      </c>
      <c r="H1385" s="12" t="s">
        <v>4804</v>
      </c>
      <c r="I1385" s="20">
        <v>7056.07</v>
      </c>
      <c r="J1385" s="12" t="s">
        <v>2264</v>
      </c>
      <c r="K1385" s="12" t="s">
        <v>12</v>
      </c>
      <c r="L1385" s="12" t="s">
        <v>2288</v>
      </c>
      <c r="M1385" s="12"/>
      <c r="N1385" s="12" t="s">
        <v>9438</v>
      </c>
      <c r="O1385" s="23">
        <v>0</v>
      </c>
      <c r="P1385" s="23">
        <v>0</v>
      </c>
      <c r="Q1385" s="23">
        <v>0</v>
      </c>
      <c r="R1385" s="24">
        <v>0</v>
      </c>
      <c r="S1385" s="25">
        <v>280</v>
      </c>
      <c r="U1385" s="22" t="str">
        <f>IFERROR(VLOOKUP(B1385,[1]Planilha1!$A$1:$B$34,2,FALSE),"Liberado")</f>
        <v>Liberado</v>
      </c>
    </row>
    <row r="1386" spans="1:21" s="21" customFormat="1" ht="20.100000000000001" customHeight="1" x14ac:dyDescent="0.2">
      <c r="A1386" s="12" t="s">
        <v>78</v>
      </c>
      <c r="B1386" s="18" t="s">
        <v>260</v>
      </c>
      <c r="C1386" s="12" t="s">
        <v>323</v>
      </c>
      <c r="D1386" s="12" t="s">
        <v>9509</v>
      </c>
      <c r="E1386" s="19" t="s">
        <v>5</v>
      </c>
      <c r="F1386" s="19" t="s">
        <v>7805</v>
      </c>
      <c r="G1386" s="19" t="s">
        <v>9510</v>
      </c>
      <c r="H1386" s="12" t="s">
        <v>2765</v>
      </c>
      <c r="I1386" s="20">
        <v>15000</v>
      </c>
      <c r="J1386" s="12" t="s">
        <v>2264</v>
      </c>
      <c r="K1386" s="12" t="s">
        <v>9511</v>
      </c>
      <c r="L1386" s="12" t="s">
        <v>2546</v>
      </c>
      <c r="M1386" s="12"/>
      <c r="N1386" s="12" t="s">
        <v>8237</v>
      </c>
      <c r="O1386" s="23">
        <v>0</v>
      </c>
      <c r="P1386" s="23">
        <v>10000</v>
      </c>
      <c r="Q1386" s="23">
        <v>0</v>
      </c>
      <c r="R1386" s="24">
        <v>0</v>
      </c>
      <c r="S1386" s="25">
        <v>224</v>
      </c>
      <c r="U1386" s="22" t="str">
        <f>IFERROR(VLOOKUP(B1386,[1]Planilha1!$A$1:$B$34,2,FALSE),"Liberado")</f>
        <v>Liberado</v>
      </c>
    </row>
    <row r="1387" spans="1:21" s="21" customFormat="1" ht="20.100000000000001" customHeight="1" x14ac:dyDescent="0.2">
      <c r="A1387" s="12" t="s">
        <v>78</v>
      </c>
      <c r="B1387" s="18" t="s">
        <v>260</v>
      </c>
      <c r="C1387" s="12" t="s">
        <v>323</v>
      </c>
      <c r="D1387" s="12" t="s">
        <v>9509</v>
      </c>
      <c r="E1387" s="19" t="s">
        <v>5</v>
      </c>
      <c r="F1387" s="19" t="s">
        <v>2434</v>
      </c>
      <c r="G1387" s="19" t="s">
        <v>9512</v>
      </c>
      <c r="H1387" s="12" t="s">
        <v>2849</v>
      </c>
      <c r="I1387" s="20">
        <v>15000</v>
      </c>
      <c r="J1387" s="12" t="s">
        <v>2264</v>
      </c>
      <c r="K1387" s="12" t="s">
        <v>7904</v>
      </c>
      <c r="L1387" s="12" t="s">
        <v>3939</v>
      </c>
      <c r="M1387" s="12"/>
      <c r="N1387" s="12" t="s">
        <v>2768</v>
      </c>
      <c r="O1387" s="23">
        <v>0</v>
      </c>
      <c r="P1387" s="23">
        <v>15000</v>
      </c>
      <c r="Q1387" s="23">
        <v>0</v>
      </c>
      <c r="R1387" s="24">
        <v>0</v>
      </c>
      <c r="S1387" s="25">
        <v>192</v>
      </c>
      <c r="U1387" s="22" t="str">
        <f>IFERROR(VLOOKUP(B1387,[1]Planilha1!$A$1:$B$34,2,FALSE),"Liberado")</f>
        <v>Liberado</v>
      </c>
    </row>
    <row r="1388" spans="1:21" s="21" customFormat="1" ht="20.100000000000001" customHeight="1" x14ac:dyDescent="0.2">
      <c r="A1388" s="12" t="s">
        <v>78</v>
      </c>
      <c r="B1388" s="18" t="s">
        <v>260</v>
      </c>
      <c r="C1388" s="12" t="s">
        <v>323</v>
      </c>
      <c r="D1388" s="12" t="s">
        <v>9513</v>
      </c>
      <c r="E1388" s="19" t="s">
        <v>5</v>
      </c>
      <c r="F1388" s="19" t="s">
        <v>14</v>
      </c>
      <c r="G1388" s="19" t="s">
        <v>9514</v>
      </c>
      <c r="H1388" s="12" t="s">
        <v>2849</v>
      </c>
      <c r="I1388" s="20">
        <v>12114.34</v>
      </c>
      <c r="J1388" s="12" t="s">
        <v>2264</v>
      </c>
      <c r="K1388" s="12" t="s">
        <v>9515</v>
      </c>
      <c r="L1388" s="12" t="s">
        <v>3435</v>
      </c>
      <c r="M1388" s="12"/>
      <c r="N1388" s="12" t="s">
        <v>2438</v>
      </c>
      <c r="O1388" s="23">
        <v>0</v>
      </c>
      <c r="P1388" s="23">
        <v>8000</v>
      </c>
      <c r="Q1388" s="23">
        <v>0</v>
      </c>
      <c r="R1388" s="24">
        <v>0</v>
      </c>
      <c r="S1388" s="25">
        <v>96</v>
      </c>
      <c r="U1388" s="22" t="str">
        <f>IFERROR(VLOOKUP(B1388,[1]Planilha1!$A$1:$B$34,2,FALSE),"Liberado")</f>
        <v>Liberado</v>
      </c>
    </row>
    <row r="1389" spans="1:21" s="21" customFormat="1" ht="20.100000000000001" customHeight="1" x14ac:dyDescent="0.2">
      <c r="A1389" s="12" t="s">
        <v>78</v>
      </c>
      <c r="B1389" s="18" t="s">
        <v>260</v>
      </c>
      <c r="C1389" s="12" t="s">
        <v>323</v>
      </c>
      <c r="D1389" s="12" t="s">
        <v>9516</v>
      </c>
      <c r="E1389" s="19" t="s">
        <v>5</v>
      </c>
      <c r="F1389" s="19" t="s">
        <v>2244</v>
      </c>
      <c r="G1389" s="19" t="s">
        <v>9517</v>
      </c>
      <c r="H1389" s="12" t="s">
        <v>2849</v>
      </c>
      <c r="I1389" s="20">
        <v>20023.28</v>
      </c>
      <c r="J1389" s="12" t="s">
        <v>2264</v>
      </c>
      <c r="K1389" s="12" t="s">
        <v>9518</v>
      </c>
      <c r="L1389" s="12" t="s">
        <v>7875</v>
      </c>
      <c r="M1389" s="12"/>
      <c r="N1389" s="12" t="s">
        <v>2438</v>
      </c>
      <c r="O1389" s="23">
        <v>0</v>
      </c>
      <c r="P1389" s="23">
        <v>15000</v>
      </c>
      <c r="Q1389" s="23">
        <v>0</v>
      </c>
      <c r="R1389" s="24">
        <v>0</v>
      </c>
      <c r="S1389" s="25">
        <v>96</v>
      </c>
      <c r="U1389" s="22" t="str">
        <f>IFERROR(VLOOKUP(B1389,[1]Planilha1!$A$1:$B$34,2,FALSE),"Liberado")</f>
        <v>Liberado</v>
      </c>
    </row>
    <row r="1390" spans="1:21" s="21" customFormat="1" ht="20.100000000000001" customHeight="1" x14ac:dyDescent="0.2">
      <c r="A1390" s="12" t="s">
        <v>78</v>
      </c>
      <c r="B1390" s="18" t="s">
        <v>260</v>
      </c>
      <c r="C1390" s="12" t="s">
        <v>667</v>
      </c>
      <c r="D1390" s="12" t="s">
        <v>1222</v>
      </c>
      <c r="E1390" s="19" t="s">
        <v>5</v>
      </c>
      <c r="F1390" s="19" t="s">
        <v>2434</v>
      </c>
      <c r="G1390" s="19" t="s">
        <v>4906</v>
      </c>
      <c r="H1390" s="12" t="s">
        <v>2765</v>
      </c>
      <c r="I1390" s="20">
        <v>33359.980000000003</v>
      </c>
      <c r="J1390" s="12" t="s">
        <v>2264</v>
      </c>
      <c r="K1390" s="12" t="s">
        <v>4907</v>
      </c>
      <c r="L1390" s="12" t="s">
        <v>2249</v>
      </c>
      <c r="M1390" s="12"/>
      <c r="N1390" s="12" t="s">
        <v>8224</v>
      </c>
      <c r="O1390" s="23">
        <v>0</v>
      </c>
      <c r="P1390" s="23">
        <v>6000</v>
      </c>
      <c r="Q1390" s="23">
        <v>0</v>
      </c>
      <c r="R1390" s="24">
        <v>0</v>
      </c>
      <c r="S1390" s="25">
        <v>512</v>
      </c>
      <c r="U1390" s="22" t="str">
        <f>IFERROR(VLOOKUP(B1390,[1]Planilha1!$A$1:$B$34,2,FALSE),"Liberado")</f>
        <v>Liberado</v>
      </c>
    </row>
    <row r="1391" spans="1:21" s="21" customFormat="1" ht="20.100000000000001" customHeight="1" x14ac:dyDescent="0.2">
      <c r="A1391" s="12" t="s">
        <v>78</v>
      </c>
      <c r="B1391" s="18" t="s">
        <v>260</v>
      </c>
      <c r="C1391" s="13" t="s">
        <v>649</v>
      </c>
      <c r="D1391" s="12" t="s">
        <v>1223</v>
      </c>
      <c r="E1391" s="19" t="s">
        <v>5</v>
      </c>
      <c r="F1391" s="19" t="s">
        <v>4176</v>
      </c>
      <c r="G1391" s="19" t="s">
        <v>4908</v>
      </c>
      <c r="H1391" s="12" t="s">
        <v>2849</v>
      </c>
      <c r="I1391" s="20">
        <v>10022.81</v>
      </c>
      <c r="J1391" s="12" t="s">
        <v>2264</v>
      </c>
      <c r="K1391" s="12" t="s">
        <v>2486</v>
      </c>
      <c r="L1391" s="12" t="s">
        <v>2447</v>
      </c>
      <c r="M1391" s="12"/>
      <c r="N1391" s="12" t="s">
        <v>2438</v>
      </c>
      <c r="O1391" s="23">
        <v>0</v>
      </c>
      <c r="P1391" s="23">
        <v>7000</v>
      </c>
      <c r="Q1391" s="23">
        <v>0</v>
      </c>
      <c r="R1391" s="24">
        <v>0</v>
      </c>
      <c r="S1391" s="25">
        <v>352</v>
      </c>
      <c r="U1391" s="22" t="str">
        <f>IFERROR(VLOOKUP(B1391,[1]Planilha1!$A$1:$B$34,2,FALSE),"Liberado")</f>
        <v>Liberado</v>
      </c>
    </row>
    <row r="1392" spans="1:21" s="21" customFormat="1" ht="20.100000000000001" customHeight="1" x14ac:dyDescent="0.2">
      <c r="A1392" s="12" t="s">
        <v>78</v>
      </c>
      <c r="B1392" s="18" t="s">
        <v>260</v>
      </c>
      <c r="C1392" s="12" t="s">
        <v>323</v>
      </c>
      <c r="D1392" s="12" t="s">
        <v>10361</v>
      </c>
      <c r="E1392" s="19" t="s">
        <v>5</v>
      </c>
      <c r="F1392" s="19" t="s">
        <v>2255</v>
      </c>
      <c r="G1392" s="19" t="s">
        <v>10362</v>
      </c>
      <c r="H1392" s="12" t="s">
        <v>2849</v>
      </c>
      <c r="I1392" s="20">
        <v>37480</v>
      </c>
      <c r="J1392" s="12" t="s">
        <v>2264</v>
      </c>
      <c r="K1392" s="12" t="s">
        <v>10363</v>
      </c>
      <c r="L1392" s="12" t="s">
        <v>2546</v>
      </c>
      <c r="M1392" s="12" t="s">
        <v>10364</v>
      </c>
      <c r="N1392" s="12" t="s">
        <v>8237</v>
      </c>
      <c r="O1392" s="23">
        <v>0</v>
      </c>
      <c r="P1392" s="23">
        <v>15000</v>
      </c>
      <c r="Q1392" s="23">
        <v>0</v>
      </c>
      <c r="R1392" s="24">
        <v>0</v>
      </c>
      <c r="S1392" s="25">
        <v>128</v>
      </c>
      <c r="U1392" s="22" t="str">
        <f>IFERROR(VLOOKUP(B1392,[1]Planilha1!$A$1:$B$34,2,FALSE),"Liberado")</f>
        <v>Liberado</v>
      </c>
    </row>
    <row r="1393" spans="1:53" s="21" customFormat="1" ht="20.100000000000001" customHeight="1" x14ac:dyDescent="0.2">
      <c r="A1393" s="27" t="s">
        <v>118</v>
      </c>
      <c r="B1393" s="28" t="s">
        <v>260</v>
      </c>
      <c r="C1393" s="27" t="s">
        <v>534</v>
      </c>
      <c r="D1393" s="27" t="s">
        <v>1875</v>
      </c>
      <c r="E1393" s="27" t="s">
        <v>7</v>
      </c>
      <c r="F1393" s="27" t="s">
        <v>6507</v>
      </c>
      <c r="G1393" s="27" t="s">
        <v>6596</v>
      </c>
      <c r="H1393" s="27" t="s">
        <v>6597</v>
      </c>
      <c r="I1393" s="29">
        <v>164235.72</v>
      </c>
      <c r="J1393" s="27" t="s">
        <v>6521</v>
      </c>
      <c r="K1393" s="27" t="s">
        <v>11099</v>
      </c>
      <c r="L1393" s="27" t="s">
        <v>11090</v>
      </c>
      <c r="M1393" s="30">
        <v>42786</v>
      </c>
      <c r="N1393" s="27" t="s">
        <v>11501</v>
      </c>
      <c r="O1393" s="23">
        <v>0</v>
      </c>
      <c r="P1393" s="23">
        <v>66121.08</v>
      </c>
      <c r="Q1393" s="23">
        <v>0</v>
      </c>
      <c r="R1393" s="24">
        <v>0</v>
      </c>
      <c r="S1393" s="25">
        <v>0</v>
      </c>
      <c r="T1393" s="34" t="s">
        <v>12065</v>
      </c>
      <c r="U1393" s="22" t="str">
        <f>IFERROR(VLOOKUP(B1393,[1]Planilha1!$A$1:$B$34,2,FALSE),"Liberado")</f>
        <v>Liberado</v>
      </c>
      <c r="V1393" s="31"/>
      <c r="W1393" s="31"/>
      <c r="X1393" s="31"/>
      <c r="Y1393" s="31"/>
      <c r="Z1393" s="31"/>
      <c r="AA1393" s="31"/>
      <c r="AB1393" s="31"/>
      <c r="AC1393" s="31"/>
      <c r="AD1393" s="31"/>
      <c r="AE1393" s="31"/>
      <c r="AF1393" s="31"/>
      <c r="AG1393" s="31"/>
      <c r="AH1393" s="31"/>
      <c r="AI1393" s="31"/>
      <c r="AJ1393" s="31"/>
      <c r="AK1393" s="31"/>
      <c r="AL1393" s="31"/>
      <c r="AM1393" s="31"/>
      <c r="AN1393" s="31"/>
      <c r="AO1393" s="31"/>
      <c r="AP1393" s="31"/>
      <c r="AQ1393" s="31"/>
      <c r="AR1393" s="31"/>
      <c r="AS1393" s="31"/>
      <c r="AT1393" s="31"/>
      <c r="AU1393" s="31"/>
      <c r="AV1393" s="31"/>
      <c r="AW1393" s="31"/>
      <c r="AX1393" s="31"/>
      <c r="AY1393" s="31"/>
      <c r="AZ1393" s="31"/>
      <c r="BA1393" s="31"/>
    </row>
    <row r="1394" spans="1:53" s="21" customFormat="1" ht="20.100000000000001" customHeight="1" x14ac:dyDescent="0.2">
      <c r="A1394" s="27" t="s">
        <v>118</v>
      </c>
      <c r="B1394" s="28" t="s">
        <v>260</v>
      </c>
      <c r="C1394" s="27" t="s">
        <v>649</v>
      </c>
      <c r="D1394" s="27" t="s">
        <v>1894</v>
      </c>
      <c r="E1394" s="27" t="s">
        <v>7</v>
      </c>
      <c r="F1394" s="27" t="s">
        <v>6507</v>
      </c>
      <c r="G1394" s="27" t="s">
        <v>6625</v>
      </c>
      <c r="H1394" s="27" t="s">
        <v>6626</v>
      </c>
      <c r="I1394" s="29">
        <v>36000</v>
      </c>
      <c r="J1394" s="27" t="s">
        <v>6520</v>
      </c>
      <c r="K1394" s="27" t="s">
        <v>11354</v>
      </c>
      <c r="L1394" s="27" t="s">
        <v>11535</v>
      </c>
      <c r="M1394" s="30" t="s">
        <v>6531</v>
      </c>
      <c r="N1394" s="27" t="s">
        <v>11536</v>
      </c>
      <c r="O1394" s="23">
        <v>0</v>
      </c>
      <c r="P1394" s="23">
        <v>0.01</v>
      </c>
      <c r="Q1394" s="23">
        <v>0</v>
      </c>
      <c r="R1394" s="24">
        <v>0</v>
      </c>
      <c r="S1394" s="25">
        <v>0</v>
      </c>
      <c r="T1394" s="32"/>
      <c r="U1394" s="22" t="str">
        <f>IFERROR(VLOOKUP(B1394,[1]Planilha1!$A$1:$B$34,2,FALSE),"Liberado")</f>
        <v>Liberado</v>
      </c>
      <c r="V1394" s="31"/>
      <c r="W1394" s="31"/>
      <c r="X1394" s="31"/>
      <c r="Y1394" s="31"/>
      <c r="Z1394" s="31"/>
      <c r="AA1394" s="31"/>
      <c r="AB1394" s="31"/>
      <c r="AC1394" s="31"/>
      <c r="AD1394" s="31"/>
      <c r="AE1394" s="31"/>
      <c r="AF1394" s="31"/>
      <c r="AG1394" s="31"/>
      <c r="AH1394" s="31"/>
      <c r="AI1394" s="31"/>
      <c r="AJ1394" s="31"/>
      <c r="AK1394" s="31"/>
      <c r="AL1394" s="31"/>
      <c r="AM1394" s="31"/>
      <c r="AN1394" s="31"/>
      <c r="AO1394" s="31"/>
      <c r="AP1394" s="31"/>
      <c r="AQ1394" s="31"/>
      <c r="AR1394" s="31"/>
      <c r="AS1394" s="31"/>
      <c r="AT1394" s="31"/>
      <c r="AU1394" s="31"/>
      <c r="AV1394" s="31"/>
      <c r="AW1394" s="31"/>
      <c r="AX1394" s="31"/>
      <c r="AY1394" s="31"/>
      <c r="AZ1394" s="31"/>
      <c r="BA1394" s="31"/>
    </row>
    <row r="1395" spans="1:53" s="21" customFormat="1" ht="20.100000000000001" customHeight="1" x14ac:dyDescent="0.2">
      <c r="A1395" s="27" t="s">
        <v>118</v>
      </c>
      <c r="B1395" s="28" t="s">
        <v>260</v>
      </c>
      <c r="C1395" s="27" t="s">
        <v>1893</v>
      </c>
      <c r="D1395" s="27" t="s">
        <v>1933</v>
      </c>
      <c r="E1395" s="27" t="s">
        <v>11130</v>
      </c>
      <c r="F1395" s="27" t="s">
        <v>5349</v>
      </c>
      <c r="G1395" s="27" t="s">
        <v>6759</v>
      </c>
      <c r="H1395" s="27" t="s">
        <v>6688</v>
      </c>
      <c r="I1395" s="29">
        <v>0</v>
      </c>
      <c r="J1395" s="27" t="s">
        <v>6520</v>
      </c>
      <c r="K1395" s="27" t="s">
        <v>11357</v>
      </c>
      <c r="L1395" s="27" t="s">
        <v>2930</v>
      </c>
      <c r="M1395" s="30" t="s">
        <v>6531</v>
      </c>
      <c r="N1395" s="27" t="s">
        <v>6689</v>
      </c>
      <c r="O1395" s="23">
        <v>0</v>
      </c>
      <c r="P1395" s="23">
        <v>0</v>
      </c>
      <c r="Q1395" s="23">
        <v>0</v>
      </c>
      <c r="R1395" s="24">
        <v>0</v>
      </c>
      <c r="S1395" s="25">
        <v>0</v>
      </c>
      <c r="T1395" s="32"/>
      <c r="U1395" s="22" t="str">
        <f>IFERROR(VLOOKUP(B1395,[1]Planilha1!$A$1:$B$34,2,FALSE),"Liberado")</f>
        <v>Liberado</v>
      </c>
      <c r="V1395" s="31"/>
      <c r="W1395" s="31"/>
      <c r="X1395" s="31"/>
      <c r="Y1395" s="31"/>
      <c r="Z1395" s="31"/>
      <c r="AA1395" s="31"/>
      <c r="AB1395" s="31"/>
      <c r="AC1395" s="31"/>
      <c r="AD1395" s="31"/>
      <c r="AE1395" s="31"/>
      <c r="AF1395" s="31"/>
      <c r="AG1395" s="31"/>
      <c r="AH1395" s="31"/>
      <c r="AI1395" s="31"/>
      <c r="AJ1395" s="31"/>
      <c r="AK1395" s="31"/>
      <c r="AL1395" s="31"/>
      <c r="AM1395" s="31"/>
      <c r="AN1395" s="31"/>
      <c r="AO1395" s="31"/>
      <c r="AP1395" s="31"/>
      <c r="AQ1395" s="31"/>
      <c r="AR1395" s="31"/>
      <c r="AS1395" s="31"/>
      <c r="AT1395" s="31"/>
      <c r="AU1395" s="31"/>
      <c r="AV1395" s="31"/>
      <c r="AW1395" s="31"/>
      <c r="AX1395" s="31"/>
      <c r="AY1395" s="31"/>
      <c r="AZ1395" s="31"/>
      <c r="BA1395" s="31"/>
    </row>
    <row r="1396" spans="1:53" s="21" customFormat="1" ht="20.100000000000001" customHeight="1" x14ac:dyDescent="0.2">
      <c r="A1396" s="27" t="s">
        <v>118</v>
      </c>
      <c r="B1396" s="28" t="s">
        <v>260</v>
      </c>
      <c r="C1396" s="27" t="s">
        <v>411</v>
      </c>
      <c r="D1396" s="27" t="s">
        <v>1933</v>
      </c>
      <c r="E1396" s="27" t="s">
        <v>11130</v>
      </c>
      <c r="F1396" s="27" t="s">
        <v>5349</v>
      </c>
      <c r="G1396" s="27" t="s">
        <v>6777</v>
      </c>
      <c r="H1396" s="27" t="s">
        <v>6688</v>
      </c>
      <c r="I1396" s="29">
        <v>0</v>
      </c>
      <c r="J1396" s="27" t="s">
        <v>6520</v>
      </c>
      <c r="K1396" s="27" t="s">
        <v>11357</v>
      </c>
      <c r="L1396" s="27" t="s">
        <v>2930</v>
      </c>
      <c r="M1396" s="30" t="s">
        <v>6531</v>
      </c>
      <c r="N1396" s="27" t="s">
        <v>6689</v>
      </c>
      <c r="O1396" s="23">
        <v>0</v>
      </c>
      <c r="P1396" s="23">
        <v>0</v>
      </c>
      <c r="Q1396" s="23">
        <v>0</v>
      </c>
      <c r="R1396" s="24">
        <v>0</v>
      </c>
      <c r="S1396" s="25">
        <v>0</v>
      </c>
      <c r="T1396" s="32"/>
      <c r="U1396" s="22" t="str">
        <f>IFERROR(VLOOKUP(B1396,[1]Planilha1!$A$1:$B$34,2,FALSE),"Liberado")</f>
        <v>Liberado</v>
      </c>
      <c r="V1396" s="31"/>
      <c r="W1396" s="31"/>
      <c r="X1396" s="31"/>
      <c r="Y1396" s="31"/>
      <c r="Z1396" s="31"/>
      <c r="AA1396" s="31"/>
      <c r="AB1396" s="31"/>
      <c r="AC1396" s="31"/>
      <c r="AD1396" s="31"/>
      <c r="AE1396" s="31"/>
      <c r="AF1396" s="31"/>
      <c r="AG1396" s="31"/>
      <c r="AH1396" s="31"/>
      <c r="AI1396" s="31"/>
      <c r="AJ1396" s="31"/>
      <c r="AK1396" s="31"/>
      <c r="AL1396" s="31"/>
      <c r="AM1396" s="31"/>
      <c r="AN1396" s="31"/>
      <c r="AO1396" s="31"/>
      <c r="AP1396" s="31"/>
      <c r="AQ1396" s="31"/>
      <c r="AR1396" s="31"/>
      <c r="AS1396" s="31"/>
      <c r="AT1396" s="31"/>
      <c r="AU1396" s="31"/>
      <c r="AV1396" s="31"/>
      <c r="AW1396" s="31"/>
      <c r="AX1396" s="31"/>
      <c r="AY1396" s="31"/>
      <c r="AZ1396" s="31"/>
      <c r="BA1396" s="31"/>
    </row>
    <row r="1397" spans="1:53" s="21" customFormat="1" ht="20.100000000000001" customHeight="1" x14ac:dyDescent="0.2">
      <c r="A1397" s="27" t="s">
        <v>118</v>
      </c>
      <c r="B1397" s="28" t="s">
        <v>260</v>
      </c>
      <c r="C1397" s="27" t="s">
        <v>427</v>
      </c>
      <c r="D1397" s="27" t="s">
        <v>1933</v>
      </c>
      <c r="E1397" s="27" t="s">
        <v>11130</v>
      </c>
      <c r="F1397" s="27" t="s">
        <v>5349</v>
      </c>
      <c r="G1397" s="27" t="s">
        <v>6795</v>
      </c>
      <c r="H1397" s="27" t="s">
        <v>6688</v>
      </c>
      <c r="I1397" s="29">
        <v>0</v>
      </c>
      <c r="J1397" s="27" t="s">
        <v>6520</v>
      </c>
      <c r="K1397" s="27" t="s">
        <v>11357</v>
      </c>
      <c r="L1397" s="27" t="s">
        <v>2930</v>
      </c>
      <c r="M1397" s="30" t="s">
        <v>6531</v>
      </c>
      <c r="N1397" s="27" t="s">
        <v>6689</v>
      </c>
      <c r="O1397" s="23">
        <v>0</v>
      </c>
      <c r="P1397" s="23">
        <v>0</v>
      </c>
      <c r="Q1397" s="23">
        <v>0</v>
      </c>
      <c r="R1397" s="24">
        <v>0</v>
      </c>
      <c r="S1397" s="25">
        <v>0</v>
      </c>
      <c r="T1397" s="32"/>
      <c r="U1397" s="22" t="str">
        <f>IFERROR(VLOOKUP(B1397,[1]Planilha1!$A$1:$B$34,2,FALSE),"Liberado")</f>
        <v>Liberado</v>
      </c>
      <c r="V1397" s="31"/>
      <c r="W1397" s="31"/>
      <c r="X1397" s="31"/>
      <c r="Y1397" s="31"/>
      <c r="Z1397" s="31"/>
      <c r="AA1397" s="31"/>
      <c r="AB1397" s="31"/>
      <c r="AC1397" s="31"/>
      <c r="AD1397" s="31"/>
      <c r="AE1397" s="31"/>
      <c r="AF1397" s="31"/>
      <c r="AG1397" s="31"/>
      <c r="AH1397" s="31"/>
      <c r="AI1397" s="31"/>
      <c r="AJ1397" s="31"/>
      <c r="AK1397" s="31"/>
      <c r="AL1397" s="31"/>
      <c r="AM1397" s="31"/>
      <c r="AN1397" s="31"/>
      <c r="AO1397" s="31"/>
      <c r="AP1397" s="31"/>
      <c r="AQ1397" s="31"/>
      <c r="AR1397" s="31"/>
      <c r="AS1397" s="31"/>
      <c r="AT1397" s="31"/>
      <c r="AU1397" s="31"/>
      <c r="AV1397" s="31"/>
      <c r="AW1397" s="31"/>
      <c r="AX1397" s="31"/>
      <c r="AY1397" s="31"/>
      <c r="AZ1397" s="31"/>
      <c r="BA1397" s="31"/>
    </row>
    <row r="1398" spans="1:53" s="21" customFormat="1" ht="20.100000000000001" customHeight="1" x14ac:dyDescent="0.2">
      <c r="A1398" s="27" t="s">
        <v>118</v>
      </c>
      <c r="B1398" s="28" t="s">
        <v>260</v>
      </c>
      <c r="C1398" s="27" t="s">
        <v>519</v>
      </c>
      <c r="D1398" s="27" t="s">
        <v>1933</v>
      </c>
      <c r="E1398" s="27" t="s">
        <v>11130</v>
      </c>
      <c r="F1398" s="27" t="s">
        <v>5349</v>
      </c>
      <c r="G1398" s="27" t="s">
        <v>6921</v>
      </c>
      <c r="H1398" s="27" t="s">
        <v>6688</v>
      </c>
      <c r="I1398" s="29">
        <v>0</v>
      </c>
      <c r="J1398" s="27" t="s">
        <v>6520</v>
      </c>
      <c r="K1398" s="27" t="s">
        <v>11357</v>
      </c>
      <c r="L1398" s="27" t="s">
        <v>2930</v>
      </c>
      <c r="M1398" s="30" t="s">
        <v>6531</v>
      </c>
      <c r="N1398" s="27" t="s">
        <v>6689</v>
      </c>
      <c r="O1398" s="23">
        <v>0</v>
      </c>
      <c r="P1398" s="23">
        <v>0</v>
      </c>
      <c r="Q1398" s="23">
        <v>0</v>
      </c>
      <c r="R1398" s="24">
        <v>0</v>
      </c>
      <c r="S1398" s="25">
        <v>0</v>
      </c>
      <c r="T1398" s="32"/>
      <c r="U1398" s="22" t="str">
        <f>IFERROR(VLOOKUP(B1398,[1]Planilha1!$A$1:$B$34,2,FALSE),"Liberado")</f>
        <v>Liberado</v>
      </c>
      <c r="V1398" s="31"/>
      <c r="W1398" s="31"/>
      <c r="X1398" s="31"/>
      <c r="Y1398" s="31"/>
      <c r="Z1398" s="31"/>
      <c r="AA1398" s="31"/>
      <c r="AB1398" s="31"/>
      <c r="AC1398" s="31"/>
      <c r="AD1398" s="31"/>
      <c r="AE1398" s="31"/>
      <c r="AF1398" s="31"/>
      <c r="AG1398" s="31"/>
      <c r="AH1398" s="31"/>
      <c r="AI1398" s="31"/>
      <c r="AJ1398" s="31"/>
      <c r="AK1398" s="31"/>
      <c r="AL1398" s="31"/>
      <c r="AM1398" s="31"/>
      <c r="AN1398" s="31"/>
      <c r="AO1398" s="31"/>
      <c r="AP1398" s="31"/>
      <c r="AQ1398" s="31"/>
      <c r="AR1398" s="31"/>
      <c r="AS1398" s="31"/>
      <c r="AT1398" s="31"/>
      <c r="AU1398" s="31"/>
      <c r="AV1398" s="31"/>
      <c r="AW1398" s="31"/>
      <c r="AX1398" s="31"/>
      <c r="AY1398" s="31"/>
      <c r="AZ1398" s="31"/>
      <c r="BA1398" s="31"/>
    </row>
    <row r="1399" spans="1:53" s="21" customFormat="1" ht="20.100000000000001" customHeight="1" x14ac:dyDescent="0.2">
      <c r="A1399" s="27" t="s">
        <v>118</v>
      </c>
      <c r="B1399" s="28" t="s">
        <v>260</v>
      </c>
      <c r="C1399" s="27" t="s">
        <v>331</v>
      </c>
      <c r="D1399" s="27" t="s">
        <v>1933</v>
      </c>
      <c r="E1399" s="27" t="s">
        <v>11130</v>
      </c>
      <c r="F1399" s="27" t="s">
        <v>5349</v>
      </c>
      <c r="G1399" s="27" t="s">
        <v>6922</v>
      </c>
      <c r="H1399" s="27" t="s">
        <v>6729</v>
      </c>
      <c r="I1399" s="29">
        <v>0</v>
      </c>
      <c r="J1399" s="27" t="s">
        <v>6520</v>
      </c>
      <c r="K1399" s="27" t="s">
        <v>11357</v>
      </c>
      <c r="L1399" s="27" t="s">
        <v>2930</v>
      </c>
      <c r="M1399" s="30" t="s">
        <v>6531</v>
      </c>
      <c r="N1399" s="27" t="s">
        <v>6689</v>
      </c>
      <c r="O1399" s="23">
        <v>0</v>
      </c>
      <c r="P1399" s="23">
        <v>0</v>
      </c>
      <c r="Q1399" s="23">
        <v>0</v>
      </c>
      <c r="R1399" s="24">
        <v>0</v>
      </c>
      <c r="S1399" s="25">
        <v>0</v>
      </c>
      <c r="T1399" s="32"/>
      <c r="U1399" s="22" t="str">
        <f>IFERROR(VLOOKUP(B1399,[1]Planilha1!$A$1:$B$34,2,FALSE),"Liberado")</f>
        <v>Liberado</v>
      </c>
      <c r="V1399" s="31"/>
      <c r="W1399" s="31"/>
      <c r="X1399" s="31"/>
      <c r="Y1399" s="31"/>
      <c r="Z1399" s="31"/>
      <c r="AA1399" s="31"/>
      <c r="AB1399" s="31"/>
      <c r="AC1399" s="31"/>
      <c r="AD1399" s="31"/>
      <c r="AE1399" s="31"/>
      <c r="AF1399" s="31"/>
      <c r="AG1399" s="31"/>
      <c r="AH1399" s="31"/>
      <c r="AI1399" s="31"/>
      <c r="AJ1399" s="31"/>
      <c r="AK1399" s="31"/>
      <c r="AL1399" s="31"/>
      <c r="AM1399" s="31"/>
      <c r="AN1399" s="31"/>
      <c r="AO1399" s="31"/>
      <c r="AP1399" s="31"/>
      <c r="AQ1399" s="31"/>
      <c r="AR1399" s="31"/>
      <c r="AS1399" s="31"/>
      <c r="AT1399" s="31"/>
      <c r="AU1399" s="31"/>
      <c r="AV1399" s="31"/>
      <c r="AW1399" s="31"/>
      <c r="AX1399" s="31"/>
      <c r="AY1399" s="31"/>
      <c r="AZ1399" s="31"/>
      <c r="BA1399" s="31"/>
    </row>
    <row r="1400" spans="1:53" s="21" customFormat="1" ht="20.100000000000001" customHeight="1" x14ac:dyDescent="0.2">
      <c r="A1400" s="27" t="s">
        <v>118</v>
      </c>
      <c r="B1400" s="28" t="s">
        <v>260</v>
      </c>
      <c r="C1400" s="27" t="s">
        <v>556</v>
      </c>
      <c r="D1400" s="27" t="s">
        <v>1933</v>
      </c>
      <c r="E1400" s="27" t="s">
        <v>11130</v>
      </c>
      <c r="F1400" s="27" t="s">
        <v>5349</v>
      </c>
      <c r="G1400" s="27" t="s">
        <v>6962</v>
      </c>
      <c r="H1400" s="27" t="s">
        <v>6688</v>
      </c>
      <c r="I1400" s="29">
        <v>0</v>
      </c>
      <c r="J1400" s="27" t="s">
        <v>6520</v>
      </c>
      <c r="K1400" s="27" t="s">
        <v>11357</v>
      </c>
      <c r="L1400" s="27" t="s">
        <v>2930</v>
      </c>
      <c r="M1400" s="30" t="s">
        <v>6531</v>
      </c>
      <c r="N1400" s="27" t="s">
        <v>6689</v>
      </c>
      <c r="O1400" s="23">
        <v>0</v>
      </c>
      <c r="P1400" s="23">
        <v>0</v>
      </c>
      <c r="Q1400" s="23">
        <v>0</v>
      </c>
      <c r="R1400" s="24">
        <v>0</v>
      </c>
      <c r="S1400" s="25">
        <v>0</v>
      </c>
      <c r="T1400" s="32"/>
      <c r="U1400" s="22" t="str">
        <f>IFERROR(VLOOKUP(B1400,[1]Planilha1!$A$1:$B$34,2,FALSE),"Liberado")</f>
        <v>Liberado</v>
      </c>
      <c r="V1400" s="31"/>
      <c r="W1400" s="31"/>
      <c r="X1400" s="31"/>
      <c r="Y1400" s="31"/>
      <c r="Z1400" s="31"/>
      <c r="AA1400" s="31"/>
      <c r="AB1400" s="31"/>
      <c r="AC1400" s="31"/>
      <c r="AD1400" s="31"/>
      <c r="AE1400" s="31"/>
      <c r="AF1400" s="31"/>
      <c r="AG1400" s="31"/>
      <c r="AH1400" s="31"/>
      <c r="AI1400" s="31"/>
      <c r="AJ1400" s="31"/>
      <c r="AK1400" s="31"/>
      <c r="AL1400" s="31"/>
      <c r="AM1400" s="31"/>
      <c r="AN1400" s="31"/>
      <c r="AO1400" s="31"/>
      <c r="AP1400" s="31"/>
      <c r="AQ1400" s="31"/>
      <c r="AR1400" s="31"/>
      <c r="AS1400" s="31"/>
      <c r="AT1400" s="31"/>
      <c r="AU1400" s="31"/>
      <c r="AV1400" s="31"/>
      <c r="AW1400" s="31"/>
      <c r="AX1400" s="31"/>
      <c r="AY1400" s="31"/>
      <c r="AZ1400" s="31"/>
      <c r="BA1400" s="31"/>
    </row>
    <row r="1401" spans="1:53" s="21" customFormat="1" ht="20.100000000000001" customHeight="1" x14ac:dyDescent="0.2">
      <c r="A1401" s="27" t="s">
        <v>118</v>
      </c>
      <c r="B1401" s="28" t="s">
        <v>260</v>
      </c>
      <c r="C1401" s="27" t="s">
        <v>323</v>
      </c>
      <c r="D1401" s="27" t="s">
        <v>1933</v>
      </c>
      <c r="E1401" s="27" t="s">
        <v>11130</v>
      </c>
      <c r="F1401" s="27" t="s">
        <v>5349</v>
      </c>
      <c r="G1401" s="27" t="s">
        <v>6963</v>
      </c>
      <c r="H1401" s="27" t="s">
        <v>6729</v>
      </c>
      <c r="I1401" s="29">
        <v>0</v>
      </c>
      <c r="J1401" s="27" t="s">
        <v>6520</v>
      </c>
      <c r="K1401" s="27" t="s">
        <v>11357</v>
      </c>
      <c r="L1401" s="27" t="s">
        <v>2249</v>
      </c>
      <c r="M1401" s="30" t="s">
        <v>6531</v>
      </c>
      <c r="N1401" s="27" t="s">
        <v>6689</v>
      </c>
      <c r="O1401" s="23">
        <v>0</v>
      </c>
      <c r="P1401" s="23">
        <v>0</v>
      </c>
      <c r="Q1401" s="23">
        <v>0</v>
      </c>
      <c r="R1401" s="24">
        <v>0</v>
      </c>
      <c r="S1401" s="25">
        <v>0</v>
      </c>
      <c r="T1401" s="32"/>
      <c r="U1401" s="22" t="str">
        <f>IFERROR(VLOOKUP(B1401,[1]Planilha1!$A$1:$B$34,2,FALSE),"Liberado")</f>
        <v>Liberado</v>
      </c>
      <c r="V1401" s="31"/>
      <c r="W1401" s="31"/>
      <c r="X1401" s="31"/>
      <c r="Y1401" s="31"/>
      <c r="Z1401" s="31"/>
      <c r="AA1401" s="31"/>
      <c r="AB1401" s="31"/>
      <c r="AC1401" s="31"/>
      <c r="AD1401" s="31"/>
      <c r="AE1401" s="31"/>
      <c r="AF1401" s="31"/>
      <c r="AG1401" s="31"/>
      <c r="AH1401" s="31"/>
      <c r="AI1401" s="31"/>
      <c r="AJ1401" s="31"/>
      <c r="AK1401" s="31"/>
      <c r="AL1401" s="31"/>
      <c r="AM1401" s="31"/>
      <c r="AN1401" s="31"/>
      <c r="AO1401" s="31"/>
      <c r="AP1401" s="31"/>
      <c r="AQ1401" s="31"/>
      <c r="AR1401" s="31"/>
      <c r="AS1401" s="31"/>
      <c r="AT1401" s="31"/>
      <c r="AU1401" s="31"/>
      <c r="AV1401" s="31"/>
      <c r="AW1401" s="31"/>
      <c r="AX1401" s="31"/>
      <c r="AY1401" s="31"/>
      <c r="AZ1401" s="31"/>
      <c r="BA1401" s="31"/>
    </row>
    <row r="1402" spans="1:53" s="21" customFormat="1" ht="20.100000000000001" customHeight="1" x14ac:dyDescent="0.2">
      <c r="A1402" s="27" t="s">
        <v>118</v>
      </c>
      <c r="B1402" s="28" t="s">
        <v>260</v>
      </c>
      <c r="C1402" s="27" t="s">
        <v>519</v>
      </c>
      <c r="D1402" s="27" t="s">
        <v>2014</v>
      </c>
      <c r="E1402" s="27" t="s">
        <v>7</v>
      </c>
      <c r="F1402" s="27" t="s">
        <v>6507</v>
      </c>
      <c r="G1402" s="27" t="s">
        <v>11743</v>
      </c>
      <c r="H1402" s="27" t="s">
        <v>6626</v>
      </c>
      <c r="I1402" s="29">
        <v>50000</v>
      </c>
      <c r="J1402" s="27" t="s">
        <v>6520</v>
      </c>
      <c r="K1402" s="27" t="s">
        <v>11744</v>
      </c>
      <c r="L1402" s="27" t="s">
        <v>7051</v>
      </c>
      <c r="M1402" s="30" t="s">
        <v>6531</v>
      </c>
      <c r="N1402" s="27" t="s">
        <v>7029</v>
      </c>
      <c r="O1402" s="23">
        <v>224506.88</v>
      </c>
      <c r="P1402" s="23">
        <v>159153.14000000001</v>
      </c>
      <c r="Q1402" s="23">
        <v>0</v>
      </c>
      <c r="R1402" s="24">
        <v>18000</v>
      </c>
      <c r="S1402" s="25">
        <v>0</v>
      </c>
      <c r="T1402" s="32"/>
      <c r="U1402" s="22" t="str">
        <f>IFERROR(VLOOKUP(B1402,[1]Planilha1!$A$1:$B$34,2,FALSE),"Liberado")</f>
        <v>Liberado</v>
      </c>
      <c r="V1402" s="31"/>
      <c r="W1402" s="31"/>
      <c r="X1402" s="31"/>
      <c r="Y1402" s="31"/>
      <c r="Z1402" s="31"/>
      <c r="AA1402" s="31"/>
      <c r="AB1402" s="31"/>
      <c r="AC1402" s="31"/>
      <c r="AD1402" s="31"/>
      <c r="AE1402" s="31"/>
      <c r="AF1402" s="31"/>
      <c r="AG1402" s="31"/>
      <c r="AH1402" s="31"/>
      <c r="AI1402" s="31"/>
      <c r="AJ1402" s="31"/>
      <c r="AK1402" s="31"/>
      <c r="AL1402" s="31"/>
      <c r="AM1402" s="31"/>
      <c r="AN1402" s="31"/>
      <c r="AO1402" s="31"/>
      <c r="AP1402" s="31"/>
      <c r="AQ1402" s="31"/>
      <c r="AR1402" s="31"/>
      <c r="AS1402" s="31"/>
      <c r="AT1402" s="31"/>
      <c r="AU1402" s="31"/>
      <c r="AV1402" s="31"/>
      <c r="AW1402" s="31"/>
      <c r="AX1402" s="31"/>
      <c r="AY1402" s="31"/>
      <c r="AZ1402" s="31"/>
      <c r="BA1402" s="31"/>
    </row>
    <row r="1403" spans="1:53" s="21" customFormat="1" ht="20.100000000000001" customHeight="1" x14ac:dyDescent="0.2">
      <c r="A1403" s="27" t="s">
        <v>118</v>
      </c>
      <c r="B1403" s="28" t="s">
        <v>260</v>
      </c>
      <c r="C1403" s="27" t="s">
        <v>1893</v>
      </c>
      <c r="D1403" s="27" t="s">
        <v>2023</v>
      </c>
      <c r="E1403" s="27" t="s">
        <v>11130</v>
      </c>
      <c r="F1403" s="27" t="s">
        <v>7046</v>
      </c>
      <c r="G1403" s="27" t="s">
        <v>7047</v>
      </c>
      <c r="H1403" s="27" t="s">
        <v>7048</v>
      </c>
      <c r="I1403" s="29">
        <v>0</v>
      </c>
      <c r="J1403" s="27" t="s">
        <v>6722</v>
      </c>
      <c r="K1403" s="27" t="s">
        <v>11454</v>
      </c>
      <c r="L1403" s="27" t="s">
        <v>6531</v>
      </c>
      <c r="M1403" s="30" t="s">
        <v>6531</v>
      </c>
      <c r="N1403" s="27" t="s">
        <v>11620</v>
      </c>
      <c r="O1403" s="23">
        <v>0</v>
      </c>
      <c r="P1403" s="23">
        <v>0</v>
      </c>
      <c r="Q1403" s="23">
        <v>0</v>
      </c>
      <c r="R1403" s="24">
        <v>0</v>
      </c>
      <c r="S1403" s="25">
        <v>0</v>
      </c>
      <c r="T1403" s="32"/>
      <c r="U1403" s="22" t="str">
        <f>IFERROR(VLOOKUP(B1403,[1]Planilha1!$A$1:$B$34,2,FALSE),"Liberado")</f>
        <v>Liberado</v>
      </c>
      <c r="V1403" s="31"/>
      <c r="W1403" s="31"/>
      <c r="X1403" s="31"/>
      <c r="Y1403" s="31"/>
      <c r="Z1403" s="31"/>
      <c r="AA1403" s="31"/>
      <c r="AB1403" s="31"/>
      <c r="AC1403" s="31"/>
      <c r="AD1403" s="31"/>
      <c r="AE1403" s="31"/>
      <c r="AF1403" s="31"/>
      <c r="AG1403" s="31"/>
      <c r="AH1403" s="31"/>
      <c r="AI1403" s="31"/>
      <c r="AJ1403" s="31"/>
      <c r="AK1403" s="31"/>
      <c r="AL1403" s="31"/>
      <c r="AM1403" s="31"/>
      <c r="AN1403" s="31"/>
      <c r="AO1403" s="31"/>
      <c r="AP1403" s="31"/>
      <c r="AQ1403" s="31"/>
      <c r="AR1403" s="31"/>
      <c r="AS1403" s="31"/>
      <c r="AT1403" s="31"/>
      <c r="AU1403" s="31"/>
      <c r="AV1403" s="31"/>
      <c r="AW1403" s="31"/>
      <c r="AX1403" s="31"/>
      <c r="AY1403" s="31"/>
      <c r="AZ1403" s="31"/>
      <c r="BA1403" s="31"/>
    </row>
    <row r="1404" spans="1:53" s="21" customFormat="1" ht="20.100000000000001" customHeight="1" x14ac:dyDescent="0.2">
      <c r="A1404" s="27" t="s">
        <v>118</v>
      </c>
      <c r="B1404" s="28" t="s">
        <v>260</v>
      </c>
      <c r="C1404" s="27" t="s">
        <v>381</v>
      </c>
      <c r="D1404" s="27" t="s">
        <v>2067</v>
      </c>
      <c r="E1404" s="27" t="s">
        <v>7</v>
      </c>
      <c r="F1404" s="27" t="s">
        <v>6507</v>
      </c>
      <c r="G1404" s="27" t="s">
        <v>7122</v>
      </c>
      <c r="H1404" s="27" t="s">
        <v>6626</v>
      </c>
      <c r="I1404" s="29">
        <v>30000</v>
      </c>
      <c r="J1404" s="27" t="s">
        <v>6514</v>
      </c>
      <c r="K1404" s="27" t="s">
        <v>11820</v>
      </c>
      <c r="L1404" s="27" t="s">
        <v>7051</v>
      </c>
      <c r="M1404" s="30" t="s">
        <v>6531</v>
      </c>
      <c r="N1404" s="27" t="s">
        <v>7123</v>
      </c>
      <c r="O1404" s="23">
        <v>2938.68</v>
      </c>
      <c r="P1404" s="23">
        <v>0</v>
      </c>
      <c r="Q1404" s="23">
        <v>0</v>
      </c>
      <c r="R1404" s="24">
        <v>3000</v>
      </c>
      <c r="S1404" s="25">
        <v>0</v>
      </c>
      <c r="T1404" s="32"/>
      <c r="U1404" s="22" t="str">
        <f>IFERROR(VLOOKUP(B1404,[1]Planilha1!$A$1:$B$34,2,FALSE),"Liberado")</f>
        <v>Liberado</v>
      </c>
      <c r="V1404" s="31"/>
      <c r="W1404" s="31"/>
      <c r="X1404" s="31"/>
      <c r="Y1404" s="31"/>
      <c r="Z1404" s="31"/>
      <c r="AA1404" s="31"/>
      <c r="AB1404" s="31"/>
      <c r="AC1404" s="31"/>
      <c r="AD1404" s="31"/>
      <c r="AE1404" s="31"/>
      <c r="AF1404" s="31"/>
      <c r="AG1404" s="31"/>
      <c r="AH1404" s="31"/>
      <c r="AI1404" s="31"/>
      <c r="AJ1404" s="31"/>
      <c r="AK1404" s="31"/>
      <c r="AL1404" s="31"/>
      <c r="AM1404" s="31"/>
      <c r="AN1404" s="31"/>
      <c r="AO1404" s="31"/>
      <c r="AP1404" s="31"/>
      <c r="AQ1404" s="31"/>
      <c r="AR1404" s="31"/>
      <c r="AS1404" s="31"/>
      <c r="AT1404" s="31"/>
      <c r="AU1404" s="31"/>
      <c r="AV1404" s="31"/>
      <c r="AW1404" s="31"/>
      <c r="AX1404" s="31"/>
      <c r="AY1404" s="31"/>
      <c r="AZ1404" s="31"/>
      <c r="BA1404" s="31"/>
    </row>
    <row r="1405" spans="1:53" s="21" customFormat="1" ht="20.100000000000001" customHeight="1" x14ac:dyDescent="0.2">
      <c r="A1405" s="40" t="s">
        <v>221</v>
      </c>
      <c r="B1405" s="41" t="s">
        <v>260</v>
      </c>
      <c r="C1405" s="14">
        <v>1</v>
      </c>
      <c r="D1405" s="40" t="s">
        <v>2231</v>
      </c>
      <c r="E1405" s="42" t="s">
        <v>2220</v>
      </c>
      <c r="F1405" s="43" t="s">
        <v>7389</v>
      </c>
      <c r="G1405" s="36" t="s">
        <v>7521</v>
      </c>
      <c r="H1405" s="40" t="s">
        <v>2231</v>
      </c>
      <c r="I1405" s="44">
        <v>79425.070000000007</v>
      </c>
      <c r="J1405" s="40" t="s">
        <v>7400</v>
      </c>
      <c r="K1405" s="40" t="s">
        <v>7512</v>
      </c>
      <c r="L1405" s="40" t="s">
        <v>7491</v>
      </c>
      <c r="M1405" s="42" t="s">
        <v>40</v>
      </c>
      <c r="N1405" s="40" t="s">
        <v>7852</v>
      </c>
      <c r="O1405" s="23">
        <v>0</v>
      </c>
      <c r="P1405" s="23">
        <v>79425.070000000007</v>
      </c>
      <c r="Q1405" s="23">
        <v>0</v>
      </c>
      <c r="R1405" s="24">
        <v>0</v>
      </c>
      <c r="S1405" s="25">
        <v>0</v>
      </c>
      <c r="T1405" s="32"/>
      <c r="U1405" s="22" t="str">
        <f>IFERROR(VLOOKUP(B1405,[1]Planilha1!$A$1:$B$34,2,FALSE),"Liberado")</f>
        <v>Liberado</v>
      </c>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c r="AV1405" s="45"/>
      <c r="AW1405" s="45"/>
      <c r="AX1405" s="45"/>
      <c r="AY1405" s="45"/>
      <c r="AZ1405" s="45"/>
      <c r="BA1405" s="45"/>
    </row>
    <row r="1406" spans="1:53" s="21" customFormat="1" ht="20.100000000000001" customHeight="1" x14ac:dyDescent="0.2">
      <c r="A1406" s="12" t="s">
        <v>63</v>
      </c>
      <c r="B1406" s="18" t="s">
        <v>246</v>
      </c>
      <c r="C1406" s="12" t="s">
        <v>325</v>
      </c>
      <c r="D1406" s="12" t="s">
        <v>333</v>
      </c>
      <c r="E1406" s="19" t="s">
        <v>5</v>
      </c>
      <c r="F1406" s="19" t="s">
        <v>10</v>
      </c>
      <c r="G1406" s="19" t="s">
        <v>12069</v>
      </c>
      <c r="H1406" s="12" t="s">
        <v>2294</v>
      </c>
      <c r="I1406" s="20">
        <v>14000</v>
      </c>
      <c r="J1406" s="12" t="s">
        <v>2264</v>
      </c>
      <c r="K1406" s="12" t="s">
        <v>2295</v>
      </c>
      <c r="L1406" s="12" t="s">
        <v>2266</v>
      </c>
      <c r="M1406" s="12"/>
      <c r="N1406" s="12" t="s">
        <v>2297</v>
      </c>
      <c r="O1406" s="20">
        <v>177.98</v>
      </c>
      <c r="P1406" s="20">
        <v>0</v>
      </c>
      <c r="Q1406" s="20">
        <v>0</v>
      </c>
      <c r="R1406" s="20">
        <v>177.98</v>
      </c>
      <c r="S1406" s="20">
        <v>928</v>
      </c>
      <c r="U1406" s="22" t="str">
        <f>IFERROR(VLOOKUP(B1406,[1]Planilha1!$A$1:$B$34,2,FALSE),"Liberado")</f>
        <v>Liberado</v>
      </c>
    </row>
    <row r="1407" spans="1:53" s="21" customFormat="1" ht="20.100000000000001" customHeight="1" x14ac:dyDescent="0.2">
      <c r="A1407" s="12" t="s">
        <v>63</v>
      </c>
      <c r="B1407" s="18" t="s">
        <v>246</v>
      </c>
      <c r="C1407" s="12" t="s">
        <v>556</v>
      </c>
      <c r="D1407" s="12" t="s">
        <v>561</v>
      </c>
      <c r="E1407" s="19" t="s">
        <v>5</v>
      </c>
      <c r="F1407" s="19" t="s">
        <v>2244</v>
      </c>
      <c r="G1407" s="19" t="s">
        <v>3110</v>
      </c>
      <c r="H1407" s="12" t="s">
        <v>3111</v>
      </c>
      <c r="I1407" s="20">
        <v>10000</v>
      </c>
      <c r="J1407" s="12" t="s">
        <v>2264</v>
      </c>
      <c r="K1407" s="12" t="s">
        <v>3112</v>
      </c>
      <c r="L1407" s="12" t="s">
        <v>2260</v>
      </c>
      <c r="M1407" s="12"/>
      <c r="N1407" s="12" t="s">
        <v>3113</v>
      </c>
      <c r="O1407" s="20">
        <v>5656.53</v>
      </c>
      <c r="P1407" s="20">
        <v>0</v>
      </c>
      <c r="Q1407" s="20">
        <v>0</v>
      </c>
      <c r="R1407" s="20">
        <v>0</v>
      </c>
      <c r="S1407" s="20">
        <v>1920</v>
      </c>
      <c r="U1407" s="22" t="str">
        <f>IFERROR(VLOOKUP(B1407,[1]Planilha1!$A$1:$B$34,2,FALSE),"Liberado")</f>
        <v>Liberado</v>
      </c>
    </row>
    <row r="1408" spans="1:53" s="21" customFormat="1" ht="20.100000000000001" customHeight="1" x14ac:dyDescent="0.2">
      <c r="A1408" s="12" t="s">
        <v>63</v>
      </c>
      <c r="B1408" s="18" t="s">
        <v>246</v>
      </c>
      <c r="C1408" s="12" t="s">
        <v>674</v>
      </c>
      <c r="D1408" s="12" t="s">
        <v>675</v>
      </c>
      <c r="E1408" s="19" t="s">
        <v>5</v>
      </c>
      <c r="F1408" s="19" t="s">
        <v>2255</v>
      </c>
      <c r="G1408" s="19" t="s">
        <v>3454</v>
      </c>
      <c r="H1408" s="12" t="s">
        <v>3455</v>
      </c>
      <c r="I1408" s="20">
        <v>28960</v>
      </c>
      <c r="J1408" s="12" t="s">
        <v>2264</v>
      </c>
      <c r="K1408" s="12" t="s">
        <v>3456</v>
      </c>
      <c r="L1408" s="12" t="s">
        <v>2249</v>
      </c>
      <c r="M1408" s="12"/>
      <c r="N1408" s="12" t="s">
        <v>2321</v>
      </c>
      <c r="O1408" s="20">
        <v>0</v>
      </c>
      <c r="P1408" s="20">
        <v>5000</v>
      </c>
      <c r="Q1408" s="20">
        <v>0</v>
      </c>
      <c r="R1408" s="20">
        <v>0</v>
      </c>
      <c r="S1408" s="20">
        <v>1440</v>
      </c>
      <c r="U1408" s="22" t="str">
        <f>IFERROR(VLOOKUP(B1408,[1]Planilha1!$A$1:$B$34,2,FALSE),"Liberado")</f>
        <v>Liberado</v>
      </c>
    </row>
    <row r="1409" spans="1:53" s="21" customFormat="1" ht="20.100000000000001" customHeight="1" x14ac:dyDescent="0.2">
      <c r="A1409" s="12" t="s">
        <v>63</v>
      </c>
      <c r="B1409" s="18" t="s">
        <v>246</v>
      </c>
      <c r="C1409" s="12" t="s">
        <v>318</v>
      </c>
      <c r="D1409" s="12" t="s">
        <v>1224</v>
      </c>
      <c r="E1409" s="19" t="s">
        <v>5</v>
      </c>
      <c r="F1409" s="19" t="s">
        <v>10</v>
      </c>
      <c r="G1409" s="19" t="s">
        <v>4909</v>
      </c>
      <c r="H1409" s="12" t="s">
        <v>4910</v>
      </c>
      <c r="I1409" s="20">
        <v>34351.32</v>
      </c>
      <c r="J1409" s="12" t="s">
        <v>2264</v>
      </c>
      <c r="K1409" s="12" t="s">
        <v>4911</v>
      </c>
      <c r="L1409" s="12" t="s">
        <v>3437</v>
      </c>
      <c r="M1409" s="12"/>
      <c r="N1409" s="12" t="s">
        <v>4912</v>
      </c>
      <c r="O1409" s="23">
        <v>34351.32</v>
      </c>
      <c r="P1409" s="23">
        <v>0</v>
      </c>
      <c r="Q1409" s="23">
        <v>0</v>
      </c>
      <c r="R1409" s="24">
        <v>0</v>
      </c>
      <c r="S1409" s="25">
        <v>840</v>
      </c>
      <c r="U1409" s="22" t="str">
        <f>IFERROR(VLOOKUP(B1409,[1]Planilha1!$A$1:$B$34,2,FALSE),"Liberado")</f>
        <v>Liberado</v>
      </c>
    </row>
    <row r="1410" spans="1:53" s="21" customFormat="1" ht="20.100000000000001" customHeight="1" x14ac:dyDescent="0.2">
      <c r="A1410" s="12" t="s">
        <v>63</v>
      </c>
      <c r="B1410" s="18" t="s">
        <v>246</v>
      </c>
      <c r="C1410" s="12" t="s">
        <v>556</v>
      </c>
      <c r="D1410" s="12" t="s">
        <v>9523</v>
      </c>
      <c r="E1410" s="19" t="s">
        <v>5</v>
      </c>
      <c r="F1410" s="19" t="s">
        <v>4902</v>
      </c>
      <c r="G1410" s="19" t="s">
        <v>9524</v>
      </c>
      <c r="H1410" s="12" t="s">
        <v>8178</v>
      </c>
      <c r="I1410" s="20">
        <v>0</v>
      </c>
      <c r="J1410" s="12" t="s">
        <v>2264</v>
      </c>
      <c r="K1410" s="12" t="s">
        <v>9525</v>
      </c>
      <c r="L1410" s="12" t="s">
        <v>3437</v>
      </c>
      <c r="M1410" s="12"/>
      <c r="N1410" s="12" t="s">
        <v>2438</v>
      </c>
      <c r="O1410" s="23">
        <v>0</v>
      </c>
      <c r="P1410" s="23">
        <v>10000</v>
      </c>
      <c r="Q1410" s="23">
        <v>0</v>
      </c>
      <c r="R1410" s="24">
        <v>0</v>
      </c>
      <c r="S1410" s="25">
        <v>120</v>
      </c>
      <c r="U1410" s="22" t="str">
        <f>IFERROR(VLOOKUP(B1410,[1]Planilha1!$A$1:$B$34,2,FALSE),"Liberado")</f>
        <v>Liberado</v>
      </c>
    </row>
    <row r="1411" spans="1:53" s="21" customFormat="1" ht="20.100000000000001" customHeight="1" x14ac:dyDescent="0.2">
      <c r="A1411" s="27" t="s">
        <v>145</v>
      </c>
      <c r="B1411" s="28" t="s">
        <v>246</v>
      </c>
      <c r="C1411" s="27" t="s">
        <v>689</v>
      </c>
      <c r="D1411" s="27" t="s">
        <v>1933</v>
      </c>
      <c r="E1411" s="27" t="s">
        <v>11130</v>
      </c>
      <c r="F1411" s="27" t="s">
        <v>5349</v>
      </c>
      <c r="G1411" s="27" t="s">
        <v>7863</v>
      </c>
      <c r="H1411" s="27" t="s">
        <v>6688</v>
      </c>
      <c r="I1411" s="29">
        <v>0</v>
      </c>
      <c r="J1411" s="27" t="s">
        <v>6520</v>
      </c>
      <c r="K1411" s="27" t="s">
        <v>11357</v>
      </c>
      <c r="L1411" s="27" t="s">
        <v>3137</v>
      </c>
      <c r="M1411" s="30" t="s">
        <v>6531</v>
      </c>
      <c r="N1411" s="27" t="s">
        <v>7864</v>
      </c>
      <c r="O1411" s="23">
        <v>0</v>
      </c>
      <c r="P1411" s="23">
        <v>0</v>
      </c>
      <c r="Q1411" s="23">
        <v>0</v>
      </c>
      <c r="R1411" s="24">
        <v>0</v>
      </c>
      <c r="S1411" s="25">
        <v>0</v>
      </c>
      <c r="T1411" s="32"/>
      <c r="U1411" s="22" t="str">
        <f>IFERROR(VLOOKUP(B1411,[1]Planilha1!$A$1:$B$34,2,FALSE),"Liberado")</f>
        <v>Liberado</v>
      </c>
      <c r="V1411" s="31"/>
      <c r="W1411" s="31"/>
      <c r="X1411" s="31"/>
      <c r="Y1411" s="31"/>
      <c r="Z1411" s="31"/>
      <c r="AA1411" s="31"/>
      <c r="AB1411" s="31"/>
      <c r="AC1411" s="31"/>
      <c r="AD1411" s="31"/>
      <c r="AE1411" s="31"/>
      <c r="AF1411" s="31"/>
      <c r="AG1411" s="31"/>
      <c r="AH1411" s="31"/>
      <c r="AI1411" s="31"/>
      <c r="AJ1411" s="31"/>
      <c r="AK1411" s="31"/>
      <c r="AL1411" s="31"/>
      <c r="AM1411" s="31"/>
      <c r="AN1411" s="31"/>
      <c r="AO1411" s="31"/>
      <c r="AP1411" s="31"/>
      <c r="AQ1411" s="31"/>
      <c r="AR1411" s="31"/>
      <c r="AS1411" s="31"/>
      <c r="AT1411" s="31"/>
      <c r="AU1411" s="31"/>
      <c r="AV1411" s="31"/>
      <c r="AW1411" s="31"/>
      <c r="AX1411" s="31"/>
      <c r="AY1411" s="31"/>
      <c r="AZ1411" s="31"/>
      <c r="BA1411" s="31"/>
    </row>
    <row r="1412" spans="1:53" s="21" customFormat="1" ht="20.100000000000001" customHeight="1" x14ac:dyDescent="0.2">
      <c r="A1412" s="27" t="s">
        <v>145</v>
      </c>
      <c r="B1412" s="28" t="s">
        <v>246</v>
      </c>
      <c r="C1412" s="27" t="s">
        <v>427</v>
      </c>
      <c r="D1412" s="27" t="s">
        <v>1933</v>
      </c>
      <c r="E1412" s="27" t="s">
        <v>11130</v>
      </c>
      <c r="F1412" s="27" t="s">
        <v>5349</v>
      </c>
      <c r="G1412" s="27" t="s">
        <v>6749</v>
      </c>
      <c r="H1412" s="27" t="s">
        <v>6688</v>
      </c>
      <c r="I1412" s="29">
        <v>0</v>
      </c>
      <c r="J1412" s="27" t="s">
        <v>6520</v>
      </c>
      <c r="K1412" s="27" t="s">
        <v>11357</v>
      </c>
      <c r="L1412" s="27" t="s">
        <v>2930</v>
      </c>
      <c r="M1412" s="30" t="s">
        <v>6531</v>
      </c>
      <c r="N1412" s="27" t="s">
        <v>6689</v>
      </c>
      <c r="O1412" s="23">
        <v>0</v>
      </c>
      <c r="P1412" s="23">
        <v>0</v>
      </c>
      <c r="Q1412" s="23">
        <v>0</v>
      </c>
      <c r="R1412" s="24">
        <v>0</v>
      </c>
      <c r="S1412" s="25">
        <v>0</v>
      </c>
      <c r="T1412" s="32"/>
      <c r="U1412" s="22" t="str">
        <f>IFERROR(VLOOKUP(B1412,[1]Planilha1!$A$1:$B$34,2,FALSE),"Liberado")</f>
        <v>Liberado</v>
      </c>
      <c r="V1412" s="31"/>
      <c r="W1412" s="31"/>
      <c r="X1412" s="31"/>
      <c r="Y1412" s="31"/>
      <c r="Z1412" s="31"/>
      <c r="AA1412" s="31"/>
      <c r="AB1412" s="31"/>
      <c r="AC1412" s="31"/>
      <c r="AD1412" s="31"/>
      <c r="AE1412" s="31"/>
      <c r="AF1412" s="31"/>
      <c r="AG1412" s="31"/>
      <c r="AH1412" s="31"/>
      <c r="AI1412" s="31"/>
      <c r="AJ1412" s="31"/>
      <c r="AK1412" s="31"/>
      <c r="AL1412" s="31"/>
      <c r="AM1412" s="31"/>
      <c r="AN1412" s="31"/>
      <c r="AO1412" s="31"/>
      <c r="AP1412" s="31"/>
      <c r="AQ1412" s="31"/>
      <c r="AR1412" s="31"/>
      <c r="AS1412" s="31"/>
      <c r="AT1412" s="31"/>
      <c r="AU1412" s="31"/>
      <c r="AV1412" s="31"/>
      <c r="AW1412" s="31"/>
      <c r="AX1412" s="31"/>
      <c r="AY1412" s="31"/>
      <c r="AZ1412" s="31"/>
      <c r="BA1412" s="31"/>
    </row>
    <row r="1413" spans="1:53" s="21" customFormat="1" ht="20.100000000000001" customHeight="1" x14ac:dyDescent="0.2">
      <c r="A1413" s="27" t="s">
        <v>145</v>
      </c>
      <c r="B1413" s="28" t="s">
        <v>246</v>
      </c>
      <c r="C1413" s="27" t="s">
        <v>397</v>
      </c>
      <c r="D1413" s="27" t="s">
        <v>1933</v>
      </c>
      <c r="E1413" s="27" t="s">
        <v>11130</v>
      </c>
      <c r="F1413" s="27" t="s">
        <v>5349</v>
      </c>
      <c r="G1413" s="27" t="s">
        <v>6750</v>
      </c>
      <c r="H1413" s="27" t="s">
        <v>6688</v>
      </c>
      <c r="I1413" s="29">
        <v>0</v>
      </c>
      <c r="J1413" s="27" t="s">
        <v>6520</v>
      </c>
      <c r="K1413" s="27" t="s">
        <v>11357</v>
      </c>
      <c r="L1413" s="27" t="s">
        <v>2930</v>
      </c>
      <c r="M1413" s="30" t="s">
        <v>6531</v>
      </c>
      <c r="N1413" s="27" t="s">
        <v>6689</v>
      </c>
      <c r="O1413" s="23">
        <v>0</v>
      </c>
      <c r="P1413" s="23">
        <v>0</v>
      </c>
      <c r="Q1413" s="23">
        <v>0</v>
      </c>
      <c r="R1413" s="24">
        <v>0</v>
      </c>
      <c r="S1413" s="25">
        <v>0</v>
      </c>
      <c r="T1413" s="32"/>
      <c r="U1413" s="22" t="str">
        <f>IFERROR(VLOOKUP(B1413,[1]Planilha1!$A$1:$B$34,2,FALSE),"Liberado")</f>
        <v>Liberado</v>
      </c>
      <c r="V1413" s="31"/>
      <c r="W1413" s="31"/>
      <c r="X1413" s="31"/>
      <c r="Y1413" s="31"/>
      <c r="Z1413" s="31"/>
      <c r="AA1413" s="31"/>
      <c r="AB1413" s="31"/>
      <c r="AC1413" s="31"/>
      <c r="AD1413" s="31"/>
      <c r="AE1413" s="31"/>
      <c r="AF1413" s="31"/>
      <c r="AG1413" s="31"/>
      <c r="AH1413" s="31"/>
      <c r="AI1413" s="31"/>
      <c r="AJ1413" s="31"/>
      <c r="AK1413" s="31"/>
      <c r="AL1413" s="31"/>
      <c r="AM1413" s="31"/>
      <c r="AN1413" s="31"/>
      <c r="AO1413" s="31"/>
      <c r="AP1413" s="31"/>
      <c r="AQ1413" s="31"/>
      <c r="AR1413" s="31"/>
      <c r="AS1413" s="31"/>
      <c r="AT1413" s="31"/>
      <c r="AU1413" s="31"/>
      <c r="AV1413" s="31"/>
      <c r="AW1413" s="31"/>
      <c r="AX1413" s="31"/>
      <c r="AY1413" s="31"/>
      <c r="AZ1413" s="31"/>
      <c r="BA1413" s="31"/>
    </row>
    <row r="1414" spans="1:53" s="21" customFormat="1" ht="20.100000000000001" customHeight="1" x14ac:dyDescent="0.2">
      <c r="A1414" s="27" t="s">
        <v>145</v>
      </c>
      <c r="B1414" s="28" t="s">
        <v>246</v>
      </c>
      <c r="C1414" s="27" t="s">
        <v>671</v>
      </c>
      <c r="D1414" s="27" t="s">
        <v>1933</v>
      </c>
      <c r="E1414" s="27" t="s">
        <v>11130</v>
      </c>
      <c r="F1414" s="27" t="s">
        <v>5349</v>
      </c>
      <c r="G1414" s="27" t="s">
        <v>6751</v>
      </c>
      <c r="H1414" s="27" t="s">
        <v>6688</v>
      </c>
      <c r="I1414" s="29">
        <v>0</v>
      </c>
      <c r="J1414" s="27" t="s">
        <v>6520</v>
      </c>
      <c r="K1414" s="27" t="s">
        <v>11357</v>
      </c>
      <c r="L1414" s="27" t="s">
        <v>2930</v>
      </c>
      <c r="M1414" s="30" t="s">
        <v>6531</v>
      </c>
      <c r="N1414" s="27" t="s">
        <v>6689</v>
      </c>
      <c r="O1414" s="23">
        <v>0</v>
      </c>
      <c r="P1414" s="23">
        <v>0</v>
      </c>
      <c r="Q1414" s="23">
        <v>0</v>
      </c>
      <c r="R1414" s="24">
        <v>0</v>
      </c>
      <c r="S1414" s="25">
        <v>0</v>
      </c>
      <c r="T1414" s="32"/>
      <c r="U1414" s="22" t="str">
        <f>IFERROR(VLOOKUP(B1414,[1]Planilha1!$A$1:$B$34,2,FALSE),"Liberado")</f>
        <v>Liberado</v>
      </c>
      <c r="V1414" s="31"/>
      <c r="W1414" s="31"/>
      <c r="X1414" s="31"/>
      <c r="Y1414" s="31"/>
      <c r="Z1414" s="31"/>
      <c r="AA1414" s="31"/>
      <c r="AB1414" s="31"/>
      <c r="AC1414" s="31"/>
      <c r="AD1414" s="31"/>
      <c r="AE1414" s="31"/>
      <c r="AF1414" s="31"/>
      <c r="AG1414" s="31"/>
      <c r="AH1414" s="31"/>
      <c r="AI1414" s="31"/>
      <c r="AJ1414" s="31"/>
      <c r="AK1414" s="31"/>
      <c r="AL1414" s="31"/>
      <c r="AM1414" s="31"/>
      <c r="AN1414" s="31"/>
      <c r="AO1414" s="31"/>
      <c r="AP1414" s="31"/>
      <c r="AQ1414" s="31"/>
      <c r="AR1414" s="31"/>
      <c r="AS1414" s="31"/>
      <c r="AT1414" s="31"/>
      <c r="AU1414" s="31"/>
      <c r="AV1414" s="31"/>
      <c r="AW1414" s="31"/>
      <c r="AX1414" s="31"/>
      <c r="AY1414" s="31"/>
      <c r="AZ1414" s="31"/>
      <c r="BA1414" s="31"/>
    </row>
    <row r="1415" spans="1:53" s="21" customFormat="1" ht="20.100000000000001" customHeight="1" x14ac:dyDescent="0.2">
      <c r="A1415" s="27" t="s">
        <v>145</v>
      </c>
      <c r="B1415" s="28" t="s">
        <v>246</v>
      </c>
      <c r="C1415" s="27" t="s">
        <v>667</v>
      </c>
      <c r="D1415" s="27" t="s">
        <v>1933</v>
      </c>
      <c r="E1415" s="27" t="s">
        <v>11130</v>
      </c>
      <c r="F1415" s="27" t="s">
        <v>5349</v>
      </c>
      <c r="G1415" s="27" t="s">
        <v>6787</v>
      </c>
      <c r="H1415" s="27" t="s">
        <v>6688</v>
      </c>
      <c r="I1415" s="29">
        <v>0</v>
      </c>
      <c r="J1415" s="27" t="s">
        <v>6520</v>
      </c>
      <c r="K1415" s="27" t="s">
        <v>11357</v>
      </c>
      <c r="L1415" s="27" t="s">
        <v>2930</v>
      </c>
      <c r="M1415" s="30" t="s">
        <v>6531</v>
      </c>
      <c r="N1415" s="27" t="s">
        <v>6689</v>
      </c>
      <c r="O1415" s="23">
        <v>0</v>
      </c>
      <c r="P1415" s="23">
        <v>0</v>
      </c>
      <c r="Q1415" s="23">
        <v>0</v>
      </c>
      <c r="R1415" s="24">
        <v>0</v>
      </c>
      <c r="S1415" s="25">
        <v>0</v>
      </c>
      <c r="T1415" s="32"/>
      <c r="U1415" s="22" t="str">
        <f>IFERROR(VLOOKUP(B1415,[1]Planilha1!$A$1:$B$34,2,FALSE),"Liberado")</f>
        <v>Liberado</v>
      </c>
      <c r="V1415" s="31"/>
      <c r="W1415" s="31"/>
      <c r="X1415" s="31"/>
      <c r="Y1415" s="31"/>
      <c r="Z1415" s="31"/>
      <c r="AA1415" s="31"/>
      <c r="AB1415" s="31"/>
      <c r="AC1415" s="31"/>
      <c r="AD1415" s="31"/>
      <c r="AE1415" s="31"/>
      <c r="AF1415" s="31"/>
      <c r="AG1415" s="31"/>
      <c r="AH1415" s="31"/>
      <c r="AI1415" s="31"/>
      <c r="AJ1415" s="31"/>
      <c r="AK1415" s="31"/>
      <c r="AL1415" s="31"/>
      <c r="AM1415" s="31"/>
      <c r="AN1415" s="31"/>
      <c r="AO1415" s="31"/>
      <c r="AP1415" s="31"/>
      <c r="AQ1415" s="31"/>
      <c r="AR1415" s="31"/>
      <c r="AS1415" s="31"/>
      <c r="AT1415" s="31"/>
      <c r="AU1415" s="31"/>
      <c r="AV1415" s="31"/>
      <c r="AW1415" s="31"/>
      <c r="AX1415" s="31"/>
      <c r="AY1415" s="31"/>
      <c r="AZ1415" s="31"/>
      <c r="BA1415" s="31"/>
    </row>
    <row r="1416" spans="1:53" s="21" customFormat="1" ht="20.100000000000001" customHeight="1" x14ac:dyDescent="0.2">
      <c r="A1416" s="27" t="s">
        <v>145</v>
      </c>
      <c r="B1416" s="28" t="s">
        <v>246</v>
      </c>
      <c r="C1416" s="27" t="s">
        <v>331</v>
      </c>
      <c r="D1416" s="27" t="s">
        <v>1933</v>
      </c>
      <c r="E1416" s="27" t="s">
        <v>11130</v>
      </c>
      <c r="F1416" s="27" t="s">
        <v>5349</v>
      </c>
      <c r="G1416" s="27" t="s">
        <v>6919</v>
      </c>
      <c r="H1416" s="27" t="s">
        <v>6688</v>
      </c>
      <c r="I1416" s="29">
        <v>0</v>
      </c>
      <c r="J1416" s="27" t="s">
        <v>6520</v>
      </c>
      <c r="K1416" s="27" t="s">
        <v>11357</v>
      </c>
      <c r="L1416" s="27" t="s">
        <v>2930</v>
      </c>
      <c r="M1416" s="30" t="s">
        <v>6531</v>
      </c>
      <c r="N1416" s="27" t="s">
        <v>6689</v>
      </c>
      <c r="O1416" s="23">
        <v>0</v>
      </c>
      <c r="P1416" s="23">
        <v>0</v>
      </c>
      <c r="Q1416" s="23">
        <v>0</v>
      </c>
      <c r="R1416" s="24">
        <v>0</v>
      </c>
      <c r="S1416" s="25">
        <v>0</v>
      </c>
      <c r="T1416" s="32"/>
      <c r="U1416" s="22" t="str">
        <f>IFERROR(VLOOKUP(B1416,[1]Planilha1!$A$1:$B$34,2,FALSE),"Liberado")</f>
        <v>Liberado</v>
      </c>
      <c r="V1416" s="31"/>
      <c r="W1416" s="31"/>
      <c r="X1416" s="31"/>
      <c r="Y1416" s="31"/>
      <c r="Z1416" s="31"/>
      <c r="AA1416" s="31"/>
      <c r="AB1416" s="31"/>
      <c r="AC1416" s="31"/>
      <c r="AD1416" s="31"/>
      <c r="AE1416" s="31"/>
      <c r="AF1416" s="31"/>
      <c r="AG1416" s="31"/>
      <c r="AH1416" s="31"/>
      <c r="AI1416" s="31"/>
      <c r="AJ1416" s="31"/>
      <c r="AK1416" s="31"/>
      <c r="AL1416" s="31"/>
      <c r="AM1416" s="31"/>
      <c r="AN1416" s="31"/>
      <c r="AO1416" s="31"/>
      <c r="AP1416" s="31"/>
      <c r="AQ1416" s="31"/>
      <c r="AR1416" s="31"/>
      <c r="AS1416" s="31"/>
      <c r="AT1416" s="31"/>
      <c r="AU1416" s="31"/>
      <c r="AV1416" s="31"/>
      <c r="AW1416" s="31"/>
      <c r="AX1416" s="31"/>
      <c r="AY1416" s="31"/>
      <c r="AZ1416" s="31"/>
      <c r="BA1416" s="31"/>
    </row>
    <row r="1417" spans="1:53" s="21" customFormat="1" ht="20.100000000000001" customHeight="1" x14ac:dyDescent="0.2">
      <c r="A1417" s="27" t="s">
        <v>145</v>
      </c>
      <c r="B1417" s="28" t="s">
        <v>246</v>
      </c>
      <c r="C1417" s="27" t="s">
        <v>381</v>
      </c>
      <c r="D1417" s="27" t="s">
        <v>2046</v>
      </c>
      <c r="E1417" s="27" t="s">
        <v>7</v>
      </c>
      <c r="F1417" s="27" t="s">
        <v>6507</v>
      </c>
      <c r="G1417" s="27" t="s">
        <v>7091</v>
      </c>
      <c r="H1417" s="27" t="s">
        <v>7092</v>
      </c>
      <c r="I1417" s="29">
        <v>50000</v>
      </c>
      <c r="J1417" s="27" t="s">
        <v>6520</v>
      </c>
      <c r="K1417" s="27" t="s">
        <v>11788</v>
      </c>
      <c r="L1417" s="27" t="s">
        <v>7128</v>
      </c>
      <c r="M1417" s="30" t="s">
        <v>6531</v>
      </c>
      <c r="N1417" s="27" t="s">
        <v>7029</v>
      </c>
      <c r="O1417" s="23">
        <v>134340.9</v>
      </c>
      <c r="P1417" s="23">
        <v>0</v>
      </c>
      <c r="Q1417" s="23">
        <v>0</v>
      </c>
      <c r="R1417" s="24">
        <v>26184</v>
      </c>
      <c r="S1417" s="25">
        <v>0</v>
      </c>
      <c r="T1417" s="32"/>
      <c r="U1417" s="22" t="str">
        <f>IFERROR(VLOOKUP(B1417,[1]Planilha1!$A$1:$B$34,2,FALSE),"Liberado")</f>
        <v>Liberado</v>
      </c>
      <c r="V1417" s="31"/>
      <c r="W1417" s="31"/>
      <c r="X1417" s="31"/>
      <c r="Y1417" s="31"/>
      <c r="Z1417" s="31"/>
      <c r="AA1417" s="31"/>
      <c r="AB1417" s="31"/>
      <c r="AC1417" s="31"/>
      <c r="AD1417" s="31"/>
      <c r="AE1417" s="31"/>
      <c r="AF1417" s="31"/>
      <c r="AG1417" s="31"/>
      <c r="AH1417" s="31"/>
      <c r="AI1417" s="31"/>
      <c r="AJ1417" s="31"/>
      <c r="AK1417" s="31"/>
      <c r="AL1417" s="31"/>
      <c r="AM1417" s="31"/>
      <c r="AN1417" s="31"/>
      <c r="AO1417" s="31"/>
      <c r="AP1417" s="31"/>
      <c r="AQ1417" s="31"/>
      <c r="AR1417" s="31"/>
      <c r="AS1417" s="31"/>
      <c r="AT1417" s="31"/>
      <c r="AU1417" s="31"/>
      <c r="AV1417" s="31"/>
      <c r="AW1417" s="31"/>
      <c r="AX1417" s="31"/>
      <c r="AY1417" s="31"/>
      <c r="AZ1417" s="31"/>
      <c r="BA1417" s="31"/>
    </row>
    <row r="1418" spans="1:53" s="21" customFormat="1" ht="20.100000000000001" customHeight="1" x14ac:dyDescent="0.2">
      <c r="A1418" s="12" t="s">
        <v>60</v>
      </c>
      <c r="B1418" s="18" t="s">
        <v>244</v>
      </c>
      <c r="C1418" s="12" t="s">
        <v>327</v>
      </c>
      <c r="D1418" s="12" t="s">
        <v>328</v>
      </c>
      <c r="E1418" s="19" t="s">
        <v>5</v>
      </c>
      <c r="F1418" s="19" t="s">
        <v>2273</v>
      </c>
      <c r="G1418" s="19" t="s">
        <v>2274</v>
      </c>
      <c r="H1418" s="12" t="s">
        <v>2275</v>
      </c>
      <c r="I1418" s="20">
        <v>10000</v>
      </c>
      <c r="J1418" s="12" t="s">
        <v>2276</v>
      </c>
      <c r="K1418" s="12" t="s">
        <v>2277</v>
      </c>
      <c r="L1418" s="12" t="s">
        <v>7867</v>
      </c>
      <c r="M1418" s="12"/>
      <c r="N1418" s="12" t="s">
        <v>2278</v>
      </c>
      <c r="O1418" s="20">
        <v>3000</v>
      </c>
      <c r="P1418" s="20">
        <v>0</v>
      </c>
      <c r="Q1418" s="20">
        <v>0</v>
      </c>
      <c r="R1418" s="20">
        <v>0</v>
      </c>
      <c r="S1418" s="20">
        <v>960</v>
      </c>
      <c r="U1418" s="22" t="str">
        <f>IFERROR(VLOOKUP(B1418,[1]Planilha1!$A$1:$B$34,2,FALSE),"Liberado")</f>
        <v>Liberado</v>
      </c>
    </row>
    <row r="1419" spans="1:53" s="21" customFormat="1" ht="20.100000000000001" customHeight="1" x14ac:dyDescent="0.2">
      <c r="A1419" s="12" t="s">
        <v>60</v>
      </c>
      <c r="B1419" s="18" t="s">
        <v>244</v>
      </c>
      <c r="C1419" s="12">
        <v>1</v>
      </c>
      <c r="D1419" s="12" t="s">
        <v>330</v>
      </c>
      <c r="E1419" s="19" t="s">
        <v>5</v>
      </c>
      <c r="F1419" s="19" t="s">
        <v>2279</v>
      </c>
      <c r="G1419" s="19" t="s">
        <v>2285</v>
      </c>
      <c r="H1419" s="12" t="s">
        <v>2286</v>
      </c>
      <c r="I1419" s="20">
        <v>37480</v>
      </c>
      <c r="J1419" s="12" t="s">
        <v>2282</v>
      </c>
      <c r="K1419" s="12" t="s">
        <v>2287</v>
      </c>
      <c r="L1419" s="12" t="s">
        <v>7869</v>
      </c>
      <c r="M1419" s="12"/>
      <c r="N1419" s="12" t="s">
        <v>2289</v>
      </c>
      <c r="O1419" s="20">
        <v>0</v>
      </c>
      <c r="P1419" s="20">
        <v>37480</v>
      </c>
      <c r="Q1419" s="20">
        <v>0</v>
      </c>
      <c r="R1419" s="20">
        <v>0</v>
      </c>
      <c r="S1419" s="20">
        <v>592</v>
      </c>
      <c r="U1419" s="22" t="str">
        <f>IFERROR(VLOOKUP(B1419,[1]Planilha1!$A$1:$B$34,2,FALSE),"Liberado")</f>
        <v>Liberado</v>
      </c>
    </row>
    <row r="1420" spans="1:53" s="21" customFormat="1" ht="20.100000000000001" customHeight="1" x14ac:dyDescent="0.2">
      <c r="A1420" s="12" t="s">
        <v>60</v>
      </c>
      <c r="B1420" s="18" t="s">
        <v>244</v>
      </c>
      <c r="C1420" s="12" t="s">
        <v>337</v>
      </c>
      <c r="D1420" s="12" t="s">
        <v>7932</v>
      </c>
      <c r="E1420" s="19" t="s">
        <v>5</v>
      </c>
      <c r="F1420" s="19" t="s">
        <v>7910</v>
      </c>
      <c r="G1420" s="19" t="s">
        <v>7933</v>
      </c>
      <c r="H1420" s="12" t="s">
        <v>4989</v>
      </c>
      <c r="I1420" s="20">
        <v>31520</v>
      </c>
      <c r="J1420" s="12" t="s">
        <v>2258</v>
      </c>
      <c r="K1420" s="12" t="s">
        <v>2410</v>
      </c>
      <c r="L1420" s="12" t="s">
        <v>2368</v>
      </c>
      <c r="M1420" s="12"/>
      <c r="N1420" s="12" t="s">
        <v>2412</v>
      </c>
      <c r="O1420" s="20">
        <v>0</v>
      </c>
      <c r="P1420" s="20">
        <v>10000</v>
      </c>
      <c r="Q1420" s="20">
        <v>0</v>
      </c>
      <c r="R1420" s="20">
        <v>0</v>
      </c>
      <c r="S1420" s="20">
        <v>288</v>
      </c>
      <c r="U1420" s="22" t="str">
        <f>IFERROR(VLOOKUP(B1420,[1]Planilha1!$A$1:$B$34,2,FALSE),"Liberado")</f>
        <v>Liberado</v>
      </c>
    </row>
    <row r="1421" spans="1:53" s="21" customFormat="1" ht="20.100000000000001" customHeight="1" x14ac:dyDescent="0.2">
      <c r="A1421" s="12" t="s">
        <v>60</v>
      </c>
      <c r="B1421" s="18" t="s">
        <v>244</v>
      </c>
      <c r="C1421" s="12" t="s">
        <v>331</v>
      </c>
      <c r="D1421" s="12" t="s">
        <v>353</v>
      </c>
      <c r="E1421" s="19" t="s">
        <v>5</v>
      </c>
      <c r="F1421" s="19" t="s">
        <v>10</v>
      </c>
      <c r="G1421" s="19" t="s">
        <v>2377</v>
      </c>
      <c r="H1421" s="12" t="s">
        <v>2378</v>
      </c>
      <c r="I1421" s="20">
        <v>30000</v>
      </c>
      <c r="J1421" s="12" t="s">
        <v>2276</v>
      </c>
      <c r="K1421" s="12" t="s">
        <v>2379</v>
      </c>
      <c r="L1421" s="12" t="s">
        <v>2380</v>
      </c>
      <c r="M1421" s="12"/>
      <c r="N1421" s="12" t="s">
        <v>2381</v>
      </c>
      <c r="O1421" s="20">
        <v>0</v>
      </c>
      <c r="P1421" s="20">
        <v>0</v>
      </c>
      <c r="Q1421" s="20">
        <v>0</v>
      </c>
      <c r="R1421" s="20">
        <v>0</v>
      </c>
      <c r="S1421" s="20">
        <v>960</v>
      </c>
      <c r="U1421" s="22" t="str">
        <f>IFERROR(VLOOKUP(B1421,[1]Planilha1!$A$1:$B$34,2,FALSE),"Liberado")</f>
        <v>Liberado</v>
      </c>
    </row>
    <row r="1422" spans="1:53" s="21" customFormat="1" ht="20.100000000000001" customHeight="1" x14ac:dyDescent="0.2">
      <c r="A1422" s="12" t="s">
        <v>60</v>
      </c>
      <c r="B1422" s="18" t="s">
        <v>244</v>
      </c>
      <c r="C1422" s="12" t="s">
        <v>411</v>
      </c>
      <c r="D1422" s="12" t="s">
        <v>8147</v>
      </c>
      <c r="E1422" s="19" t="s">
        <v>5</v>
      </c>
      <c r="F1422" s="19" t="s">
        <v>2255</v>
      </c>
      <c r="G1422" s="19" t="s">
        <v>8148</v>
      </c>
      <c r="H1422" s="12" t="s">
        <v>3559</v>
      </c>
      <c r="I1422" s="20">
        <v>7661.66</v>
      </c>
      <c r="J1422" s="12" t="s">
        <v>2264</v>
      </c>
      <c r="K1422" s="12" t="s">
        <v>8149</v>
      </c>
      <c r="L1422" s="12" t="s">
        <v>3196</v>
      </c>
      <c r="M1422" s="12"/>
      <c r="N1422" s="12" t="s">
        <v>2342</v>
      </c>
      <c r="O1422" s="20">
        <v>0</v>
      </c>
      <c r="P1422" s="20">
        <v>0</v>
      </c>
      <c r="Q1422" s="20">
        <v>0</v>
      </c>
      <c r="R1422" s="20">
        <v>0</v>
      </c>
      <c r="S1422" s="20">
        <v>192</v>
      </c>
      <c r="U1422" s="22" t="str">
        <f>IFERROR(VLOOKUP(B1422,[1]Planilha1!$A$1:$B$34,2,FALSE),"Liberado")</f>
        <v>Liberado</v>
      </c>
    </row>
    <row r="1423" spans="1:53" s="21" customFormat="1" ht="20.100000000000001" customHeight="1" x14ac:dyDescent="0.2">
      <c r="A1423" s="12" t="s">
        <v>60</v>
      </c>
      <c r="B1423" s="18" t="s">
        <v>244</v>
      </c>
      <c r="C1423" s="12" t="s">
        <v>318</v>
      </c>
      <c r="D1423" s="12" t="s">
        <v>494</v>
      </c>
      <c r="E1423" s="19" t="s">
        <v>5</v>
      </c>
      <c r="F1423" s="19" t="s">
        <v>2255</v>
      </c>
      <c r="G1423" s="19" t="s">
        <v>2876</v>
      </c>
      <c r="H1423" s="12" t="s">
        <v>2877</v>
      </c>
      <c r="I1423" s="20">
        <v>73366.95</v>
      </c>
      <c r="J1423" s="12" t="s">
        <v>2264</v>
      </c>
      <c r="K1423" s="12" t="s">
        <v>2878</v>
      </c>
      <c r="L1423" s="12" t="s">
        <v>8057</v>
      </c>
      <c r="M1423" s="12"/>
      <c r="N1423" s="12" t="s">
        <v>2880</v>
      </c>
      <c r="O1423" s="20">
        <v>0</v>
      </c>
      <c r="P1423" s="20">
        <v>0</v>
      </c>
      <c r="Q1423" s="20">
        <v>0</v>
      </c>
      <c r="R1423" s="20">
        <v>0</v>
      </c>
      <c r="S1423" s="20">
        <v>1920</v>
      </c>
      <c r="U1423" s="22" t="str">
        <f>IFERROR(VLOOKUP(B1423,[1]Planilha1!$A$1:$B$34,2,FALSE),"Liberado")</f>
        <v>Liberado</v>
      </c>
    </row>
    <row r="1424" spans="1:53" s="21" customFormat="1" ht="20.100000000000001" customHeight="1" x14ac:dyDescent="0.2">
      <c r="A1424" s="12" t="s">
        <v>60</v>
      </c>
      <c r="B1424" s="18" t="s">
        <v>244</v>
      </c>
      <c r="C1424" s="12" t="s">
        <v>534</v>
      </c>
      <c r="D1424" s="12" t="s">
        <v>551</v>
      </c>
      <c r="E1424" s="19" t="s">
        <v>5</v>
      </c>
      <c r="F1424" s="19" t="s">
        <v>2273</v>
      </c>
      <c r="G1424" s="19" t="s">
        <v>3073</v>
      </c>
      <c r="H1424" s="12" t="s">
        <v>3074</v>
      </c>
      <c r="I1424" s="20">
        <v>10000</v>
      </c>
      <c r="J1424" s="12" t="s">
        <v>2264</v>
      </c>
      <c r="K1424" s="12" t="s">
        <v>3075</v>
      </c>
      <c r="L1424" s="12" t="s">
        <v>3076</v>
      </c>
      <c r="M1424" s="12" t="s">
        <v>3077</v>
      </c>
      <c r="N1424" s="12" t="s">
        <v>2595</v>
      </c>
      <c r="O1424" s="20">
        <v>0</v>
      </c>
      <c r="P1424" s="20">
        <v>8000</v>
      </c>
      <c r="Q1424" s="20">
        <v>0</v>
      </c>
      <c r="R1424" s="20">
        <v>0</v>
      </c>
      <c r="S1424" s="20">
        <v>384</v>
      </c>
      <c r="U1424" s="22" t="str">
        <f>IFERROR(VLOOKUP(B1424,[1]Planilha1!$A$1:$B$34,2,FALSE),"Liberado")</f>
        <v>Liberado</v>
      </c>
    </row>
    <row r="1425" spans="1:21" s="21" customFormat="1" ht="20.100000000000001" customHeight="1" x14ac:dyDescent="0.2">
      <c r="A1425" s="12" t="s">
        <v>60</v>
      </c>
      <c r="B1425" s="18" t="s">
        <v>244</v>
      </c>
      <c r="C1425" s="12" t="s">
        <v>574</v>
      </c>
      <c r="D1425" s="12" t="s">
        <v>577</v>
      </c>
      <c r="E1425" s="19" t="s">
        <v>5</v>
      </c>
      <c r="F1425" s="19" t="s">
        <v>2244</v>
      </c>
      <c r="G1425" s="19" t="s">
        <v>3162</v>
      </c>
      <c r="H1425" s="12" t="s">
        <v>3163</v>
      </c>
      <c r="I1425" s="20">
        <v>14480</v>
      </c>
      <c r="J1425" s="12" t="s">
        <v>2276</v>
      </c>
      <c r="K1425" s="12" t="s">
        <v>2379</v>
      </c>
      <c r="L1425" s="12" t="s">
        <v>7926</v>
      </c>
      <c r="M1425" s="12"/>
      <c r="N1425" s="12" t="s">
        <v>3164</v>
      </c>
      <c r="O1425" s="20">
        <v>0</v>
      </c>
      <c r="P1425" s="20">
        <v>12000</v>
      </c>
      <c r="Q1425" s="20">
        <v>0</v>
      </c>
      <c r="R1425" s="20">
        <v>0</v>
      </c>
      <c r="S1425" s="20">
        <v>1640</v>
      </c>
      <c r="U1425" s="22" t="str">
        <f>IFERROR(VLOOKUP(B1425,[1]Planilha1!$A$1:$B$34,2,FALSE),"Liberado")</f>
        <v>Liberado</v>
      </c>
    </row>
    <row r="1426" spans="1:21" s="21" customFormat="1" ht="20.100000000000001" customHeight="1" x14ac:dyDescent="0.2">
      <c r="A1426" s="12" t="s">
        <v>60</v>
      </c>
      <c r="B1426" s="18" t="s">
        <v>244</v>
      </c>
      <c r="C1426" s="12" t="s">
        <v>574</v>
      </c>
      <c r="D1426" s="12" t="s">
        <v>583</v>
      </c>
      <c r="E1426" s="19" t="s">
        <v>5</v>
      </c>
      <c r="F1426" s="19" t="s">
        <v>2273</v>
      </c>
      <c r="G1426" s="19" t="s">
        <v>3181</v>
      </c>
      <c r="H1426" s="12" t="s">
        <v>3074</v>
      </c>
      <c r="I1426" s="20">
        <v>15760</v>
      </c>
      <c r="J1426" s="12" t="s">
        <v>2276</v>
      </c>
      <c r="K1426" s="12" t="s">
        <v>3182</v>
      </c>
      <c r="L1426" s="12" t="s">
        <v>2380</v>
      </c>
      <c r="M1426" s="12"/>
      <c r="N1426" s="12" t="s">
        <v>3183</v>
      </c>
      <c r="O1426" s="20">
        <v>0</v>
      </c>
      <c r="P1426" s="20">
        <v>0</v>
      </c>
      <c r="Q1426" s="20">
        <v>0</v>
      </c>
      <c r="R1426" s="20">
        <v>0</v>
      </c>
      <c r="S1426" s="20">
        <v>1588.4</v>
      </c>
      <c r="U1426" s="22" t="str">
        <f>IFERROR(VLOOKUP(B1426,[1]Planilha1!$A$1:$B$34,2,FALSE),"Liberado")</f>
        <v>Liberado</v>
      </c>
    </row>
    <row r="1427" spans="1:21" s="21" customFormat="1" ht="20.100000000000001" customHeight="1" x14ac:dyDescent="0.2">
      <c r="A1427" s="12" t="s">
        <v>60</v>
      </c>
      <c r="B1427" s="18" t="s">
        <v>244</v>
      </c>
      <c r="C1427" s="12" t="s">
        <v>574</v>
      </c>
      <c r="D1427" s="12" t="s">
        <v>584</v>
      </c>
      <c r="E1427" s="19" t="s">
        <v>5</v>
      </c>
      <c r="F1427" s="19" t="s">
        <v>2244</v>
      </c>
      <c r="G1427" s="19" t="s">
        <v>3184</v>
      </c>
      <c r="H1427" s="12" t="s">
        <v>3074</v>
      </c>
      <c r="I1427" s="20">
        <v>14300</v>
      </c>
      <c r="J1427" s="12" t="s">
        <v>2276</v>
      </c>
      <c r="K1427" s="12" t="s">
        <v>2486</v>
      </c>
      <c r="L1427" s="12" t="s">
        <v>8183</v>
      </c>
      <c r="M1427" s="12"/>
      <c r="N1427" s="12" t="s">
        <v>3185</v>
      </c>
      <c r="O1427" s="20">
        <v>0</v>
      </c>
      <c r="P1427" s="20">
        <v>0</v>
      </c>
      <c r="Q1427" s="20">
        <v>0</v>
      </c>
      <c r="R1427" s="20">
        <v>0</v>
      </c>
      <c r="S1427" s="20">
        <v>1165</v>
      </c>
      <c r="U1427" s="22" t="str">
        <f>IFERROR(VLOOKUP(B1427,[1]Planilha1!$A$1:$B$34,2,FALSE),"Liberado")</f>
        <v>Liberado</v>
      </c>
    </row>
    <row r="1428" spans="1:21" s="21" customFormat="1" ht="20.100000000000001" customHeight="1" x14ac:dyDescent="0.2">
      <c r="A1428" s="12" t="s">
        <v>60</v>
      </c>
      <c r="B1428" s="18" t="s">
        <v>244</v>
      </c>
      <c r="C1428" s="12" t="s">
        <v>574</v>
      </c>
      <c r="D1428" s="12" t="s">
        <v>586</v>
      </c>
      <c r="E1428" s="19" t="s">
        <v>5</v>
      </c>
      <c r="F1428" s="19" t="s">
        <v>14</v>
      </c>
      <c r="G1428" s="19" t="s">
        <v>3190</v>
      </c>
      <c r="H1428" s="12" t="s">
        <v>3074</v>
      </c>
      <c r="I1428" s="20">
        <v>10000</v>
      </c>
      <c r="J1428" s="12" t="s">
        <v>2276</v>
      </c>
      <c r="K1428" s="12" t="s">
        <v>3191</v>
      </c>
      <c r="L1428" s="12" t="s">
        <v>8057</v>
      </c>
      <c r="M1428" s="12"/>
      <c r="N1428" s="12" t="s">
        <v>3193</v>
      </c>
      <c r="O1428" s="20">
        <v>0</v>
      </c>
      <c r="P1428" s="20">
        <v>0</v>
      </c>
      <c r="Q1428" s="20">
        <v>0</v>
      </c>
      <c r="R1428" s="20">
        <v>0</v>
      </c>
      <c r="S1428" s="20">
        <v>940</v>
      </c>
      <c r="U1428" s="22" t="str">
        <f>IFERROR(VLOOKUP(B1428,[1]Planilha1!$A$1:$B$34,2,FALSE),"Liberado")</f>
        <v>Liberado</v>
      </c>
    </row>
    <row r="1429" spans="1:21" s="21" customFormat="1" ht="20.100000000000001" customHeight="1" x14ac:dyDescent="0.2">
      <c r="A1429" s="12" t="s">
        <v>60</v>
      </c>
      <c r="B1429" s="18" t="s">
        <v>244</v>
      </c>
      <c r="C1429" s="12" t="s">
        <v>574</v>
      </c>
      <c r="D1429" s="12" t="s">
        <v>595</v>
      </c>
      <c r="E1429" s="19" t="s">
        <v>5</v>
      </c>
      <c r="F1429" s="19" t="s">
        <v>2244</v>
      </c>
      <c r="G1429" s="19" t="s">
        <v>3213</v>
      </c>
      <c r="H1429" s="12" t="s">
        <v>3074</v>
      </c>
      <c r="I1429" s="20">
        <v>10000</v>
      </c>
      <c r="J1429" s="12" t="s">
        <v>2276</v>
      </c>
      <c r="K1429" s="12" t="s">
        <v>3214</v>
      </c>
      <c r="L1429" s="12" t="s">
        <v>3215</v>
      </c>
      <c r="M1429" s="12"/>
      <c r="N1429" s="12" t="s">
        <v>3216</v>
      </c>
      <c r="O1429" s="20">
        <v>0</v>
      </c>
      <c r="P1429" s="20">
        <v>0</v>
      </c>
      <c r="Q1429" s="20">
        <v>0</v>
      </c>
      <c r="R1429" s="20">
        <v>0</v>
      </c>
      <c r="S1429" s="20">
        <v>512</v>
      </c>
      <c r="U1429" s="22" t="str">
        <f>IFERROR(VLOOKUP(B1429,[1]Planilha1!$A$1:$B$34,2,FALSE),"Liberado")</f>
        <v>Liberado</v>
      </c>
    </row>
    <row r="1430" spans="1:21" s="21" customFormat="1" ht="20.100000000000001" customHeight="1" x14ac:dyDescent="0.2">
      <c r="A1430" s="12" t="s">
        <v>60</v>
      </c>
      <c r="B1430" s="18" t="s">
        <v>244</v>
      </c>
      <c r="C1430" s="12" t="s">
        <v>574</v>
      </c>
      <c r="D1430" s="12" t="s">
        <v>8391</v>
      </c>
      <c r="E1430" s="19" t="s">
        <v>5</v>
      </c>
      <c r="F1430" s="19" t="s">
        <v>2273</v>
      </c>
      <c r="G1430" s="19" t="s">
        <v>8392</v>
      </c>
      <c r="H1430" s="12" t="s">
        <v>3074</v>
      </c>
      <c r="I1430" s="20">
        <v>10000</v>
      </c>
      <c r="J1430" s="12" t="s">
        <v>2264</v>
      </c>
      <c r="K1430" s="12" t="s">
        <v>8393</v>
      </c>
      <c r="L1430" s="12" t="s">
        <v>2288</v>
      </c>
      <c r="M1430" s="12" t="s">
        <v>8394</v>
      </c>
      <c r="N1430" s="12" t="s">
        <v>2768</v>
      </c>
      <c r="O1430" s="20">
        <v>0</v>
      </c>
      <c r="P1430" s="20">
        <v>0</v>
      </c>
      <c r="Q1430" s="20">
        <v>0</v>
      </c>
      <c r="R1430" s="20">
        <v>0</v>
      </c>
      <c r="S1430" s="20">
        <v>192</v>
      </c>
      <c r="U1430" s="22" t="str">
        <f>IFERROR(VLOOKUP(B1430,[1]Planilha1!$A$1:$B$34,2,FALSE),"Liberado")</f>
        <v>Liberado</v>
      </c>
    </row>
    <row r="1431" spans="1:21" s="21" customFormat="1" ht="20.100000000000001" customHeight="1" x14ac:dyDescent="0.2">
      <c r="A1431" s="12" t="s">
        <v>60</v>
      </c>
      <c r="B1431" s="18" t="s">
        <v>244</v>
      </c>
      <c r="C1431" s="12" t="s">
        <v>574</v>
      </c>
      <c r="D1431" s="12" t="s">
        <v>8402</v>
      </c>
      <c r="E1431" s="19" t="s">
        <v>5</v>
      </c>
      <c r="F1431" s="19" t="s">
        <v>4670</v>
      </c>
      <c r="G1431" s="19" t="s">
        <v>8403</v>
      </c>
      <c r="H1431" s="12" t="s">
        <v>3074</v>
      </c>
      <c r="I1431" s="20">
        <v>10633.6</v>
      </c>
      <c r="J1431" s="12" t="s">
        <v>2264</v>
      </c>
      <c r="K1431" s="12" t="s">
        <v>8404</v>
      </c>
      <c r="L1431" s="12" t="s">
        <v>3435</v>
      </c>
      <c r="M1431" s="12" t="s">
        <v>8401</v>
      </c>
      <c r="N1431" s="12" t="s">
        <v>2438</v>
      </c>
      <c r="O1431" s="20">
        <v>0</v>
      </c>
      <c r="P1431" s="20">
        <v>7000</v>
      </c>
      <c r="Q1431" s="20">
        <v>0</v>
      </c>
      <c r="R1431" s="20">
        <v>0</v>
      </c>
      <c r="S1431" s="20">
        <v>118.2</v>
      </c>
      <c r="U1431" s="22" t="str">
        <f>IFERROR(VLOOKUP(B1431,[1]Planilha1!$A$1:$B$34,2,FALSE),"Liberado")</f>
        <v>Liberado</v>
      </c>
    </row>
    <row r="1432" spans="1:21" s="21" customFormat="1" ht="20.100000000000001" customHeight="1" x14ac:dyDescent="0.2">
      <c r="A1432" s="12" t="s">
        <v>60</v>
      </c>
      <c r="B1432" s="18" t="s">
        <v>244</v>
      </c>
      <c r="C1432" s="12" t="s">
        <v>574</v>
      </c>
      <c r="D1432" s="12" t="s">
        <v>8402</v>
      </c>
      <c r="E1432" s="19" t="s">
        <v>5</v>
      </c>
      <c r="F1432" s="19" t="s">
        <v>4670</v>
      </c>
      <c r="G1432" s="19" t="s">
        <v>8405</v>
      </c>
      <c r="H1432" s="12" t="s">
        <v>3074</v>
      </c>
      <c r="I1432" s="20">
        <v>17693.2</v>
      </c>
      <c r="J1432" s="12" t="s">
        <v>2264</v>
      </c>
      <c r="K1432" s="12" t="s">
        <v>8406</v>
      </c>
      <c r="L1432" s="12" t="s">
        <v>7875</v>
      </c>
      <c r="M1432" s="12"/>
      <c r="N1432" s="12" t="s">
        <v>2321</v>
      </c>
      <c r="O1432" s="20">
        <v>0</v>
      </c>
      <c r="P1432" s="20">
        <v>10000</v>
      </c>
      <c r="Q1432" s="20">
        <v>0</v>
      </c>
      <c r="R1432" s="20">
        <v>0</v>
      </c>
      <c r="S1432" s="20">
        <v>96</v>
      </c>
      <c r="U1432" s="22" t="str">
        <f>IFERROR(VLOOKUP(B1432,[1]Planilha1!$A$1:$B$34,2,FALSE),"Liberado")</f>
        <v>Liberado</v>
      </c>
    </row>
    <row r="1433" spans="1:21" s="21" customFormat="1" ht="20.100000000000001" customHeight="1" x14ac:dyDescent="0.2">
      <c r="A1433" s="12" t="s">
        <v>60</v>
      </c>
      <c r="B1433" s="18" t="s">
        <v>244</v>
      </c>
      <c r="C1433" s="12" t="s">
        <v>602</v>
      </c>
      <c r="D1433" s="12" t="s">
        <v>607</v>
      </c>
      <c r="E1433" s="19" t="s">
        <v>5</v>
      </c>
      <c r="F1433" s="19" t="s">
        <v>2244</v>
      </c>
      <c r="G1433" s="19" t="s">
        <v>3248</v>
      </c>
      <c r="H1433" s="12" t="s">
        <v>3249</v>
      </c>
      <c r="I1433" s="20">
        <v>10000</v>
      </c>
      <c r="J1433" s="12" t="s">
        <v>2276</v>
      </c>
      <c r="K1433" s="12" t="s">
        <v>3250</v>
      </c>
      <c r="L1433" s="12" t="s">
        <v>2260</v>
      </c>
      <c r="M1433" s="12"/>
      <c r="N1433" s="12" t="s">
        <v>3251</v>
      </c>
      <c r="O1433" s="20">
        <v>0</v>
      </c>
      <c r="P1433" s="20">
        <v>12000</v>
      </c>
      <c r="Q1433" s="20">
        <v>0</v>
      </c>
      <c r="R1433" s="20">
        <v>0</v>
      </c>
      <c r="S1433" s="20">
        <v>2070</v>
      </c>
      <c r="U1433" s="22" t="str">
        <f>IFERROR(VLOOKUP(B1433,[1]Planilha1!$A$1:$B$34,2,FALSE),"Liberado")</f>
        <v>Liberado</v>
      </c>
    </row>
    <row r="1434" spans="1:21" s="21" customFormat="1" ht="20.100000000000001" customHeight="1" x14ac:dyDescent="0.2">
      <c r="A1434" s="12" t="s">
        <v>60</v>
      </c>
      <c r="B1434" s="18" t="s">
        <v>244</v>
      </c>
      <c r="C1434" s="12" t="s">
        <v>602</v>
      </c>
      <c r="D1434" s="12" t="s">
        <v>623</v>
      </c>
      <c r="E1434" s="19" t="s">
        <v>5</v>
      </c>
      <c r="F1434" s="19" t="s">
        <v>10</v>
      </c>
      <c r="G1434" s="19" t="s">
        <v>3301</v>
      </c>
      <c r="H1434" s="12" t="s">
        <v>2378</v>
      </c>
      <c r="I1434" s="20">
        <v>1021.14</v>
      </c>
      <c r="J1434" s="12" t="s">
        <v>2276</v>
      </c>
      <c r="K1434" s="12" t="s">
        <v>3302</v>
      </c>
      <c r="L1434" s="12" t="s">
        <v>7867</v>
      </c>
      <c r="M1434" s="12"/>
      <c r="N1434" s="12" t="s">
        <v>3303</v>
      </c>
      <c r="O1434" s="20">
        <v>0</v>
      </c>
      <c r="P1434" s="20">
        <v>0</v>
      </c>
      <c r="Q1434" s="20">
        <v>0</v>
      </c>
      <c r="R1434" s="20">
        <v>0</v>
      </c>
      <c r="S1434" s="20">
        <v>1425</v>
      </c>
      <c r="U1434" s="22" t="str">
        <f>IFERROR(VLOOKUP(B1434,[1]Planilha1!$A$1:$B$34,2,FALSE),"Liberado")</f>
        <v>Liberado</v>
      </c>
    </row>
    <row r="1435" spans="1:21" s="21" customFormat="1" ht="20.100000000000001" customHeight="1" x14ac:dyDescent="0.2">
      <c r="A1435" s="12" t="s">
        <v>60</v>
      </c>
      <c r="B1435" s="18" t="s">
        <v>244</v>
      </c>
      <c r="C1435" s="12" t="s">
        <v>602</v>
      </c>
      <c r="D1435" s="12" t="s">
        <v>625</v>
      </c>
      <c r="E1435" s="19" t="s">
        <v>5</v>
      </c>
      <c r="F1435" s="19" t="s">
        <v>2244</v>
      </c>
      <c r="G1435" s="19" t="s">
        <v>3306</v>
      </c>
      <c r="H1435" s="12" t="s">
        <v>2378</v>
      </c>
      <c r="I1435" s="20">
        <v>10000</v>
      </c>
      <c r="J1435" s="12" t="s">
        <v>2276</v>
      </c>
      <c r="K1435" s="12" t="s">
        <v>3307</v>
      </c>
      <c r="L1435" s="12" t="s">
        <v>2380</v>
      </c>
      <c r="M1435" s="12"/>
      <c r="N1435" s="12" t="s">
        <v>3308</v>
      </c>
      <c r="O1435" s="20">
        <v>0</v>
      </c>
      <c r="P1435" s="20">
        <v>0</v>
      </c>
      <c r="Q1435" s="20">
        <v>0</v>
      </c>
      <c r="R1435" s="20">
        <v>0</v>
      </c>
      <c r="S1435" s="20">
        <v>1012</v>
      </c>
      <c r="U1435" s="22" t="str">
        <f>IFERROR(VLOOKUP(B1435,[1]Planilha1!$A$1:$B$34,2,FALSE),"Liberado")</f>
        <v>Liberado</v>
      </c>
    </row>
    <row r="1436" spans="1:21" s="21" customFormat="1" ht="20.100000000000001" customHeight="1" x14ac:dyDescent="0.2">
      <c r="A1436" s="12" t="s">
        <v>60</v>
      </c>
      <c r="B1436" s="18" t="s">
        <v>244</v>
      </c>
      <c r="C1436" s="12" t="s">
        <v>602</v>
      </c>
      <c r="D1436" s="12" t="s">
        <v>629</v>
      </c>
      <c r="E1436" s="19" t="s">
        <v>5</v>
      </c>
      <c r="F1436" s="19" t="s">
        <v>2255</v>
      </c>
      <c r="G1436" s="19" t="s">
        <v>3319</v>
      </c>
      <c r="H1436" s="12" t="s">
        <v>2378</v>
      </c>
      <c r="I1436" s="20">
        <v>11312</v>
      </c>
      <c r="J1436" s="12" t="s">
        <v>2276</v>
      </c>
      <c r="K1436" s="12" t="s">
        <v>3320</v>
      </c>
      <c r="L1436" s="12" t="s">
        <v>2505</v>
      </c>
      <c r="M1436" s="12"/>
      <c r="N1436" s="12" t="s">
        <v>3216</v>
      </c>
      <c r="O1436" s="20">
        <v>0</v>
      </c>
      <c r="P1436" s="20">
        <v>0</v>
      </c>
      <c r="Q1436" s="20">
        <v>0</v>
      </c>
      <c r="R1436" s="20">
        <v>0</v>
      </c>
      <c r="S1436" s="20">
        <v>851.36</v>
      </c>
      <c r="U1436" s="22" t="str">
        <f>IFERROR(VLOOKUP(B1436,[1]Planilha1!$A$1:$B$34,2,FALSE),"Liberado")</f>
        <v>Liberado</v>
      </c>
    </row>
    <row r="1437" spans="1:21" s="21" customFormat="1" ht="20.100000000000001" customHeight="1" x14ac:dyDescent="0.2">
      <c r="A1437" s="12" t="s">
        <v>60</v>
      </c>
      <c r="B1437" s="18" t="s">
        <v>244</v>
      </c>
      <c r="C1437" s="12" t="s">
        <v>602</v>
      </c>
      <c r="D1437" s="12" t="s">
        <v>8425</v>
      </c>
      <c r="E1437" s="19" t="s">
        <v>5</v>
      </c>
      <c r="F1437" s="19" t="s">
        <v>2273</v>
      </c>
      <c r="G1437" s="19" t="s">
        <v>8426</v>
      </c>
      <c r="H1437" s="12" t="s">
        <v>2378</v>
      </c>
      <c r="I1437" s="20">
        <v>10000</v>
      </c>
      <c r="J1437" s="12" t="s">
        <v>2264</v>
      </c>
      <c r="K1437" s="12" t="s">
        <v>8427</v>
      </c>
      <c r="L1437" s="12" t="s">
        <v>8183</v>
      </c>
      <c r="M1437" s="12"/>
      <c r="N1437" s="12" t="s">
        <v>2342</v>
      </c>
      <c r="O1437" s="20">
        <v>4000</v>
      </c>
      <c r="P1437" s="20">
        <v>0</v>
      </c>
      <c r="Q1437" s="20">
        <v>0</v>
      </c>
      <c r="R1437" s="20">
        <v>0</v>
      </c>
      <c r="S1437" s="20">
        <v>511.84</v>
      </c>
      <c r="U1437" s="22" t="str">
        <f>IFERROR(VLOOKUP(B1437,[1]Planilha1!$A$1:$B$34,2,FALSE),"Liberado")</f>
        <v>Liberado</v>
      </c>
    </row>
    <row r="1438" spans="1:21" s="21" customFormat="1" ht="20.100000000000001" customHeight="1" x14ac:dyDescent="0.2">
      <c r="A1438" s="12" t="s">
        <v>60</v>
      </c>
      <c r="B1438" s="18" t="s">
        <v>244</v>
      </c>
      <c r="C1438" s="12" t="s">
        <v>602</v>
      </c>
      <c r="D1438" s="12" t="s">
        <v>8428</v>
      </c>
      <c r="E1438" s="19" t="s">
        <v>5</v>
      </c>
      <c r="F1438" s="19" t="s">
        <v>14</v>
      </c>
      <c r="G1438" s="19" t="s">
        <v>8429</v>
      </c>
      <c r="H1438" s="12" t="s">
        <v>2378</v>
      </c>
      <c r="I1438" s="20">
        <v>10000</v>
      </c>
      <c r="J1438" s="12" t="s">
        <v>2264</v>
      </c>
      <c r="K1438" s="12" t="s">
        <v>8393</v>
      </c>
      <c r="L1438" s="12" t="s">
        <v>7976</v>
      </c>
      <c r="M1438" s="12"/>
      <c r="N1438" s="12" t="s">
        <v>2768</v>
      </c>
      <c r="O1438" s="20">
        <v>0</v>
      </c>
      <c r="P1438" s="20">
        <v>5000</v>
      </c>
      <c r="Q1438" s="20">
        <v>0</v>
      </c>
      <c r="R1438" s="20">
        <v>0</v>
      </c>
      <c r="S1438" s="20">
        <v>160</v>
      </c>
      <c r="U1438" s="22" t="str">
        <f>IFERROR(VLOOKUP(B1438,[1]Planilha1!$A$1:$B$34,2,FALSE),"Liberado")</f>
        <v>Liberado</v>
      </c>
    </row>
    <row r="1439" spans="1:21" s="21" customFormat="1" ht="20.100000000000001" customHeight="1" x14ac:dyDescent="0.2">
      <c r="A1439" s="12" t="s">
        <v>60</v>
      </c>
      <c r="B1439" s="18" t="s">
        <v>244</v>
      </c>
      <c r="C1439" s="12" t="s">
        <v>323</v>
      </c>
      <c r="D1439" s="12" t="s">
        <v>666</v>
      </c>
      <c r="E1439" s="19" t="s">
        <v>5</v>
      </c>
      <c r="F1439" s="19" t="s">
        <v>2273</v>
      </c>
      <c r="G1439" s="19" t="s">
        <v>3432</v>
      </c>
      <c r="H1439" s="12" t="s">
        <v>3433</v>
      </c>
      <c r="I1439" s="20">
        <v>10000</v>
      </c>
      <c r="J1439" s="12" t="s">
        <v>2264</v>
      </c>
      <c r="K1439" s="12" t="s">
        <v>3434</v>
      </c>
      <c r="L1439" s="12" t="s">
        <v>2334</v>
      </c>
      <c r="M1439" s="12"/>
      <c r="N1439" s="12" t="s">
        <v>2342</v>
      </c>
      <c r="O1439" s="20">
        <v>0</v>
      </c>
      <c r="P1439" s="20">
        <v>0</v>
      </c>
      <c r="Q1439" s="20">
        <v>0</v>
      </c>
      <c r="R1439" s="20">
        <v>0</v>
      </c>
      <c r="S1439" s="20">
        <v>288</v>
      </c>
      <c r="U1439" s="22" t="str">
        <f>IFERROR(VLOOKUP(B1439,[1]Planilha1!$A$1:$B$34,2,FALSE),"Liberado")</f>
        <v>Liberado</v>
      </c>
    </row>
    <row r="1440" spans="1:21" s="21" customFormat="1" ht="20.100000000000001" customHeight="1" x14ac:dyDescent="0.2">
      <c r="A1440" s="12" t="s">
        <v>60</v>
      </c>
      <c r="B1440" s="18" t="s">
        <v>244</v>
      </c>
      <c r="C1440" s="12" t="s">
        <v>667</v>
      </c>
      <c r="D1440" s="12" t="s">
        <v>669</v>
      </c>
      <c r="E1440" s="19" t="s">
        <v>5</v>
      </c>
      <c r="F1440" s="19" t="s">
        <v>10</v>
      </c>
      <c r="G1440" s="19" t="s">
        <v>3442</v>
      </c>
      <c r="H1440" s="12" t="s">
        <v>3074</v>
      </c>
      <c r="I1440" s="20">
        <v>15000</v>
      </c>
      <c r="J1440" s="12" t="s">
        <v>2276</v>
      </c>
      <c r="K1440" s="12" t="s">
        <v>3443</v>
      </c>
      <c r="L1440" s="12" t="s">
        <v>2288</v>
      </c>
      <c r="M1440" s="12"/>
      <c r="N1440" s="12" t="s">
        <v>3216</v>
      </c>
      <c r="O1440" s="20">
        <v>0</v>
      </c>
      <c r="P1440" s="20">
        <v>0</v>
      </c>
      <c r="Q1440" s="20">
        <v>0</v>
      </c>
      <c r="R1440" s="20">
        <v>0</v>
      </c>
      <c r="S1440" s="20">
        <v>512</v>
      </c>
      <c r="U1440" s="22" t="str">
        <f>IFERROR(VLOOKUP(B1440,[1]Planilha1!$A$1:$B$34,2,FALSE),"Liberado")</f>
        <v>Liberado</v>
      </c>
    </row>
    <row r="1441" spans="1:21" s="21" customFormat="1" ht="20.100000000000001" customHeight="1" x14ac:dyDescent="0.2">
      <c r="A1441" s="12" t="s">
        <v>60</v>
      </c>
      <c r="B1441" s="18" t="s">
        <v>244</v>
      </c>
      <c r="C1441" s="12" t="s">
        <v>325</v>
      </c>
      <c r="D1441" s="12" t="s">
        <v>686</v>
      </c>
      <c r="E1441" s="19" t="s">
        <v>5</v>
      </c>
      <c r="F1441" s="19" t="s">
        <v>2273</v>
      </c>
      <c r="G1441" s="19" t="s">
        <v>3488</v>
      </c>
      <c r="H1441" s="12" t="s">
        <v>3489</v>
      </c>
      <c r="I1441" s="20">
        <v>10000</v>
      </c>
      <c r="J1441" s="12" t="s">
        <v>2264</v>
      </c>
      <c r="K1441" s="12" t="s">
        <v>3490</v>
      </c>
      <c r="L1441" s="12" t="s">
        <v>2334</v>
      </c>
      <c r="M1441" s="12"/>
      <c r="N1441" s="12" t="s">
        <v>2342</v>
      </c>
      <c r="O1441" s="20">
        <v>0</v>
      </c>
      <c r="P1441" s="20">
        <v>0</v>
      </c>
      <c r="Q1441" s="20">
        <v>0</v>
      </c>
      <c r="R1441" s="20">
        <v>0</v>
      </c>
      <c r="S1441" s="20">
        <v>384</v>
      </c>
      <c r="U1441" s="22" t="str">
        <f>IFERROR(VLOOKUP(B1441,[1]Planilha1!$A$1:$B$34,2,FALSE),"Liberado")</f>
        <v>Liberado</v>
      </c>
    </row>
    <row r="1442" spans="1:21" s="21" customFormat="1" ht="20.100000000000001" customHeight="1" x14ac:dyDescent="0.2">
      <c r="A1442" s="12" t="s">
        <v>60</v>
      </c>
      <c r="B1442" s="18" t="s">
        <v>244</v>
      </c>
      <c r="C1442" s="12" t="s">
        <v>689</v>
      </c>
      <c r="D1442" s="12" t="s">
        <v>693</v>
      </c>
      <c r="E1442" s="19" t="s">
        <v>5</v>
      </c>
      <c r="F1442" s="19" t="s">
        <v>10</v>
      </c>
      <c r="G1442" s="19" t="s">
        <v>3505</v>
      </c>
      <c r="H1442" s="12" t="s">
        <v>3074</v>
      </c>
      <c r="I1442" s="20">
        <v>10000</v>
      </c>
      <c r="J1442" s="12" t="s">
        <v>2276</v>
      </c>
      <c r="K1442" s="12" t="s">
        <v>3506</v>
      </c>
      <c r="L1442" s="12" t="s">
        <v>2288</v>
      </c>
      <c r="M1442" s="12"/>
      <c r="N1442" s="12" t="s">
        <v>3216</v>
      </c>
      <c r="O1442" s="20">
        <v>0</v>
      </c>
      <c r="P1442" s="20">
        <v>0</v>
      </c>
      <c r="Q1442" s="20">
        <v>0</v>
      </c>
      <c r="R1442" s="20">
        <v>0</v>
      </c>
      <c r="S1442" s="20">
        <v>512</v>
      </c>
      <c r="U1442" s="22" t="str">
        <f>IFERROR(VLOOKUP(B1442,[1]Planilha1!$A$1:$B$34,2,FALSE),"Liberado")</f>
        <v>Liberado</v>
      </c>
    </row>
    <row r="1443" spans="1:21" s="21" customFormat="1" ht="20.100000000000001" customHeight="1" x14ac:dyDescent="0.2">
      <c r="A1443" s="12" t="s">
        <v>60</v>
      </c>
      <c r="B1443" s="18" t="s">
        <v>244</v>
      </c>
      <c r="C1443" s="12" t="s">
        <v>689</v>
      </c>
      <c r="D1443" s="12" t="s">
        <v>694</v>
      </c>
      <c r="E1443" s="19" t="s">
        <v>5</v>
      </c>
      <c r="F1443" s="19" t="s">
        <v>10</v>
      </c>
      <c r="G1443" s="19" t="s">
        <v>3507</v>
      </c>
      <c r="H1443" s="12" t="s">
        <v>3074</v>
      </c>
      <c r="I1443" s="20">
        <v>10000</v>
      </c>
      <c r="J1443" s="12" t="s">
        <v>2276</v>
      </c>
      <c r="K1443" s="12" t="s">
        <v>3443</v>
      </c>
      <c r="L1443" s="12" t="s">
        <v>2288</v>
      </c>
      <c r="M1443" s="12"/>
      <c r="N1443" s="12" t="s">
        <v>3216</v>
      </c>
      <c r="O1443" s="20">
        <v>0</v>
      </c>
      <c r="P1443" s="20">
        <v>0</v>
      </c>
      <c r="Q1443" s="20">
        <v>0</v>
      </c>
      <c r="R1443" s="20">
        <v>0</v>
      </c>
      <c r="S1443" s="20">
        <v>512</v>
      </c>
      <c r="U1443" s="22" t="str">
        <f>IFERROR(VLOOKUP(B1443,[1]Planilha1!$A$1:$B$34,2,FALSE),"Liberado")</f>
        <v>Liberado</v>
      </c>
    </row>
    <row r="1444" spans="1:21" s="21" customFormat="1" ht="20.100000000000001" customHeight="1" x14ac:dyDescent="0.2">
      <c r="A1444" s="12" t="s">
        <v>60</v>
      </c>
      <c r="B1444" s="18" t="s">
        <v>244</v>
      </c>
      <c r="C1444" s="12" t="s">
        <v>701</v>
      </c>
      <c r="D1444" s="12" t="s">
        <v>703</v>
      </c>
      <c r="E1444" s="19" t="s">
        <v>5</v>
      </c>
      <c r="F1444" s="19" t="s">
        <v>2355</v>
      </c>
      <c r="G1444" s="19" t="s">
        <v>3528</v>
      </c>
      <c r="H1444" s="12" t="s">
        <v>3529</v>
      </c>
      <c r="I1444" s="20">
        <v>6790.08</v>
      </c>
      <c r="J1444" s="12" t="s">
        <v>2325</v>
      </c>
      <c r="K1444" s="12" t="s">
        <v>3530</v>
      </c>
      <c r="L1444" s="12" t="s">
        <v>2304</v>
      </c>
      <c r="M1444" s="12"/>
      <c r="N1444" s="12" t="s">
        <v>8076</v>
      </c>
      <c r="O1444" s="20">
        <v>8000</v>
      </c>
      <c r="P1444" s="20">
        <v>0</v>
      </c>
      <c r="Q1444" s="20">
        <v>0</v>
      </c>
      <c r="R1444" s="20">
        <v>0</v>
      </c>
      <c r="S1444" s="20">
        <v>1920</v>
      </c>
      <c r="U1444" s="22" t="str">
        <f>IFERROR(VLOOKUP(B1444,[1]Planilha1!$A$1:$B$34,2,FALSE),"Liberado")</f>
        <v>Liberado</v>
      </c>
    </row>
    <row r="1445" spans="1:21" s="21" customFormat="1" ht="20.100000000000001" customHeight="1" x14ac:dyDescent="0.2">
      <c r="A1445" s="12" t="s">
        <v>60</v>
      </c>
      <c r="B1445" s="18" t="s">
        <v>244</v>
      </c>
      <c r="C1445" s="12" t="s">
        <v>327</v>
      </c>
      <c r="D1445" s="12" t="s">
        <v>8535</v>
      </c>
      <c r="E1445" s="19" t="s">
        <v>5</v>
      </c>
      <c r="F1445" s="19" t="s">
        <v>2273</v>
      </c>
      <c r="G1445" s="19" t="s">
        <v>8536</v>
      </c>
      <c r="H1445" s="12" t="s">
        <v>4999</v>
      </c>
      <c r="I1445" s="20">
        <v>61797.09</v>
      </c>
      <c r="J1445" s="12" t="s">
        <v>2264</v>
      </c>
      <c r="K1445" s="12" t="s">
        <v>8537</v>
      </c>
      <c r="L1445" s="12" t="s">
        <v>2288</v>
      </c>
      <c r="M1445" s="12" t="s">
        <v>8538</v>
      </c>
      <c r="N1445" s="12" t="s">
        <v>8539</v>
      </c>
      <c r="O1445" s="20">
        <v>0</v>
      </c>
      <c r="P1445" s="20">
        <v>0</v>
      </c>
      <c r="Q1445" s="20">
        <v>0</v>
      </c>
      <c r="R1445" s="20">
        <v>0</v>
      </c>
      <c r="S1445" s="20">
        <v>80</v>
      </c>
      <c r="U1445" s="22" t="str">
        <f>IFERROR(VLOOKUP(B1445,[1]Planilha1!$A$1:$B$34,2,FALSE),"Liberado")</f>
        <v>Liberado</v>
      </c>
    </row>
    <row r="1446" spans="1:21" s="21" customFormat="1" ht="20.100000000000001" customHeight="1" x14ac:dyDescent="0.2">
      <c r="A1446" s="12" t="s">
        <v>60</v>
      </c>
      <c r="B1446" s="18" t="s">
        <v>244</v>
      </c>
      <c r="C1446" s="12" t="s">
        <v>327</v>
      </c>
      <c r="D1446" s="12" t="s">
        <v>714</v>
      </c>
      <c r="E1446" s="19" t="s">
        <v>5</v>
      </c>
      <c r="F1446" s="19" t="s">
        <v>2244</v>
      </c>
      <c r="G1446" s="19" t="s">
        <v>3552</v>
      </c>
      <c r="H1446" s="12" t="s">
        <v>2275</v>
      </c>
      <c r="I1446" s="20">
        <v>8000</v>
      </c>
      <c r="J1446" s="12" t="s">
        <v>2276</v>
      </c>
      <c r="K1446" s="12" t="s">
        <v>3553</v>
      </c>
      <c r="L1446" s="12" t="s">
        <v>8183</v>
      </c>
      <c r="M1446" s="12"/>
      <c r="N1446" s="12" t="s">
        <v>3216</v>
      </c>
      <c r="O1446" s="20">
        <v>0</v>
      </c>
      <c r="P1446" s="20">
        <v>0</v>
      </c>
      <c r="Q1446" s="20">
        <v>0</v>
      </c>
      <c r="R1446" s="20">
        <v>0</v>
      </c>
      <c r="S1446" s="20">
        <v>863.84</v>
      </c>
      <c r="U1446" s="22" t="str">
        <f>IFERROR(VLOOKUP(B1446,[1]Planilha1!$A$1:$B$34,2,FALSE),"Liberado")</f>
        <v>Liberado</v>
      </c>
    </row>
    <row r="1447" spans="1:21" s="21" customFormat="1" ht="20.100000000000001" customHeight="1" x14ac:dyDescent="0.2">
      <c r="A1447" s="12" t="s">
        <v>60</v>
      </c>
      <c r="B1447" s="18" t="s">
        <v>244</v>
      </c>
      <c r="C1447" s="12" t="s">
        <v>327</v>
      </c>
      <c r="D1447" s="12" t="s">
        <v>716</v>
      </c>
      <c r="E1447" s="19" t="s">
        <v>5</v>
      </c>
      <c r="F1447" s="19" t="s">
        <v>2244</v>
      </c>
      <c r="G1447" s="19" t="s">
        <v>3555</v>
      </c>
      <c r="H1447" s="12" t="s">
        <v>3556</v>
      </c>
      <c r="I1447" s="20">
        <v>17600</v>
      </c>
      <c r="J1447" s="12" t="s">
        <v>2264</v>
      </c>
      <c r="K1447" s="12" t="s">
        <v>3557</v>
      </c>
      <c r="L1447" s="12" t="s">
        <v>4261</v>
      </c>
      <c r="M1447" s="12"/>
      <c r="N1447" s="12" t="s">
        <v>3170</v>
      </c>
      <c r="O1447" s="20">
        <v>0</v>
      </c>
      <c r="P1447" s="20">
        <v>0</v>
      </c>
      <c r="Q1447" s="20">
        <v>0</v>
      </c>
      <c r="R1447" s="20">
        <v>0</v>
      </c>
      <c r="S1447" s="20">
        <v>416</v>
      </c>
      <c r="U1447" s="22" t="str">
        <f>IFERROR(VLOOKUP(B1447,[1]Planilha1!$A$1:$B$34,2,FALSE),"Liberado")</f>
        <v>Liberado</v>
      </c>
    </row>
    <row r="1448" spans="1:21" s="21" customFormat="1" ht="20.100000000000001" customHeight="1" x14ac:dyDescent="0.2">
      <c r="A1448" s="12" t="s">
        <v>60</v>
      </c>
      <c r="B1448" s="18" t="s">
        <v>244</v>
      </c>
      <c r="C1448" s="12" t="s">
        <v>327</v>
      </c>
      <c r="D1448" s="12" t="s">
        <v>8540</v>
      </c>
      <c r="E1448" s="19" t="s">
        <v>5</v>
      </c>
      <c r="F1448" s="19" t="s">
        <v>8541</v>
      </c>
      <c r="G1448" s="19" t="s">
        <v>8542</v>
      </c>
      <c r="H1448" s="12" t="s">
        <v>8543</v>
      </c>
      <c r="I1448" s="20">
        <v>0</v>
      </c>
      <c r="J1448" s="12" t="s">
        <v>2264</v>
      </c>
      <c r="K1448" s="12" t="s">
        <v>8544</v>
      </c>
      <c r="L1448" s="12" t="s">
        <v>2249</v>
      </c>
      <c r="M1448" s="12"/>
      <c r="N1448" s="12" t="s">
        <v>2595</v>
      </c>
      <c r="O1448" s="20">
        <v>0</v>
      </c>
      <c r="P1448" s="20">
        <v>10000</v>
      </c>
      <c r="Q1448" s="20">
        <v>0</v>
      </c>
      <c r="R1448" s="20">
        <v>0</v>
      </c>
      <c r="S1448" s="20">
        <v>280</v>
      </c>
      <c r="U1448" s="22" t="str">
        <f>IFERROR(VLOOKUP(B1448,[1]Planilha1!$A$1:$B$34,2,FALSE),"Liberado")</f>
        <v>Liberado</v>
      </c>
    </row>
    <row r="1449" spans="1:21" s="21" customFormat="1" ht="20.100000000000001" customHeight="1" x14ac:dyDescent="0.2">
      <c r="A1449" s="12" t="s">
        <v>60</v>
      </c>
      <c r="B1449" s="18" t="s">
        <v>244</v>
      </c>
      <c r="C1449" s="12" t="s">
        <v>327</v>
      </c>
      <c r="D1449" s="12" t="s">
        <v>717</v>
      </c>
      <c r="E1449" s="19" t="s">
        <v>5</v>
      </c>
      <c r="F1449" s="19" t="s">
        <v>2244</v>
      </c>
      <c r="G1449" s="19" t="s">
        <v>3558</v>
      </c>
      <c r="H1449" s="12" t="s">
        <v>3559</v>
      </c>
      <c r="I1449" s="20">
        <v>15000</v>
      </c>
      <c r="J1449" s="12" t="s">
        <v>2264</v>
      </c>
      <c r="K1449" s="12" t="s">
        <v>3560</v>
      </c>
      <c r="L1449" s="12" t="s">
        <v>2546</v>
      </c>
      <c r="M1449" s="12"/>
      <c r="N1449" s="12" t="s">
        <v>2595</v>
      </c>
      <c r="O1449" s="20">
        <v>0</v>
      </c>
      <c r="P1449" s="20">
        <v>8000</v>
      </c>
      <c r="Q1449" s="20">
        <v>0</v>
      </c>
      <c r="R1449" s="20">
        <v>0</v>
      </c>
      <c r="S1449" s="20">
        <v>192</v>
      </c>
      <c r="U1449" s="22" t="str">
        <f>IFERROR(VLOOKUP(B1449,[1]Planilha1!$A$1:$B$34,2,FALSE),"Liberado")</f>
        <v>Liberado</v>
      </c>
    </row>
    <row r="1450" spans="1:21" s="21" customFormat="1" ht="20.100000000000001" customHeight="1" x14ac:dyDescent="0.2">
      <c r="A1450" s="12" t="s">
        <v>60</v>
      </c>
      <c r="B1450" s="18" t="s">
        <v>244</v>
      </c>
      <c r="C1450" s="12" t="s">
        <v>327</v>
      </c>
      <c r="D1450" s="12" t="s">
        <v>8545</v>
      </c>
      <c r="E1450" s="19" t="s">
        <v>5</v>
      </c>
      <c r="F1450" s="19" t="s">
        <v>2244</v>
      </c>
      <c r="G1450" s="19" t="s">
        <v>8546</v>
      </c>
      <c r="H1450" s="12" t="s">
        <v>8547</v>
      </c>
      <c r="I1450" s="20">
        <v>78816</v>
      </c>
      <c r="J1450" s="12" t="s">
        <v>2270</v>
      </c>
      <c r="K1450" s="12" t="s">
        <v>8548</v>
      </c>
      <c r="L1450" s="12" t="s">
        <v>7875</v>
      </c>
      <c r="M1450" s="12"/>
      <c r="N1450" s="12" t="s">
        <v>8303</v>
      </c>
      <c r="O1450" s="20">
        <v>0</v>
      </c>
      <c r="P1450" s="20">
        <v>46816</v>
      </c>
      <c r="Q1450" s="20">
        <v>0</v>
      </c>
      <c r="R1450" s="20">
        <v>0</v>
      </c>
      <c r="S1450" s="20">
        <v>40</v>
      </c>
      <c r="U1450" s="22" t="str">
        <f>IFERROR(VLOOKUP(B1450,[1]Planilha1!$A$1:$B$34,2,FALSE),"Liberado")</f>
        <v>Liberado</v>
      </c>
    </row>
    <row r="1451" spans="1:21" s="21" customFormat="1" ht="20.100000000000001" customHeight="1" x14ac:dyDescent="0.2">
      <c r="A1451" s="12" t="s">
        <v>60</v>
      </c>
      <c r="B1451" s="18" t="s">
        <v>244</v>
      </c>
      <c r="C1451" s="12" t="s">
        <v>718</v>
      </c>
      <c r="D1451" s="12" t="s">
        <v>726</v>
      </c>
      <c r="E1451" s="19" t="s">
        <v>5</v>
      </c>
      <c r="F1451" s="19" t="s">
        <v>10</v>
      </c>
      <c r="G1451" s="19" t="s">
        <v>3582</v>
      </c>
      <c r="H1451" s="12" t="s">
        <v>2275</v>
      </c>
      <c r="I1451" s="20">
        <v>19674.8</v>
      </c>
      <c r="J1451" s="12" t="s">
        <v>2276</v>
      </c>
      <c r="K1451" s="12" t="s">
        <v>3583</v>
      </c>
      <c r="L1451" s="12" t="s">
        <v>2515</v>
      </c>
      <c r="M1451" s="12"/>
      <c r="N1451" s="12" t="s">
        <v>3584</v>
      </c>
      <c r="O1451" s="20">
        <v>3151.89</v>
      </c>
      <c r="P1451" s="20">
        <v>0</v>
      </c>
      <c r="Q1451" s="20">
        <v>0</v>
      </c>
      <c r="R1451" s="20">
        <v>0</v>
      </c>
      <c r="S1451" s="20">
        <v>1032</v>
      </c>
      <c r="U1451" s="22" t="str">
        <f>IFERROR(VLOOKUP(B1451,[1]Planilha1!$A$1:$B$34,2,FALSE),"Liberado")</f>
        <v>Liberado</v>
      </c>
    </row>
    <row r="1452" spans="1:21" s="21" customFormat="1" ht="20.100000000000001" customHeight="1" x14ac:dyDescent="0.2">
      <c r="A1452" s="12" t="s">
        <v>60</v>
      </c>
      <c r="B1452" s="18" t="s">
        <v>244</v>
      </c>
      <c r="C1452" s="12" t="s">
        <v>718</v>
      </c>
      <c r="D1452" s="12" t="s">
        <v>8549</v>
      </c>
      <c r="E1452" s="19" t="s">
        <v>5</v>
      </c>
      <c r="F1452" s="19" t="s">
        <v>2324</v>
      </c>
      <c r="G1452" s="19" t="s">
        <v>8550</v>
      </c>
      <c r="H1452" s="12" t="s">
        <v>5003</v>
      </c>
      <c r="I1452" s="20">
        <v>20000</v>
      </c>
      <c r="J1452" s="12" t="s">
        <v>2264</v>
      </c>
      <c r="K1452" s="12" t="s">
        <v>8551</v>
      </c>
      <c r="L1452" s="12" t="s">
        <v>2288</v>
      </c>
      <c r="M1452" s="12" t="s">
        <v>8552</v>
      </c>
      <c r="N1452" s="12" t="s">
        <v>2438</v>
      </c>
      <c r="O1452" s="20">
        <v>0</v>
      </c>
      <c r="P1452" s="20">
        <v>15000</v>
      </c>
      <c r="Q1452" s="20">
        <v>0</v>
      </c>
      <c r="R1452" s="20">
        <v>0</v>
      </c>
      <c r="S1452" s="20">
        <v>0</v>
      </c>
      <c r="U1452" s="22" t="str">
        <f>IFERROR(VLOOKUP(B1452,[1]Planilha1!$A$1:$B$34,2,FALSE),"Liberado")</f>
        <v>Liberado</v>
      </c>
    </row>
    <row r="1453" spans="1:21" s="21" customFormat="1" ht="20.100000000000001" customHeight="1" x14ac:dyDescent="0.2">
      <c r="A1453" s="12" t="s">
        <v>60</v>
      </c>
      <c r="B1453" s="18" t="s">
        <v>244</v>
      </c>
      <c r="C1453" s="12" t="s">
        <v>334</v>
      </c>
      <c r="D1453" s="12" t="s">
        <v>731</v>
      </c>
      <c r="E1453" s="19" t="s">
        <v>5</v>
      </c>
      <c r="F1453" s="19" t="s">
        <v>2244</v>
      </c>
      <c r="G1453" s="19" t="s">
        <v>3599</v>
      </c>
      <c r="H1453" s="12" t="s">
        <v>3600</v>
      </c>
      <c r="I1453" s="20">
        <v>24001</v>
      </c>
      <c r="J1453" s="12" t="s">
        <v>2276</v>
      </c>
      <c r="K1453" s="12" t="s">
        <v>2512</v>
      </c>
      <c r="L1453" s="12" t="s">
        <v>2260</v>
      </c>
      <c r="M1453" s="12"/>
      <c r="N1453" s="12" t="s">
        <v>3601</v>
      </c>
      <c r="O1453" s="20">
        <v>0</v>
      </c>
      <c r="P1453" s="20">
        <v>12000</v>
      </c>
      <c r="Q1453" s="20">
        <v>0</v>
      </c>
      <c r="R1453" s="20">
        <v>0</v>
      </c>
      <c r="S1453" s="20">
        <v>1680</v>
      </c>
      <c r="U1453" s="22" t="str">
        <f>IFERROR(VLOOKUP(B1453,[1]Planilha1!$A$1:$B$34,2,FALSE),"Liberado")</f>
        <v>Liberado</v>
      </c>
    </row>
    <row r="1454" spans="1:21" s="21" customFormat="1" ht="20.100000000000001" customHeight="1" x14ac:dyDescent="0.2">
      <c r="A1454" s="12" t="s">
        <v>60</v>
      </c>
      <c r="B1454" s="18" t="s">
        <v>244</v>
      </c>
      <c r="C1454" s="12" t="s">
        <v>741</v>
      </c>
      <c r="D1454" s="12" t="s">
        <v>742</v>
      </c>
      <c r="E1454" s="19" t="s">
        <v>5</v>
      </c>
      <c r="F1454" s="19" t="s">
        <v>2244</v>
      </c>
      <c r="G1454" s="19" t="s">
        <v>3622</v>
      </c>
      <c r="H1454" s="12" t="s">
        <v>2378</v>
      </c>
      <c r="I1454" s="20">
        <v>15415.25</v>
      </c>
      <c r="J1454" s="12" t="s">
        <v>2276</v>
      </c>
      <c r="K1454" s="12" t="s">
        <v>3623</v>
      </c>
      <c r="L1454" s="12" t="s">
        <v>8565</v>
      </c>
      <c r="M1454" s="12"/>
      <c r="N1454" s="12" t="s">
        <v>3624</v>
      </c>
      <c r="O1454" s="20">
        <v>0</v>
      </c>
      <c r="P1454" s="20">
        <v>0</v>
      </c>
      <c r="Q1454" s="20">
        <v>0</v>
      </c>
      <c r="R1454" s="20">
        <v>0</v>
      </c>
      <c r="S1454" s="20">
        <v>1234.46</v>
      </c>
      <c r="U1454" s="22" t="str">
        <f>IFERROR(VLOOKUP(B1454,[1]Planilha1!$A$1:$B$34,2,FALSE),"Liberado")</f>
        <v>Liberado</v>
      </c>
    </row>
    <row r="1455" spans="1:21" s="21" customFormat="1" ht="20.100000000000001" customHeight="1" x14ac:dyDescent="0.2">
      <c r="A1455" s="12" t="s">
        <v>60</v>
      </c>
      <c r="B1455" s="18" t="s">
        <v>244</v>
      </c>
      <c r="C1455" s="12" t="s">
        <v>741</v>
      </c>
      <c r="D1455" s="12" t="s">
        <v>744</v>
      </c>
      <c r="E1455" s="19" t="s">
        <v>5</v>
      </c>
      <c r="F1455" s="19" t="s">
        <v>2244</v>
      </c>
      <c r="G1455" s="19" t="s">
        <v>3628</v>
      </c>
      <c r="H1455" s="12" t="s">
        <v>2378</v>
      </c>
      <c r="I1455" s="20">
        <v>17957.64</v>
      </c>
      <c r="J1455" s="12" t="s">
        <v>2276</v>
      </c>
      <c r="K1455" s="12" t="s">
        <v>3214</v>
      </c>
      <c r="L1455" s="12" t="s">
        <v>2677</v>
      </c>
      <c r="M1455" s="12"/>
      <c r="N1455" s="12" t="s">
        <v>3216</v>
      </c>
      <c r="O1455" s="20">
        <v>0</v>
      </c>
      <c r="P1455" s="20">
        <v>0</v>
      </c>
      <c r="Q1455" s="20">
        <v>0</v>
      </c>
      <c r="R1455" s="20">
        <v>0</v>
      </c>
      <c r="S1455" s="20">
        <v>580</v>
      </c>
      <c r="U1455" s="22" t="str">
        <f>IFERROR(VLOOKUP(B1455,[1]Planilha1!$A$1:$B$34,2,FALSE),"Liberado")</f>
        <v>Liberado</v>
      </c>
    </row>
    <row r="1456" spans="1:21" s="21" customFormat="1" ht="20.100000000000001" customHeight="1" x14ac:dyDescent="0.2">
      <c r="A1456" s="12" t="s">
        <v>60</v>
      </c>
      <c r="B1456" s="18" t="s">
        <v>244</v>
      </c>
      <c r="C1456" s="12" t="s">
        <v>741</v>
      </c>
      <c r="D1456" s="12" t="s">
        <v>8566</v>
      </c>
      <c r="E1456" s="19" t="s">
        <v>5</v>
      </c>
      <c r="F1456" s="19" t="s">
        <v>2273</v>
      </c>
      <c r="G1456" s="19" t="s">
        <v>8567</v>
      </c>
      <c r="H1456" s="12" t="s">
        <v>2378</v>
      </c>
      <c r="I1456" s="20">
        <v>980</v>
      </c>
      <c r="J1456" s="12" t="s">
        <v>2264</v>
      </c>
      <c r="K1456" s="12" t="s">
        <v>8568</v>
      </c>
      <c r="L1456" s="12" t="s">
        <v>7875</v>
      </c>
      <c r="M1456" s="12"/>
      <c r="N1456" s="12" t="s">
        <v>2438</v>
      </c>
      <c r="O1456" s="20">
        <v>0</v>
      </c>
      <c r="P1456" s="20">
        <v>10000</v>
      </c>
      <c r="Q1456" s="20">
        <v>0</v>
      </c>
      <c r="R1456" s="20">
        <v>0</v>
      </c>
      <c r="S1456" s="20">
        <v>96</v>
      </c>
      <c r="U1456" s="22" t="str">
        <f>IFERROR(VLOOKUP(B1456,[1]Planilha1!$A$1:$B$34,2,FALSE),"Liberado")</f>
        <v>Liberado</v>
      </c>
    </row>
    <row r="1457" spans="1:21" s="21" customFormat="1" ht="20.100000000000001" customHeight="1" x14ac:dyDescent="0.2">
      <c r="A1457" s="12" t="s">
        <v>60</v>
      </c>
      <c r="B1457" s="18" t="s">
        <v>244</v>
      </c>
      <c r="C1457" s="12" t="s">
        <v>746</v>
      </c>
      <c r="D1457" s="12" t="s">
        <v>750</v>
      </c>
      <c r="E1457" s="19" t="s">
        <v>5</v>
      </c>
      <c r="F1457" s="19" t="s">
        <v>2255</v>
      </c>
      <c r="G1457" s="19" t="s">
        <v>3641</v>
      </c>
      <c r="H1457" s="12" t="s">
        <v>3642</v>
      </c>
      <c r="I1457" s="20">
        <v>10000</v>
      </c>
      <c r="J1457" s="12" t="s">
        <v>2276</v>
      </c>
      <c r="K1457" s="12" t="s">
        <v>3643</v>
      </c>
      <c r="L1457" s="12" t="s">
        <v>2515</v>
      </c>
      <c r="M1457" s="12"/>
      <c r="N1457" s="12" t="s">
        <v>3216</v>
      </c>
      <c r="O1457" s="20">
        <v>0</v>
      </c>
      <c r="P1457" s="20">
        <v>0</v>
      </c>
      <c r="Q1457" s="20">
        <v>0</v>
      </c>
      <c r="R1457" s="20">
        <v>0</v>
      </c>
      <c r="S1457" s="20">
        <v>548</v>
      </c>
      <c r="U1457" s="22" t="str">
        <f>IFERROR(VLOOKUP(B1457,[1]Planilha1!$A$1:$B$34,2,FALSE),"Liberado")</f>
        <v>Liberado</v>
      </c>
    </row>
    <row r="1458" spans="1:21" s="21" customFormat="1" ht="20.100000000000001" customHeight="1" x14ac:dyDescent="0.2">
      <c r="A1458" s="12" t="s">
        <v>60</v>
      </c>
      <c r="B1458" s="18" t="s">
        <v>244</v>
      </c>
      <c r="C1458" s="12" t="s">
        <v>751</v>
      </c>
      <c r="D1458" s="12" t="s">
        <v>752</v>
      </c>
      <c r="E1458" s="19" t="s">
        <v>5</v>
      </c>
      <c r="F1458" s="19" t="s">
        <v>2549</v>
      </c>
      <c r="G1458" s="19" t="s">
        <v>3645</v>
      </c>
      <c r="H1458" s="12" t="s">
        <v>3646</v>
      </c>
      <c r="I1458" s="20">
        <v>13560</v>
      </c>
      <c r="J1458" s="12" t="s">
        <v>2325</v>
      </c>
      <c r="K1458" s="12" t="s">
        <v>3647</v>
      </c>
      <c r="L1458" s="12" t="s">
        <v>8569</v>
      </c>
      <c r="M1458" s="12"/>
      <c r="N1458" s="12" t="s">
        <v>7927</v>
      </c>
      <c r="O1458" s="20">
        <v>0</v>
      </c>
      <c r="P1458" s="20">
        <v>8000</v>
      </c>
      <c r="Q1458" s="20">
        <v>0</v>
      </c>
      <c r="R1458" s="20">
        <v>0</v>
      </c>
      <c r="S1458" s="20">
        <v>1920</v>
      </c>
      <c r="U1458" s="22" t="str">
        <f>IFERROR(VLOOKUP(B1458,[1]Planilha1!$A$1:$B$34,2,FALSE),"Liberado")</f>
        <v>Liberado</v>
      </c>
    </row>
    <row r="1459" spans="1:21" s="21" customFormat="1" ht="20.100000000000001" customHeight="1" x14ac:dyDescent="0.2">
      <c r="A1459" s="12" t="s">
        <v>60</v>
      </c>
      <c r="B1459" s="18" t="s">
        <v>244</v>
      </c>
      <c r="C1459" s="12" t="s">
        <v>751</v>
      </c>
      <c r="D1459" s="12" t="s">
        <v>753</v>
      </c>
      <c r="E1459" s="19" t="s">
        <v>5</v>
      </c>
      <c r="F1459" s="19" t="s">
        <v>2273</v>
      </c>
      <c r="G1459" s="19" t="s">
        <v>3649</v>
      </c>
      <c r="H1459" s="12" t="s">
        <v>3650</v>
      </c>
      <c r="I1459" s="20">
        <v>15760</v>
      </c>
      <c r="J1459" s="12" t="s">
        <v>2276</v>
      </c>
      <c r="K1459" s="12" t="s">
        <v>2486</v>
      </c>
      <c r="L1459" s="12" t="s">
        <v>2260</v>
      </c>
      <c r="M1459" s="12"/>
      <c r="N1459" s="12" t="s">
        <v>3651</v>
      </c>
      <c r="O1459" s="20">
        <v>0</v>
      </c>
      <c r="P1459" s="20">
        <v>0</v>
      </c>
      <c r="Q1459" s="20">
        <v>0</v>
      </c>
      <c r="R1459" s="20">
        <v>0</v>
      </c>
      <c r="S1459" s="20">
        <v>880</v>
      </c>
      <c r="U1459" s="22" t="str">
        <f>IFERROR(VLOOKUP(B1459,[1]Planilha1!$A$1:$B$34,2,FALSE),"Liberado")</f>
        <v>Liberado</v>
      </c>
    </row>
    <row r="1460" spans="1:21" s="21" customFormat="1" ht="20.100000000000001" customHeight="1" x14ac:dyDescent="0.2">
      <c r="A1460" s="12" t="s">
        <v>60</v>
      </c>
      <c r="B1460" s="18" t="s">
        <v>244</v>
      </c>
      <c r="C1460" s="12" t="s">
        <v>751</v>
      </c>
      <c r="D1460" s="12" t="s">
        <v>7808</v>
      </c>
      <c r="E1460" s="19" t="s">
        <v>5</v>
      </c>
      <c r="F1460" s="19" t="s">
        <v>4670</v>
      </c>
      <c r="G1460" s="19" t="s">
        <v>8570</v>
      </c>
      <c r="H1460" s="12" t="s">
        <v>8571</v>
      </c>
      <c r="I1460" s="20">
        <v>10639.6</v>
      </c>
      <c r="J1460" s="12" t="s">
        <v>2264</v>
      </c>
      <c r="K1460" s="12" t="s">
        <v>2446</v>
      </c>
      <c r="L1460" s="12" t="s">
        <v>7976</v>
      </c>
      <c r="M1460" s="12"/>
      <c r="N1460" s="12" t="s">
        <v>2758</v>
      </c>
      <c r="O1460" s="20">
        <v>0</v>
      </c>
      <c r="P1460" s="20">
        <v>0</v>
      </c>
      <c r="Q1460" s="20">
        <v>0</v>
      </c>
      <c r="R1460" s="20">
        <v>0</v>
      </c>
      <c r="S1460" s="20">
        <v>192</v>
      </c>
      <c r="U1460" s="22" t="str">
        <f>IFERROR(VLOOKUP(B1460,[1]Planilha1!$A$1:$B$34,2,FALSE),"Liberado")</f>
        <v>Liberado</v>
      </c>
    </row>
    <row r="1461" spans="1:21" s="21" customFormat="1" ht="20.100000000000001" customHeight="1" x14ac:dyDescent="0.2">
      <c r="A1461" s="12" t="s">
        <v>60</v>
      </c>
      <c r="B1461" s="18" t="s">
        <v>244</v>
      </c>
      <c r="C1461" s="12" t="s">
        <v>336</v>
      </c>
      <c r="D1461" s="12" t="s">
        <v>7812</v>
      </c>
      <c r="E1461" s="19" t="s">
        <v>5</v>
      </c>
      <c r="F1461" s="19" t="s">
        <v>2273</v>
      </c>
      <c r="G1461" s="19" t="s">
        <v>8581</v>
      </c>
      <c r="H1461" s="12" t="s">
        <v>2286</v>
      </c>
      <c r="I1461" s="20">
        <v>10000</v>
      </c>
      <c r="J1461" s="12" t="s">
        <v>2264</v>
      </c>
      <c r="K1461" s="12" t="s">
        <v>8582</v>
      </c>
      <c r="L1461" s="12" t="s">
        <v>6214</v>
      </c>
      <c r="M1461" s="12" t="s">
        <v>8575</v>
      </c>
      <c r="N1461" s="12" t="s">
        <v>2768</v>
      </c>
      <c r="O1461" s="20">
        <v>0</v>
      </c>
      <c r="P1461" s="20">
        <v>10000</v>
      </c>
      <c r="Q1461" s="20">
        <v>0</v>
      </c>
      <c r="R1461" s="20">
        <v>0</v>
      </c>
      <c r="S1461" s="20">
        <v>224</v>
      </c>
      <c r="U1461" s="22" t="str">
        <f>IFERROR(VLOOKUP(B1461,[1]Planilha1!$A$1:$B$34,2,FALSE),"Liberado")</f>
        <v>Liberado</v>
      </c>
    </row>
    <row r="1462" spans="1:21" s="21" customFormat="1" ht="20.100000000000001" customHeight="1" x14ac:dyDescent="0.2">
      <c r="A1462" s="12" t="s">
        <v>60</v>
      </c>
      <c r="B1462" s="18" t="s">
        <v>244</v>
      </c>
      <c r="C1462" s="12" t="s">
        <v>759</v>
      </c>
      <c r="D1462" s="12" t="s">
        <v>760</v>
      </c>
      <c r="E1462" s="19" t="s">
        <v>5</v>
      </c>
      <c r="F1462" s="19" t="s">
        <v>2279</v>
      </c>
      <c r="G1462" s="19" t="s">
        <v>3660</v>
      </c>
      <c r="H1462" s="12" t="s">
        <v>3661</v>
      </c>
      <c r="I1462" s="20">
        <v>165000</v>
      </c>
      <c r="J1462" s="12" t="s">
        <v>2276</v>
      </c>
      <c r="K1462" s="12" t="s">
        <v>3662</v>
      </c>
      <c r="L1462" s="12" t="s">
        <v>3663</v>
      </c>
      <c r="M1462" s="12"/>
      <c r="N1462" s="12" t="s">
        <v>3664</v>
      </c>
      <c r="O1462" s="20">
        <v>12000</v>
      </c>
      <c r="P1462" s="20">
        <v>0</v>
      </c>
      <c r="Q1462" s="20">
        <v>0</v>
      </c>
      <c r="R1462" s="20">
        <v>0</v>
      </c>
      <c r="S1462" s="20">
        <v>1629.21</v>
      </c>
      <c r="U1462" s="22" t="str">
        <f>IFERROR(VLOOKUP(B1462,[1]Planilha1!$A$1:$B$34,2,FALSE),"Liberado")</f>
        <v>Liberado</v>
      </c>
    </row>
    <row r="1463" spans="1:21" s="21" customFormat="1" ht="20.100000000000001" customHeight="1" x14ac:dyDescent="0.2">
      <c r="A1463" s="12" t="s">
        <v>60</v>
      </c>
      <c r="B1463" s="18" t="s">
        <v>244</v>
      </c>
      <c r="C1463" s="12" t="s">
        <v>761</v>
      </c>
      <c r="D1463" s="12" t="s">
        <v>762</v>
      </c>
      <c r="E1463" s="19" t="s">
        <v>5</v>
      </c>
      <c r="F1463" s="19" t="s">
        <v>2244</v>
      </c>
      <c r="G1463" s="19" t="s">
        <v>3665</v>
      </c>
      <c r="H1463" s="12" t="s">
        <v>3666</v>
      </c>
      <c r="I1463" s="20">
        <v>17600</v>
      </c>
      <c r="J1463" s="12" t="s">
        <v>2276</v>
      </c>
      <c r="K1463" s="12" t="s">
        <v>2277</v>
      </c>
      <c r="L1463" s="12" t="s">
        <v>2515</v>
      </c>
      <c r="M1463" s="12"/>
      <c r="N1463" s="12" t="s">
        <v>2412</v>
      </c>
      <c r="O1463" s="20">
        <v>0</v>
      </c>
      <c r="P1463" s="20">
        <v>4000</v>
      </c>
      <c r="Q1463" s="20">
        <v>0</v>
      </c>
      <c r="R1463" s="20">
        <v>0</v>
      </c>
      <c r="S1463" s="20">
        <v>1204</v>
      </c>
      <c r="U1463" s="22" t="str">
        <f>IFERROR(VLOOKUP(B1463,[1]Planilha1!$A$1:$B$34,2,FALSE),"Liberado")</f>
        <v>Liberado</v>
      </c>
    </row>
    <row r="1464" spans="1:21" s="21" customFormat="1" ht="20.100000000000001" customHeight="1" x14ac:dyDescent="0.2">
      <c r="A1464" s="12" t="s">
        <v>60</v>
      </c>
      <c r="B1464" s="18" t="s">
        <v>244</v>
      </c>
      <c r="C1464" s="12" t="s">
        <v>761</v>
      </c>
      <c r="D1464" s="12" t="s">
        <v>763</v>
      </c>
      <c r="E1464" s="19" t="s">
        <v>5</v>
      </c>
      <c r="F1464" s="19" t="s">
        <v>2244</v>
      </c>
      <c r="G1464" s="19" t="s">
        <v>3667</v>
      </c>
      <c r="H1464" s="12" t="s">
        <v>3666</v>
      </c>
      <c r="I1464" s="20">
        <v>15000</v>
      </c>
      <c r="J1464" s="12" t="s">
        <v>2276</v>
      </c>
      <c r="K1464" s="12" t="s">
        <v>3668</v>
      </c>
      <c r="L1464" s="12" t="s">
        <v>8057</v>
      </c>
      <c r="M1464" s="12"/>
      <c r="N1464" s="12" t="s">
        <v>3669</v>
      </c>
      <c r="O1464" s="20">
        <v>0</v>
      </c>
      <c r="P1464" s="20">
        <v>0</v>
      </c>
      <c r="Q1464" s="20">
        <v>0</v>
      </c>
      <c r="R1464" s="20">
        <v>0</v>
      </c>
      <c r="S1464" s="20">
        <v>576</v>
      </c>
      <c r="U1464" s="22" t="str">
        <f>IFERROR(VLOOKUP(B1464,[1]Planilha1!$A$1:$B$34,2,FALSE),"Liberado")</f>
        <v>Liberado</v>
      </c>
    </row>
    <row r="1465" spans="1:21" s="21" customFormat="1" ht="20.100000000000001" customHeight="1" x14ac:dyDescent="0.2">
      <c r="A1465" s="12" t="s">
        <v>60</v>
      </c>
      <c r="B1465" s="18" t="s">
        <v>244</v>
      </c>
      <c r="C1465" s="12" t="s">
        <v>761</v>
      </c>
      <c r="D1465" s="12" t="s">
        <v>764</v>
      </c>
      <c r="E1465" s="19" t="s">
        <v>5</v>
      </c>
      <c r="F1465" s="19" t="s">
        <v>2324</v>
      </c>
      <c r="G1465" s="19" t="s">
        <v>3670</v>
      </c>
      <c r="H1465" s="12" t="s">
        <v>3671</v>
      </c>
      <c r="I1465" s="20">
        <v>19395.810000000001</v>
      </c>
      <c r="J1465" s="12" t="s">
        <v>2264</v>
      </c>
      <c r="K1465" s="12" t="s">
        <v>3672</v>
      </c>
      <c r="L1465" s="12" t="s">
        <v>2447</v>
      </c>
      <c r="M1465" s="12"/>
      <c r="N1465" s="12" t="s">
        <v>2729</v>
      </c>
      <c r="O1465" s="20">
        <v>5000</v>
      </c>
      <c r="P1465" s="20">
        <v>0</v>
      </c>
      <c r="Q1465" s="20">
        <v>0</v>
      </c>
      <c r="R1465" s="20">
        <v>0</v>
      </c>
      <c r="S1465" s="20">
        <v>608</v>
      </c>
      <c r="U1465" s="22" t="str">
        <f>IFERROR(VLOOKUP(B1465,[1]Planilha1!$A$1:$B$34,2,FALSE),"Liberado")</f>
        <v>Liberado</v>
      </c>
    </row>
    <row r="1466" spans="1:21" s="21" customFormat="1" ht="20.100000000000001" customHeight="1" x14ac:dyDescent="0.2">
      <c r="A1466" s="12" t="s">
        <v>60</v>
      </c>
      <c r="B1466" s="18" t="s">
        <v>244</v>
      </c>
      <c r="C1466" s="12" t="s">
        <v>761</v>
      </c>
      <c r="D1466" s="12" t="s">
        <v>765</v>
      </c>
      <c r="E1466" s="19" t="s">
        <v>5</v>
      </c>
      <c r="F1466" s="19" t="s">
        <v>2244</v>
      </c>
      <c r="G1466" s="19" t="s">
        <v>3673</v>
      </c>
      <c r="H1466" s="12" t="s">
        <v>3674</v>
      </c>
      <c r="I1466" s="20">
        <v>19395.810000000001</v>
      </c>
      <c r="J1466" s="12" t="s">
        <v>2276</v>
      </c>
      <c r="K1466" s="12" t="s">
        <v>3675</v>
      </c>
      <c r="L1466" s="12" t="s">
        <v>3196</v>
      </c>
      <c r="M1466" s="12"/>
      <c r="N1466" s="12" t="s">
        <v>3216</v>
      </c>
      <c r="O1466" s="20">
        <v>0</v>
      </c>
      <c r="P1466" s="20">
        <v>0</v>
      </c>
      <c r="Q1466" s="20">
        <v>0</v>
      </c>
      <c r="R1466" s="20">
        <v>0</v>
      </c>
      <c r="S1466" s="20">
        <v>1225.8699999999999</v>
      </c>
      <c r="U1466" s="22" t="str">
        <f>IFERROR(VLOOKUP(B1466,[1]Planilha1!$A$1:$B$34,2,FALSE),"Liberado")</f>
        <v>Liberado</v>
      </c>
    </row>
    <row r="1467" spans="1:21" s="21" customFormat="1" ht="20.100000000000001" customHeight="1" x14ac:dyDescent="0.2">
      <c r="A1467" s="12" t="s">
        <v>60</v>
      </c>
      <c r="B1467" s="18" t="s">
        <v>244</v>
      </c>
      <c r="C1467" s="12" t="s">
        <v>761</v>
      </c>
      <c r="D1467" s="12" t="s">
        <v>766</v>
      </c>
      <c r="E1467" s="19" t="s">
        <v>5</v>
      </c>
      <c r="F1467" s="19" t="s">
        <v>2244</v>
      </c>
      <c r="G1467" s="19" t="s">
        <v>3676</v>
      </c>
      <c r="H1467" s="12" t="s">
        <v>3677</v>
      </c>
      <c r="I1467" s="20">
        <v>15000</v>
      </c>
      <c r="J1467" s="12" t="s">
        <v>2247</v>
      </c>
      <c r="K1467" s="12" t="s">
        <v>3678</v>
      </c>
      <c r="L1467" s="12" t="s">
        <v>2249</v>
      </c>
      <c r="M1467" s="12"/>
      <c r="N1467" s="12" t="s">
        <v>2323</v>
      </c>
      <c r="O1467" s="20">
        <v>0</v>
      </c>
      <c r="P1467" s="20">
        <v>10000</v>
      </c>
      <c r="Q1467" s="20">
        <v>0</v>
      </c>
      <c r="R1467" s="20">
        <v>0</v>
      </c>
      <c r="S1467" s="20">
        <v>416</v>
      </c>
      <c r="U1467" s="22" t="str">
        <f>IFERROR(VLOOKUP(B1467,[1]Planilha1!$A$1:$B$34,2,FALSE),"Liberado")</f>
        <v>Liberado</v>
      </c>
    </row>
    <row r="1468" spans="1:21" s="21" customFormat="1" ht="20.100000000000001" customHeight="1" x14ac:dyDescent="0.2">
      <c r="A1468" s="12" t="s">
        <v>60</v>
      </c>
      <c r="B1468" s="18" t="s">
        <v>244</v>
      </c>
      <c r="C1468" s="12" t="s">
        <v>770</v>
      </c>
      <c r="D1468" s="12" t="s">
        <v>771</v>
      </c>
      <c r="E1468" s="19" t="s">
        <v>5</v>
      </c>
      <c r="F1468" s="19" t="s">
        <v>2273</v>
      </c>
      <c r="G1468" s="19" t="s">
        <v>3683</v>
      </c>
      <c r="H1468" s="12" t="s">
        <v>3684</v>
      </c>
      <c r="I1468" s="20">
        <v>67800</v>
      </c>
      <c r="J1468" s="12" t="s">
        <v>2276</v>
      </c>
      <c r="K1468" s="12" t="s">
        <v>3685</v>
      </c>
      <c r="L1468" s="12" t="s">
        <v>2266</v>
      </c>
      <c r="M1468" s="12"/>
      <c r="N1468" s="12" t="s">
        <v>3686</v>
      </c>
      <c r="O1468" s="20">
        <v>0</v>
      </c>
      <c r="P1468" s="20">
        <v>12000</v>
      </c>
      <c r="Q1468" s="20">
        <v>0</v>
      </c>
      <c r="R1468" s="20">
        <v>0</v>
      </c>
      <c r="S1468" s="20">
        <v>2003.38</v>
      </c>
      <c r="U1468" s="22" t="str">
        <f>IFERROR(VLOOKUP(B1468,[1]Planilha1!$A$1:$B$34,2,FALSE),"Liberado")</f>
        <v>Liberado</v>
      </c>
    </row>
    <row r="1469" spans="1:21" s="21" customFormat="1" ht="20.100000000000001" customHeight="1" x14ac:dyDescent="0.2">
      <c r="A1469" s="12" t="s">
        <v>60</v>
      </c>
      <c r="B1469" s="18" t="s">
        <v>244</v>
      </c>
      <c r="C1469" s="12" t="s">
        <v>772</v>
      </c>
      <c r="D1469" s="12" t="s">
        <v>773</v>
      </c>
      <c r="E1469" s="19" t="s">
        <v>5</v>
      </c>
      <c r="F1469" s="19" t="s">
        <v>2244</v>
      </c>
      <c r="G1469" s="19" t="s">
        <v>3687</v>
      </c>
      <c r="H1469" s="12" t="s">
        <v>3688</v>
      </c>
      <c r="I1469" s="20">
        <v>25000</v>
      </c>
      <c r="J1469" s="12" t="s">
        <v>2276</v>
      </c>
      <c r="K1469" s="12" t="s">
        <v>3689</v>
      </c>
      <c r="L1469" s="12" t="s">
        <v>2380</v>
      </c>
      <c r="M1469" s="12"/>
      <c r="N1469" s="12" t="s">
        <v>3690</v>
      </c>
      <c r="O1469" s="20">
        <v>12000</v>
      </c>
      <c r="P1469" s="20">
        <v>0</v>
      </c>
      <c r="Q1469" s="20">
        <v>0</v>
      </c>
      <c r="R1469" s="20">
        <v>0</v>
      </c>
      <c r="S1469" s="20">
        <v>1560</v>
      </c>
      <c r="U1469" s="22" t="str">
        <f>IFERROR(VLOOKUP(B1469,[1]Planilha1!$A$1:$B$34,2,FALSE),"Liberado")</f>
        <v>Liberado</v>
      </c>
    </row>
    <row r="1470" spans="1:21" s="21" customFormat="1" ht="20.100000000000001" customHeight="1" x14ac:dyDescent="0.2">
      <c r="A1470" s="12" t="s">
        <v>60</v>
      </c>
      <c r="B1470" s="18" t="s">
        <v>244</v>
      </c>
      <c r="C1470" s="12" t="s">
        <v>772</v>
      </c>
      <c r="D1470" s="12" t="s">
        <v>774</v>
      </c>
      <c r="E1470" s="19" t="s">
        <v>5</v>
      </c>
      <c r="F1470" s="19" t="s">
        <v>2273</v>
      </c>
      <c r="G1470" s="19" t="s">
        <v>3691</v>
      </c>
      <c r="H1470" s="12" t="s">
        <v>3692</v>
      </c>
      <c r="I1470" s="20">
        <v>5000</v>
      </c>
      <c r="J1470" s="12" t="s">
        <v>2276</v>
      </c>
      <c r="K1470" s="12" t="s">
        <v>3693</v>
      </c>
      <c r="L1470" s="12" t="s">
        <v>8057</v>
      </c>
      <c r="M1470" s="12"/>
      <c r="N1470" s="12" t="s">
        <v>3694</v>
      </c>
      <c r="O1470" s="20">
        <v>0</v>
      </c>
      <c r="P1470" s="20">
        <v>0</v>
      </c>
      <c r="Q1470" s="20">
        <v>0</v>
      </c>
      <c r="R1470" s="20">
        <v>0</v>
      </c>
      <c r="S1470" s="20">
        <v>1312</v>
      </c>
      <c r="U1470" s="22" t="str">
        <f>IFERROR(VLOOKUP(B1470,[1]Planilha1!$A$1:$B$34,2,FALSE),"Liberado")</f>
        <v>Liberado</v>
      </c>
    </row>
    <row r="1471" spans="1:21" s="21" customFormat="1" ht="20.100000000000001" customHeight="1" x14ac:dyDescent="0.2">
      <c r="A1471" s="12" t="s">
        <v>60</v>
      </c>
      <c r="B1471" s="18" t="s">
        <v>244</v>
      </c>
      <c r="C1471" s="12" t="s">
        <v>772</v>
      </c>
      <c r="D1471" s="12" t="s">
        <v>775</v>
      </c>
      <c r="E1471" s="19" t="s">
        <v>5</v>
      </c>
      <c r="F1471" s="19" t="s">
        <v>2967</v>
      </c>
      <c r="G1471" s="19" t="s">
        <v>3695</v>
      </c>
      <c r="H1471" s="12" t="s">
        <v>3696</v>
      </c>
      <c r="I1471" s="20">
        <v>23414.63</v>
      </c>
      <c r="J1471" s="12" t="s">
        <v>2264</v>
      </c>
      <c r="K1471" s="12" t="s">
        <v>3697</v>
      </c>
      <c r="L1471" s="12" t="s">
        <v>3196</v>
      </c>
      <c r="M1471" s="12"/>
      <c r="N1471" s="12" t="s">
        <v>8112</v>
      </c>
      <c r="O1471" s="20">
        <v>0</v>
      </c>
      <c r="P1471" s="20">
        <v>0</v>
      </c>
      <c r="Q1471" s="20">
        <v>0</v>
      </c>
      <c r="R1471" s="20">
        <v>0</v>
      </c>
      <c r="S1471" s="20">
        <v>320</v>
      </c>
      <c r="U1471" s="22" t="str">
        <f>IFERROR(VLOOKUP(B1471,[1]Planilha1!$A$1:$B$34,2,FALSE),"Liberado")</f>
        <v>Liberado</v>
      </c>
    </row>
    <row r="1472" spans="1:21" s="21" customFormat="1" ht="20.100000000000001" customHeight="1" x14ac:dyDescent="0.2">
      <c r="A1472" s="12" t="s">
        <v>60</v>
      </c>
      <c r="B1472" s="18" t="s">
        <v>244</v>
      </c>
      <c r="C1472" s="12" t="s">
        <v>776</v>
      </c>
      <c r="D1472" s="12" t="s">
        <v>777</v>
      </c>
      <c r="E1472" s="19" t="s">
        <v>5</v>
      </c>
      <c r="F1472" s="19" t="s">
        <v>2244</v>
      </c>
      <c r="G1472" s="19" t="s">
        <v>3698</v>
      </c>
      <c r="H1472" s="12" t="s">
        <v>3699</v>
      </c>
      <c r="I1472" s="20">
        <v>50000</v>
      </c>
      <c r="J1472" s="12" t="s">
        <v>2276</v>
      </c>
      <c r="K1472" s="12" t="s">
        <v>3700</v>
      </c>
      <c r="L1472" s="12" t="s">
        <v>8057</v>
      </c>
      <c r="M1472" s="12"/>
      <c r="N1472" s="12" t="s">
        <v>3701</v>
      </c>
      <c r="O1472" s="20">
        <v>16395.099999999999</v>
      </c>
      <c r="P1472" s="20">
        <v>0</v>
      </c>
      <c r="Q1472" s="20">
        <v>0</v>
      </c>
      <c r="R1472" s="20">
        <v>0</v>
      </c>
      <c r="S1472" s="20">
        <v>2027.03</v>
      </c>
      <c r="U1472" s="22" t="str">
        <f>IFERROR(VLOOKUP(B1472,[1]Planilha1!$A$1:$B$34,2,FALSE),"Liberado")</f>
        <v>Liberado</v>
      </c>
    </row>
    <row r="1473" spans="1:21" s="21" customFormat="1" ht="20.100000000000001" customHeight="1" x14ac:dyDescent="0.2">
      <c r="A1473" s="12" t="s">
        <v>60</v>
      </c>
      <c r="B1473" s="18" t="s">
        <v>244</v>
      </c>
      <c r="C1473" s="12" t="s">
        <v>776</v>
      </c>
      <c r="D1473" s="12" t="s">
        <v>778</v>
      </c>
      <c r="E1473" s="19" t="s">
        <v>5</v>
      </c>
      <c r="F1473" s="19" t="s">
        <v>2244</v>
      </c>
      <c r="G1473" s="19" t="s">
        <v>3702</v>
      </c>
      <c r="H1473" s="12" t="s">
        <v>3666</v>
      </c>
      <c r="I1473" s="20">
        <v>21373.360000000001</v>
      </c>
      <c r="J1473" s="12" t="s">
        <v>2276</v>
      </c>
      <c r="K1473" s="12" t="s">
        <v>3703</v>
      </c>
      <c r="L1473" s="12" t="s">
        <v>2380</v>
      </c>
      <c r="M1473" s="12"/>
      <c r="N1473" s="12" t="s">
        <v>3704</v>
      </c>
      <c r="O1473" s="20">
        <v>7000</v>
      </c>
      <c r="P1473" s="20">
        <v>0</v>
      </c>
      <c r="Q1473" s="20">
        <v>0</v>
      </c>
      <c r="R1473" s="20">
        <v>0</v>
      </c>
      <c r="S1473" s="20">
        <v>960</v>
      </c>
      <c r="U1473" s="22" t="str">
        <f>IFERROR(VLOOKUP(B1473,[1]Planilha1!$A$1:$B$34,2,FALSE),"Liberado")</f>
        <v>Liberado</v>
      </c>
    </row>
    <row r="1474" spans="1:21" s="21" customFormat="1" ht="20.100000000000001" customHeight="1" x14ac:dyDescent="0.2">
      <c r="A1474" s="12" t="s">
        <v>60</v>
      </c>
      <c r="B1474" s="18" t="s">
        <v>244</v>
      </c>
      <c r="C1474" s="12" t="s">
        <v>776</v>
      </c>
      <c r="D1474" s="12" t="s">
        <v>778</v>
      </c>
      <c r="E1474" s="19" t="s">
        <v>5</v>
      </c>
      <c r="F1474" s="19" t="s">
        <v>2244</v>
      </c>
      <c r="G1474" s="19" t="s">
        <v>3705</v>
      </c>
      <c r="H1474" s="12" t="s">
        <v>3666</v>
      </c>
      <c r="I1474" s="20">
        <v>21364.68</v>
      </c>
      <c r="J1474" s="12" t="s">
        <v>2276</v>
      </c>
      <c r="K1474" s="12" t="s">
        <v>3706</v>
      </c>
      <c r="L1474" s="12" t="s">
        <v>2380</v>
      </c>
      <c r="M1474" s="12"/>
      <c r="N1474" s="12" t="s">
        <v>3707</v>
      </c>
      <c r="O1474" s="20">
        <v>7000</v>
      </c>
      <c r="P1474" s="20">
        <v>0</v>
      </c>
      <c r="Q1474" s="20">
        <v>0</v>
      </c>
      <c r="R1474" s="20">
        <v>0</v>
      </c>
      <c r="S1474" s="20">
        <v>8468.59</v>
      </c>
      <c r="U1474" s="22" t="str">
        <f>IFERROR(VLOOKUP(B1474,[1]Planilha1!$A$1:$B$34,2,FALSE),"Liberado")</f>
        <v>Liberado</v>
      </c>
    </row>
    <row r="1475" spans="1:21" s="21" customFormat="1" ht="20.100000000000001" customHeight="1" x14ac:dyDescent="0.2">
      <c r="A1475" s="12" t="s">
        <v>60</v>
      </c>
      <c r="B1475" s="18" t="s">
        <v>244</v>
      </c>
      <c r="C1475" s="12" t="s">
        <v>776</v>
      </c>
      <c r="D1475" s="12" t="s">
        <v>8587</v>
      </c>
      <c r="E1475" s="19" t="s">
        <v>5</v>
      </c>
      <c r="F1475" s="19" t="s">
        <v>8078</v>
      </c>
      <c r="G1475" s="19" t="s">
        <v>8588</v>
      </c>
      <c r="H1475" s="12" t="s">
        <v>8589</v>
      </c>
      <c r="I1475" s="20">
        <v>0</v>
      </c>
      <c r="J1475" s="12" t="s">
        <v>2264</v>
      </c>
      <c r="K1475" s="12" t="s">
        <v>8590</v>
      </c>
      <c r="L1475" s="12" t="s">
        <v>2249</v>
      </c>
      <c r="M1475" s="12"/>
      <c r="N1475" s="12" t="s">
        <v>8591</v>
      </c>
      <c r="O1475" s="20">
        <v>0</v>
      </c>
      <c r="P1475" s="20">
        <v>0</v>
      </c>
      <c r="Q1475" s="20">
        <v>0</v>
      </c>
      <c r="R1475" s="20">
        <v>0</v>
      </c>
      <c r="S1475" s="20">
        <v>360</v>
      </c>
      <c r="U1475" s="22" t="str">
        <f>IFERROR(VLOOKUP(B1475,[1]Planilha1!$A$1:$B$34,2,FALSE),"Liberado")</f>
        <v>Liberado</v>
      </c>
    </row>
    <row r="1476" spans="1:21" s="21" customFormat="1" ht="20.100000000000001" customHeight="1" x14ac:dyDescent="0.2">
      <c r="A1476" s="12" t="s">
        <v>60</v>
      </c>
      <c r="B1476" s="18" t="s">
        <v>244</v>
      </c>
      <c r="C1476" s="12" t="s">
        <v>776</v>
      </c>
      <c r="D1476" s="12" t="s">
        <v>778</v>
      </c>
      <c r="E1476" s="19" t="s">
        <v>5</v>
      </c>
      <c r="F1476" s="19" t="s">
        <v>2244</v>
      </c>
      <c r="G1476" s="19" t="s">
        <v>3708</v>
      </c>
      <c r="H1476" s="12" t="s">
        <v>3666</v>
      </c>
      <c r="I1476" s="20">
        <v>22729.599999999999</v>
      </c>
      <c r="J1476" s="12" t="s">
        <v>2276</v>
      </c>
      <c r="K1476" s="12" t="s">
        <v>3709</v>
      </c>
      <c r="L1476" s="12" t="s">
        <v>2380</v>
      </c>
      <c r="M1476" s="12"/>
      <c r="N1476" s="12" t="s">
        <v>3707</v>
      </c>
      <c r="O1476" s="20">
        <v>7000</v>
      </c>
      <c r="P1476" s="20">
        <v>0</v>
      </c>
      <c r="Q1476" s="20">
        <v>0</v>
      </c>
      <c r="R1476" s="20">
        <v>0</v>
      </c>
      <c r="S1476" s="20">
        <v>960</v>
      </c>
      <c r="U1476" s="22" t="str">
        <f>IFERROR(VLOOKUP(B1476,[1]Planilha1!$A$1:$B$34,2,FALSE),"Liberado")</f>
        <v>Liberado</v>
      </c>
    </row>
    <row r="1477" spans="1:21" s="21" customFormat="1" ht="20.100000000000001" customHeight="1" x14ac:dyDescent="0.2">
      <c r="A1477" s="12" t="s">
        <v>60</v>
      </c>
      <c r="B1477" s="18" t="s">
        <v>244</v>
      </c>
      <c r="C1477" s="12" t="s">
        <v>776</v>
      </c>
      <c r="D1477" s="12" t="s">
        <v>779</v>
      </c>
      <c r="E1477" s="19" t="s">
        <v>5</v>
      </c>
      <c r="F1477" s="19" t="s">
        <v>10</v>
      </c>
      <c r="G1477" s="19" t="s">
        <v>3710</v>
      </c>
      <c r="H1477" s="12" t="s">
        <v>3711</v>
      </c>
      <c r="I1477" s="20">
        <v>10000</v>
      </c>
      <c r="J1477" s="12" t="s">
        <v>2258</v>
      </c>
      <c r="K1477" s="12" t="s">
        <v>3712</v>
      </c>
      <c r="L1477" s="12" t="s">
        <v>2368</v>
      </c>
      <c r="M1477" s="12"/>
      <c r="N1477" s="12" t="s">
        <v>8592</v>
      </c>
      <c r="O1477" s="20">
        <v>3000</v>
      </c>
      <c r="P1477" s="20">
        <v>0</v>
      </c>
      <c r="Q1477" s="20">
        <v>0</v>
      </c>
      <c r="R1477" s="20">
        <v>0</v>
      </c>
      <c r="S1477" s="20">
        <v>960</v>
      </c>
      <c r="U1477" s="22" t="str">
        <f>IFERROR(VLOOKUP(B1477,[1]Planilha1!$A$1:$B$34,2,FALSE),"Liberado")</f>
        <v>Liberado</v>
      </c>
    </row>
    <row r="1478" spans="1:21" s="21" customFormat="1" ht="20.100000000000001" customHeight="1" x14ac:dyDescent="0.2">
      <c r="A1478" s="12" t="s">
        <v>60</v>
      </c>
      <c r="B1478" s="18" t="s">
        <v>244</v>
      </c>
      <c r="C1478" s="12" t="s">
        <v>776</v>
      </c>
      <c r="D1478" s="12" t="s">
        <v>780</v>
      </c>
      <c r="E1478" s="19" t="s">
        <v>5</v>
      </c>
      <c r="F1478" s="19" t="s">
        <v>2244</v>
      </c>
      <c r="G1478" s="19" t="s">
        <v>3713</v>
      </c>
      <c r="H1478" s="12" t="s">
        <v>3714</v>
      </c>
      <c r="I1478" s="20">
        <v>254346.94</v>
      </c>
      <c r="J1478" s="12" t="s">
        <v>2258</v>
      </c>
      <c r="K1478" s="12" t="s">
        <v>3715</v>
      </c>
      <c r="L1478" s="12" t="s">
        <v>2349</v>
      </c>
      <c r="M1478" s="12"/>
      <c r="N1478" s="12" t="s">
        <v>3716</v>
      </c>
      <c r="O1478" s="20">
        <v>0</v>
      </c>
      <c r="P1478" s="20">
        <v>10000</v>
      </c>
      <c r="Q1478" s="20">
        <v>0</v>
      </c>
      <c r="R1478" s="20">
        <v>0</v>
      </c>
      <c r="S1478" s="20">
        <v>1120</v>
      </c>
      <c r="U1478" s="22" t="str">
        <f>IFERROR(VLOOKUP(B1478,[1]Planilha1!$A$1:$B$34,2,FALSE),"Liberado")</f>
        <v>Liberado</v>
      </c>
    </row>
    <row r="1479" spans="1:21" s="21" customFormat="1" ht="20.100000000000001" customHeight="1" x14ac:dyDescent="0.2">
      <c r="A1479" s="12" t="s">
        <v>60</v>
      </c>
      <c r="B1479" s="18" t="s">
        <v>244</v>
      </c>
      <c r="C1479" s="12" t="s">
        <v>776</v>
      </c>
      <c r="D1479" s="12" t="s">
        <v>781</v>
      </c>
      <c r="E1479" s="19" t="s">
        <v>5</v>
      </c>
      <c r="F1479" s="19" t="s">
        <v>2255</v>
      </c>
      <c r="G1479" s="19" t="s">
        <v>3717</v>
      </c>
      <c r="H1479" s="12" t="s">
        <v>3718</v>
      </c>
      <c r="I1479" s="20">
        <v>30000</v>
      </c>
      <c r="J1479" s="12" t="s">
        <v>2276</v>
      </c>
      <c r="K1479" s="12" t="s">
        <v>3719</v>
      </c>
      <c r="L1479" s="12" t="s">
        <v>8253</v>
      </c>
      <c r="M1479" s="12"/>
      <c r="N1479" s="12" t="s">
        <v>3720</v>
      </c>
      <c r="O1479" s="20">
        <v>19480</v>
      </c>
      <c r="P1479" s="20">
        <v>0</v>
      </c>
      <c r="Q1479" s="20">
        <v>0</v>
      </c>
      <c r="R1479" s="20">
        <v>0</v>
      </c>
      <c r="S1479" s="20">
        <v>2947.6</v>
      </c>
      <c r="U1479" s="22" t="str">
        <f>IFERROR(VLOOKUP(B1479,[1]Planilha1!$A$1:$B$34,2,FALSE),"Liberado")</f>
        <v>Liberado</v>
      </c>
    </row>
    <row r="1480" spans="1:21" s="21" customFormat="1" ht="20.100000000000001" customHeight="1" x14ac:dyDescent="0.2">
      <c r="A1480" s="12" t="s">
        <v>60</v>
      </c>
      <c r="B1480" s="18" t="s">
        <v>244</v>
      </c>
      <c r="C1480" s="12" t="s">
        <v>776</v>
      </c>
      <c r="D1480" s="12" t="s">
        <v>782</v>
      </c>
      <c r="E1480" s="19" t="s">
        <v>5</v>
      </c>
      <c r="F1480" s="19" t="s">
        <v>14</v>
      </c>
      <c r="G1480" s="19" t="s">
        <v>3721</v>
      </c>
      <c r="H1480" s="12" t="s">
        <v>3722</v>
      </c>
      <c r="I1480" s="20">
        <v>7000</v>
      </c>
      <c r="J1480" s="12" t="s">
        <v>2276</v>
      </c>
      <c r="K1480" s="12" t="s">
        <v>3723</v>
      </c>
      <c r="L1480" s="12" t="s">
        <v>2608</v>
      </c>
      <c r="M1480" s="12"/>
      <c r="N1480" s="12" t="s">
        <v>3724</v>
      </c>
      <c r="O1480" s="20">
        <v>0</v>
      </c>
      <c r="P1480" s="20">
        <v>0</v>
      </c>
      <c r="Q1480" s="20">
        <v>0</v>
      </c>
      <c r="R1480" s="20">
        <v>0</v>
      </c>
      <c r="S1480" s="20">
        <v>1330.59</v>
      </c>
      <c r="U1480" s="22" t="str">
        <f>IFERROR(VLOOKUP(B1480,[1]Planilha1!$A$1:$B$34,2,FALSE),"Liberado")</f>
        <v>Liberado</v>
      </c>
    </row>
    <row r="1481" spans="1:21" s="21" customFormat="1" ht="20.100000000000001" customHeight="1" x14ac:dyDescent="0.2">
      <c r="A1481" s="12" t="s">
        <v>60</v>
      </c>
      <c r="B1481" s="18" t="s">
        <v>244</v>
      </c>
      <c r="C1481" s="12" t="s">
        <v>776</v>
      </c>
      <c r="D1481" s="12" t="s">
        <v>783</v>
      </c>
      <c r="E1481" s="19" t="s">
        <v>5</v>
      </c>
      <c r="F1481" s="19" t="s">
        <v>2273</v>
      </c>
      <c r="G1481" s="19" t="s">
        <v>3726</v>
      </c>
      <c r="H1481" s="12" t="s">
        <v>3692</v>
      </c>
      <c r="I1481" s="20">
        <v>15000</v>
      </c>
      <c r="J1481" s="12" t="s">
        <v>2264</v>
      </c>
      <c r="K1481" s="12" t="s">
        <v>3727</v>
      </c>
      <c r="L1481" s="12" t="s">
        <v>2713</v>
      </c>
      <c r="M1481" s="12"/>
      <c r="N1481" s="12" t="s">
        <v>2342</v>
      </c>
      <c r="O1481" s="20">
        <v>6000</v>
      </c>
      <c r="P1481" s="20">
        <v>0</v>
      </c>
      <c r="Q1481" s="20">
        <v>0</v>
      </c>
      <c r="R1481" s="20">
        <v>0</v>
      </c>
      <c r="S1481" s="20">
        <v>256</v>
      </c>
      <c r="U1481" s="22" t="str">
        <f>IFERROR(VLOOKUP(B1481,[1]Planilha1!$A$1:$B$34,2,FALSE),"Liberado")</f>
        <v>Liberado</v>
      </c>
    </row>
    <row r="1482" spans="1:21" s="21" customFormat="1" ht="20.100000000000001" customHeight="1" x14ac:dyDescent="0.2">
      <c r="A1482" s="12" t="s">
        <v>60</v>
      </c>
      <c r="B1482" s="18" t="s">
        <v>244</v>
      </c>
      <c r="C1482" s="12" t="s">
        <v>784</v>
      </c>
      <c r="D1482" s="12" t="s">
        <v>785</v>
      </c>
      <c r="E1482" s="19" t="s">
        <v>5</v>
      </c>
      <c r="F1482" s="19" t="s">
        <v>2273</v>
      </c>
      <c r="G1482" s="19" t="s">
        <v>3728</v>
      </c>
      <c r="H1482" s="12" t="s">
        <v>3729</v>
      </c>
      <c r="I1482" s="20">
        <v>5000</v>
      </c>
      <c r="J1482" s="12" t="s">
        <v>2276</v>
      </c>
      <c r="K1482" s="12" t="s">
        <v>3730</v>
      </c>
      <c r="L1482" s="12" t="s">
        <v>2380</v>
      </c>
      <c r="M1482" s="12"/>
      <c r="N1482" s="12" t="s">
        <v>3731</v>
      </c>
      <c r="O1482" s="20">
        <v>0</v>
      </c>
      <c r="P1482" s="20">
        <v>0</v>
      </c>
      <c r="Q1482" s="20">
        <v>0</v>
      </c>
      <c r="R1482" s="20">
        <v>0</v>
      </c>
      <c r="S1482" s="20">
        <v>868</v>
      </c>
      <c r="U1482" s="22" t="str">
        <f>IFERROR(VLOOKUP(B1482,[1]Planilha1!$A$1:$B$34,2,FALSE),"Liberado")</f>
        <v>Liberado</v>
      </c>
    </row>
    <row r="1483" spans="1:21" s="21" customFormat="1" ht="20.100000000000001" customHeight="1" x14ac:dyDescent="0.2">
      <c r="A1483" s="12" t="s">
        <v>60</v>
      </c>
      <c r="B1483" s="18" t="s">
        <v>244</v>
      </c>
      <c r="C1483" s="12" t="s">
        <v>784</v>
      </c>
      <c r="D1483" s="12" t="s">
        <v>786</v>
      </c>
      <c r="E1483" s="19" t="s">
        <v>5</v>
      </c>
      <c r="F1483" s="19" t="s">
        <v>2244</v>
      </c>
      <c r="G1483" s="19" t="s">
        <v>3732</v>
      </c>
      <c r="H1483" s="12" t="s">
        <v>3733</v>
      </c>
      <c r="I1483" s="20">
        <v>10000</v>
      </c>
      <c r="J1483" s="12" t="s">
        <v>2276</v>
      </c>
      <c r="K1483" s="12" t="s">
        <v>3734</v>
      </c>
      <c r="L1483" s="12" t="s">
        <v>2505</v>
      </c>
      <c r="M1483" s="12"/>
      <c r="N1483" s="12" t="s">
        <v>2625</v>
      </c>
      <c r="O1483" s="20">
        <v>0</v>
      </c>
      <c r="P1483" s="20">
        <v>0</v>
      </c>
      <c r="Q1483" s="20">
        <v>0</v>
      </c>
      <c r="R1483" s="20">
        <v>0</v>
      </c>
      <c r="S1483" s="20">
        <v>1019.1</v>
      </c>
      <c r="U1483" s="22" t="str">
        <f>IFERROR(VLOOKUP(B1483,[1]Planilha1!$A$1:$B$34,2,FALSE),"Liberado")</f>
        <v>Liberado</v>
      </c>
    </row>
    <row r="1484" spans="1:21" s="21" customFormat="1" ht="20.100000000000001" customHeight="1" x14ac:dyDescent="0.2">
      <c r="A1484" s="12" t="s">
        <v>60</v>
      </c>
      <c r="B1484" s="18" t="s">
        <v>244</v>
      </c>
      <c r="C1484" s="12" t="s">
        <v>784</v>
      </c>
      <c r="D1484" s="12" t="s">
        <v>787</v>
      </c>
      <c r="E1484" s="19" t="s">
        <v>5</v>
      </c>
      <c r="F1484" s="19" t="s">
        <v>3735</v>
      </c>
      <c r="G1484" s="19" t="s">
        <v>3736</v>
      </c>
      <c r="H1484" s="12" t="s">
        <v>3729</v>
      </c>
      <c r="I1484" s="20">
        <v>25861.74</v>
      </c>
      <c r="J1484" s="12" t="s">
        <v>2276</v>
      </c>
      <c r="K1484" s="12" t="s">
        <v>3737</v>
      </c>
      <c r="L1484" s="12" t="s">
        <v>8490</v>
      </c>
      <c r="M1484" s="12"/>
      <c r="N1484" s="12" t="s">
        <v>3216</v>
      </c>
      <c r="O1484" s="20">
        <v>0</v>
      </c>
      <c r="P1484" s="20">
        <v>0</v>
      </c>
      <c r="Q1484" s="20">
        <v>0</v>
      </c>
      <c r="R1484" s="20">
        <v>0</v>
      </c>
      <c r="S1484" s="20">
        <v>744</v>
      </c>
      <c r="U1484" s="22" t="str">
        <f>IFERROR(VLOOKUP(B1484,[1]Planilha1!$A$1:$B$34,2,FALSE),"Liberado")</f>
        <v>Liberado</v>
      </c>
    </row>
    <row r="1485" spans="1:21" s="21" customFormat="1" ht="20.100000000000001" customHeight="1" x14ac:dyDescent="0.2">
      <c r="A1485" s="12" t="s">
        <v>60</v>
      </c>
      <c r="B1485" s="18" t="s">
        <v>244</v>
      </c>
      <c r="C1485" s="12" t="s">
        <v>784</v>
      </c>
      <c r="D1485" s="12" t="s">
        <v>8593</v>
      </c>
      <c r="E1485" s="19" t="s">
        <v>5</v>
      </c>
      <c r="F1485" s="19" t="s">
        <v>2273</v>
      </c>
      <c r="G1485" s="19" t="s">
        <v>8594</v>
      </c>
      <c r="H1485" s="12" t="s">
        <v>3729</v>
      </c>
      <c r="I1485" s="20">
        <v>5000</v>
      </c>
      <c r="J1485" s="12" t="s">
        <v>2264</v>
      </c>
      <c r="K1485" s="12" t="s">
        <v>8595</v>
      </c>
      <c r="L1485" s="12" t="s">
        <v>7875</v>
      </c>
      <c r="M1485" s="12"/>
      <c r="N1485" s="12" t="s">
        <v>8539</v>
      </c>
      <c r="O1485" s="20">
        <v>0</v>
      </c>
      <c r="P1485" s="20">
        <v>0</v>
      </c>
      <c r="Q1485" s="20">
        <v>0</v>
      </c>
      <c r="R1485" s="20">
        <v>0</v>
      </c>
      <c r="S1485" s="20">
        <v>64</v>
      </c>
      <c r="U1485" s="22" t="str">
        <f>IFERROR(VLOOKUP(B1485,[1]Planilha1!$A$1:$B$34,2,FALSE),"Liberado")</f>
        <v>Liberado</v>
      </c>
    </row>
    <row r="1486" spans="1:21" s="21" customFormat="1" ht="20.100000000000001" customHeight="1" x14ac:dyDescent="0.2">
      <c r="A1486" s="12" t="s">
        <v>60</v>
      </c>
      <c r="B1486" s="18" t="s">
        <v>244</v>
      </c>
      <c r="C1486" s="12" t="s">
        <v>788</v>
      </c>
      <c r="D1486" s="12" t="s">
        <v>789</v>
      </c>
      <c r="E1486" s="19" t="s">
        <v>5</v>
      </c>
      <c r="F1486" s="19" t="s">
        <v>2244</v>
      </c>
      <c r="G1486" s="19" t="s">
        <v>3738</v>
      </c>
      <c r="H1486" s="12" t="s">
        <v>3739</v>
      </c>
      <c r="I1486" s="20">
        <v>5070</v>
      </c>
      <c r="J1486" s="12" t="s">
        <v>2325</v>
      </c>
      <c r="K1486" s="12" t="s">
        <v>3740</v>
      </c>
      <c r="L1486" s="12" t="s">
        <v>8596</v>
      </c>
      <c r="M1486" s="12"/>
      <c r="N1486" s="12" t="s">
        <v>8111</v>
      </c>
      <c r="O1486" s="20">
        <v>10000</v>
      </c>
      <c r="P1486" s="20">
        <v>0</v>
      </c>
      <c r="Q1486" s="20">
        <v>0</v>
      </c>
      <c r="R1486" s="20">
        <v>0</v>
      </c>
      <c r="S1486" s="20">
        <v>960</v>
      </c>
      <c r="U1486" s="22" t="str">
        <f>IFERROR(VLOOKUP(B1486,[1]Planilha1!$A$1:$B$34,2,FALSE),"Liberado")</f>
        <v>Liberado</v>
      </c>
    </row>
    <row r="1487" spans="1:21" s="21" customFormat="1" ht="20.100000000000001" customHeight="1" x14ac:dyDescent="0.2">
      <c r="A1487" s="12" t="s">
        <v>60</v>
      </c>
      <c r="B1487" s="18" t="s">
        <v>244</v>
      </c>
      <c r="C1487" s="12" t="s">
        <v>791</v>
      </c>
      <c r="D1487" s="12" t="s">
        <v>792</v>
      </c>
      <c r="E1487" s="19" t="s">
        <v>5</v>
      </c>
      <c r="F1487" s="19" t="s">
        <v>2244</v>
      </c>
      <c r="G1487" s="19" t="s">
        <v>3745</v>
      </c>
      <c r="H1487" s="12" t="s">
        <v>3746</v>
      </c>
      <c r="I1487" s="20">
        <v>27000</v>
      </c>
      <c r="J1487" s="12" t="s">
        <v>2276</v>
      </c>
      <c r="K1487" s="12" t="s">
        <v>3747</v>
      </c>
      <c r="L1487" s="12" t="s">
        <v>2368</v>
      </c>
      <c r="M1487" s="12"/>
      <c r="N1487" s="12" t="s">
        <v>3748</v>
      </c>
      <c r="O1487" s="20">
        <v>5000</v>
      </c>
      <c r="P1487" s="20">
        <v>0</v>
      </c>
      <c r="Q1487" s="20">
        <v>0</v>
      </c>
      <c r="R1487" s="20">
        <v>0</v>
      </c>
      <c r="S1487" s="20">
        <v>960</v>
      </c>
      <c r="U1487" s="22" t="str">
        <f>IFERROR(VLOOKUP(B1487,[1]Planilha1!$A$1:$B$34,2,FALSE),"Liberado")</f>
        <v>Liberado</v>
      </c>
    </row>
    <row r="1488" spans="1:21" s="21" customFormat="1" ht="20.100000000000001" customHeight="1" x14ac:dyDescent="0.2">
      <c r="A1488" s="12" t="s">
        <v>60</v>
      </c>
      <c r="B1488" s="18" t="s">
        <v>244</v>
      </c>
      <c r="C1488" s="12" t="s">
        <v>791</v>
      </c>
      <c r="D1488" s="12" t="s">
        <v>793</v>
      </c>
      <c r="E1488" s="19" t="s">
        <v>5</v>
      </c>
      <c r="F1488" s="19" t="s">
        <v>2273</v>
      </c>
      <c r="G1488" s="19" t="s">
        <v>3749</v>
      </c>
      <c r="H1488" s="12" t="s">
        <v>3750</v>
      </c>
      <c r="I1488" s="20">
        <v>1000</v>
      </c>
      <c r="J1488" s="12" t="s">
        <v>2276</v>
      </c>
      <c r="K1488" s="12" t="s">
        <v>3751</v>
      </c>
      <c r="L1488" s="12" t="s">
        <v>2380</v>
      </c>
      <c r="M1488" s="12"/>
      <c r="N1488" s="12" t="s">
        <v>3752</v>
      </c>
      <c r="O1488" s="20">
        <v>0</v>
      </c>
      <c r="P1488" s="20">
        <v>12000</v>
      </c>
      <c r="Q1488" s="20">
        <v>0</v>
      </c>
      <c r="R1488" s="20">
        <v>0</v>
      </c>
      <c r="S1488" s="20">
        <v>1736.54</v>
      </c>
      <c r="U1488" s="22" t="str">
        <f>IFERROR(VLOOKUP(B1488,[1]Planilha1!$A$1:$B$34,2,FALSE),"Liberado")</f>
        <v>Liberado</v>
      </c>
    </row>
    <row r="1489" spans="1:21" s="21" customFormat="1" ht="20.100000000000001" customHeight="1" x14ac:dyDescent="0.2">
      <c r="A1489" s="12" t="s">
        <v>60</v>
      </c>
      <c r="B1489" s="18" t="s">
        <v>244</v>
      </c>
      <c r="C1489" s="12" t="s">
        <v>791</v>
      </c>
      <c r="D1489" s="12" t="s">
        <v>794</v>
      </c>
      <c r="E1489" s="19" t="s">
        <v>5</v>
      </c>
      <c r="F1489" s="19" t="s">
        <v>2244</v>
      </c>
      <c r="G1489" s="19" t="s">
        <v>3753</v>
      </c>
      <c r="H1489" s="12" t="s">
        <v>3754</v>
      </c>
      <c r="I1489" s="20">
        <v>31520</v>
      </c>
      <c r="J1489" s="12" t="s">
        <v>2276</v>
      </c>
      <c r="K1489" s="12" t="s">
        <v>3755</v>
      </c>
      <c r="L1489" s="12" t="s">
        <v>3196</v>
      </c>
      <c r="M1489" s="12"/>
      <c r="N1489" s="12" t="s">
        <v>3756</v>
      </c>
      <c r="O1489" s="20">
        <v>0</v>
      </c>
      <c r="P1489" s="20">
        <v>0</v>
      </c>
      <c r="Q1489" s="20">
        <v>0</v>
      </c>
      <c r="R1489" s="20">
        <v>0</v>
      </c>
      <c r="S1489" s="20">
        <v>2004.66</v>
      </c>
      <c r="U1489" s="22" t="str">
        <f>IFERROR(VLOOKUP(B1489,[1]Planilha1!$A$1:$B$34,2,FALSE),"Liberado")</f>
        <v>Liberado</v>
      </c>
    </row>
    <row r="1490" spans="1:21" s="21" customFormat="1" ht="20.100000000000001" customHeight="1" x14ac:dyDescent="0.2">
      <c r="A1490" s="12" t="s">
        <v>60</v>
      </c>
      <c r="B1490" s="18" t="s">
        <v>244</v>
      </c>
      <c r="C1490" s="12" t="s">
        <v>791</v>
      </c>
      <c r="D1490" s="12" t="s">
        <v>795</v>
      </c>
      <c r="E1490" s="19" t="s">
        <v>5</v>
      </c>
      <c r="F1490" s="19" t="s">
        <v>2244</v>
      </c>
      <c r="G1490" s="19" t="s">
        <v>3757</v>
      </c>
      <c r="H1490" s="12" t="s">
        <v>2294</v>
      </c>
      <c r="I1490" s="20">
        <v>10000</v>
      </c>
      <c r="J1490" s="12" t="s">
        <v>2276</v>
      </c>
      <c r="K1490" s="12" t="s">
        <v>3758</v>
      </c>
      <c r="L1490" s="12" t="s">
        <v>7867</v>
      </c>
      <c r="M1490" s="12"/>
      <c r="N1490" s="12" t="s">
        <v>3759</v>
      </c>
      <c r="O1490" s="20">
        <v>0</v>
      </c>
      <c r="P1490" s="20">
        <v>0</v>
      </c>
      <c r="Q1490" s="20">
        <v>0</v>
      </c>
      <c r="R1490" s="20">
        <v>0</v>
      </c>
      <c r="S1490" s="20">
        <v>1115.9000000000001</v>
      </c>
      <c r="U1490" s="22" t="str">
        <f>IFERROR(VLOOKUP(B1490,[1]Planilha1!$A$1:$B$34,2,FALSE),"Liberado")</f>
        <v>Liberado</v>
      </c>
    </row>
    <row r="1491" spans="1:21" s="21" customFormat="1" ht="20.100000000000001" customHeight="1" x14ac:dyDescent="0.2">
      <c r="A1491" s="12" t="s">
        <v>60</v>
      </c>
      <c r="B1491" s="18" t="s">
        <v>244</v>
      </c>
      <c r="C1491" s="12" t="s">
        <v>796</v>
      </c>
      <c r="D1491" s="12" t="s">
        <v>797</v>
      </c>
      <c r="E1491" s="19" t="s">
        <v>5</v>
      </c>
      <c r="F1491" s="19" t="s">
        <v>2244</v>
      </c>
      <c r="G1491" s="19" t="s">
        <v>3761</v>
      </c>
      <c r="H1491" s="12" t="s">
        <v>3692</v>
      </c>
      <c r="I1491" s="20">
        <v>10000</v>
      </c>
      <c r="J1491" s="12" t="s">
        <v>2264</v>
      </c>
      <c r="K1491" s="12" t="s">
        <v>3762</v>
      </c>
      <c r="L1491" s="12" t="s">
        <v>2296</v>
      </c>
      <c r="M1491" s="12"/>
      <c r="N1491" s="12" t="s">
        <v>2595</v>
      </c>
      <c r="O1491" s="20">
        <v>0</v>
      </c>
      <c r="P1491" s="20">
        <v>0</v>
      </c>
      <c r="Q1491" s="20">
        <v>0</v>
      </c>
      <c r="R1491" s="20">
        <v>0</v>
      </c>
      <c r="S1491" s="20">
        <v>160</v>
      </c>
      <c r="U1491" s="22" t="str">
        <f>IFERROR(VLOOKUP(B1491,[1]Planilha1!$A$1:$B$34,2,FALSE),"Liberado")</f>
        <v>Liberado</v>
      </c>
    </row>
    <row r="1492" spans="1:21" s="21" customFormat="1" ht="20.100000000000001" customHeight="1" x14ac:dyDescent="0.2">
      <c r="A1492" s="12" t="s">
        <v>60</v>
      </c>
      <c r="B1492" s="18" t="s">
        <v>244</v>
      </c>
      <c r="C1492" s="12" t="s">
        <v>798</v>
      </c>
      <c r="D1492" s="12" t="s">
        <v>799</v>
      </c>
      <c r="E1492" s="19" t="s">
        <v>5</v>
      </c>
      <c r="F1492" s="19" t="s">
        <v>2273</v>
      </c>
      <c r="G1492" s="19" t="s">
        <v>3763</v>
      </c>
      <c r="H1492" s="12" t="s">
        <v>3642</v>
      </c>
      <c r="I1492" s="20">
        <v>10000</v>
      </c>
      <c r="J1492" s="12" t="s">
        <v>2276</v>
      </c>
      <c r="K1492" s="12" t="s">
        <v>3764</v>
      </c>
      <c r="L1492" s="12" t="s">
        <v>2260</v>
      </c>
      <c r="M1492" s="12"/>
      <c r="N1492" s="12" t="s">
        <v>3765</v>
      </c>
      <c r="O1492" s="20">
        <v>0</v>
      </c>
      <c r="P1492" s="20">
        <v>0</v>
      </c>
      <c r="Q1492" s="20">
        <v>0</v>
      </c>
      <c r="R1492" s="20">
        <v>0</v>
      </c>
      <c r="S1492" s="20">
        <v>705.2</v>
      </c>
      <c r="U1492" s="22" t="str">
        <f>IFERROR(VLOOKUP(B1492,[1]Planilha1!$A$1:$B$34,2,FALSE),"Liberado")</f>
        <v>Liberado</v>
      </c>
    </row>
    <row r="1493" spans="1:21" s="21" customFormat="1" ht="20.100000000000001" customHeight="1" x14ac:dyDescent="0.2">
      <c r="A1493" s="12" t="s">
        <v>60</v>
      </c>
      <c r="B1493" s="18" t="s">
        <v>244</v>
      </c>
      <c r="C1493" s="12" t="s">
        <v>798</v>
      </c>
      <c r="D1493" s="12" t="s">
        <v>800</v>
      </c>
      <c r="E1493" s="19" t="s">
        <v>5</v>
      </c>
      <c r="F1493" s="19" t="s">
        <v>2273</v>
      </c>
      <c r="G1493" s="19" t="s">
        <v>3766</v>
      </c>
      <c r="H1493" s="12" t="s">
        <v>3642</v>
      </c>
      <c r="I1493" s="20">
        <v>10000</v>
      </c>
      <c r="J1493" s="12" t="s">
        <v>2276</v>
      </c>
      <c r="K1493" s="12" t="s">
        <v>3767</v>
      </c>
      <c r="L1493" s="12" t="s">
        <v>2260</v>
      </c>
      <c r="M1493" s="12"/>
      <c r="N1493" s="12" t="s">
        <v>3765</v>
      </c>
      <c r="O1493" s="20">
        <v>0</v>
      </c>
      <c r="P1493" s="20">
        <v>0</v>
      </c>
      <c r="Q1493" s="20">
        <v>0</v>
      </c>
      <c r="R1493" s="20">
        <v>0</v>
      </c>
      <c r="S1493" s="20">
        <v>926</v>
      </c>
      <c r="U1493" s="22" t="str">
        <f>IFERROR(VLOOKUP(B1493,[1]Planilha1!$A$1:$B$34,2,FALSE),"Liberado")</f>
        <v>Liberado</v>
      </c>
    </row>
    <row r="1494" spans="1:21" s="21" customFormat="1" ht="20.100000000000001" customHeight="1" x14ac:dyDescent="0.2">
      <c r="A1494" s="12" t="s">
        <v>60</v>
      </c>
      <c r="B1494" s="18" t="s">
        <v>244</v>
      </c>
      <c r="C1494" s="12" t="s">
        <v>798</v>
      </c>
      <c r="D1494" s="12" t="s">
        <v>801</v>
      </c>
      <c r="E1494" s="19" t="s">
        <v>5</v>
      </c>
      <c r="F1494" s="19" t="s">
        <v>10</v>
      </c>
      <c r="G1494" s="19" t="s">
        <v>3768</v>
      </c>
      <c r="H1494" s="12" t="s">
        <v>3642</v>
      </c>
      <c r="I1494" s="20">
        <v>10000</v>
      </c>
      <c r="J1494" s="12" t="s">
        <v>2276</v>
      </c>
      <c r="K1494" s="12" t="s">
        <v>3643</v>
      </c>
      <c r="L1494" s="12" t="s">
        <v>7875</v>
      </c>
      <c r="M1494" s="12"/>
      <c r="N1494" s="12" t="s">
        <v>3216</v>
      </c>
      <c r="O1494" s="20">
        <v>0</v>
      </c>
      <c r="P1494" s="20">
        <v>0</v>
      </c>
      <c r="Q1494" s="20">
        <v>0</v>
      </c>
      <c r="R1494" s="20">
        <v>0</v>
      </c>
      <c r="S1494" s="20">
        <v>580</v>
      </c>
      <c r="U1494" s="22" t="str">
        <f>IFERROR(VLOOKUP(B1494,[1]Planilha1!$A$1:$B$34,2,FALSE),"Liberado")</f>
        <v>Liberado</v>
      </c>
    </row>
    <row r="1495" spans="1:21" s="21" customFormat="1" ht="20.100000000000001" customHeight="1" x14ac:dyDescent="0.2">
      <c r="A1495" s="12" t="s">
        <v>60</v>
      </c>
      <c r="B1495" s="18" t="s">
        <v>244</v>
      </c>
      <c r="C1495" s="12" t="s">
        <v>798</v>
      </c>
      <c r="D1495" s="12" t="s">
        <v>802</v>
      </c>
      <c r="E1495" s="19" t="s">
        <v>5</v>
      </c>
      <c r="F1495" s="19" t="s">
        <v>10</v>
      </c>
      <c r="G1495" s="19" t="s">
        <v>3769</v>
      </c>
      <c r="H1495" s="12" t="s">
        <v>3642</v>
      </c>
      <c r="I1495" s="20">
        <v>10000</v>
      </c>
      <c r="J1495" s="12" t="s">
        <v>2276</v>
      </c>
      <c r="K1495" s="12" t="s">
        <v>3770</v>
      </c>
      <c r="L1495" s="12" t="s">
        <v>2515</v>
      </c>
      <c r="M1495" s="12"/>
      <c r="N1495" s="12" t="s">
        <v>3216</v>
      </c>
      <c r="O1495" s="20">
        <v>0</v>
      </c>
      <c r="P1495" s="20">
        <v>0</v>
      </c>
      <c r="Q1495" s="20">
        <v>0</v>
      </c>
      <c r="R1495" s="20">
        <v>0</v>
      </c>
      <c r="S1495" s="20">
        <v>580</v>
      </c>
      <c r="U1495" s="22" t="str">
        <f>IFERROR(VLOOKUP(B1495,[1]Planilha1!$A$1:$B$34,2,FALSE),"Liberado")</f>
        <v>Liberado</v>
      </c>
    </row>
    <row r="1496" spans="1:21" s="21" customFormat="1" ht="20.100000000000001" customHeight="1" x14ac:dyDescent="0.2">
      <c r="A1496" s="12" t="s">
        <v>60</v>
      </c>
      <c r="B1496" s="18" t="s">
        <v>244</v>
      </c>
      <c r="C1496" s="12" t="s">
        <v>798</v>
      </c>
      <c r="D1496" s="12" t="s">
        <v>803</v>
      </c>
      <c r="E1496" s="19" t="s">
        <v>5</v>
      </c>
      <c r="F1496" s="19" t="s">
        <v>10</v>
      </c>
      <c r="G1496" s="19" t="s">
        <v>3772</v>
      </c>
      <c r="H1496" s="12" t="s">
        <v>3642</v>
      </c>
      <c r="I1496" s="20">
        <v>10000</v>
      </c>
      <c r="J1496" s="12" t="s">
        <v>2276</v>
      </c>
      <c r="K1496" s="12" t="s">
        <v>3443</v>
      </c>
      <c r="L1496" s="12" t="s">
        <v>3196</v>
      </c>
      <c r="M1496" s="12"/>
      <c r="N1496" s="12" t="s">
        <v>3216</v>
      </c>
      <c r="O1496" s="20">
        <v>0</v>
      </c>
      <c r="P1496" s="20">
        <v>0</v>
      </c>
      <c r="Q1496" s="20">
        <v>0</v>
      </c>
      <c r="R1496" s="20">
        <v>0</v>
      </c>
      <c r="S1496" s="20">
        <v>580</v>
      </c>
      <c r="U1496" s="22" t="str">
        <f>IFERROR(VLOOKUP(B1496,[1]Planilha1!$A$1:$B$34,2,FALSE),"Liberado")</f>
        <v>Liberado</v>
      </c>
    </row>
    <row r="1497" spans="1:21" s="21" customFormat="1" ht="20.100000000000001" customHeight="1" x14ac:dyDescent="0.2">
      <c r="A1497" s="12" t="s">
        <v>60</v>
      </c>
      <c r="B1497" s="18" t="s">
        <v>244</v>
      </c>
      <c r="C1497" s="12" t="s">
        <v>798</v>
      </c>
      <c r="D1497" s="12" t="s">
        <v>804</v>
      </c>
      <c r="E1497" s="19" t="s">
        <v>5</v>
      </c>
      <c r="F1497" s="19" t="s">
        <v>10</v>
      </c>
      <c r="G1497" s="19" t="s">
        <v>3773</v>
      </c>
      <c r="H1497" s="12" t="s">
        <v>3642</v>
      </c>
      <c r="I1497" s="20">
        <v>10000</v>
      </c>
      <c r="J1497" s="12" t="s">
        <v>2276</v>
      </c>
      <c r="K1497" s="12" t="s">
        <v>3443</v>
      </c>
      <c r="L1497" s="12" t="s">
        <v>8597</v>
      </c>
      <c r="M1497" s="12"/>
      <c r="N1497" s="12" t="s">
        <v>3216</v>
      </c>
      <c r="O1497" s="20">
        <v>0</v>
      </c>
      <c r="P1497" s="20">
        <v>0</v>
      </c>
      <c r="Q1497" s="20">
        <v>0</v>
      </c>
      <c r="R1497" s="20">
        <v>0</v>
      </c>
      <c r="S1497" s="20">
        <v>580</v>
      </c>
      <c r="U1497" s="22" t="str">
        <f>IFERROR(VLOOKUP(B1497,[1]Planilha1!$A$1:$B$34,2,FALSE),"Liberado")</f>
        <v>Liberado</v>
      </c>
    </row>
    <row r="1498" spans="1:21" s="21" customFormat="1" ht="20.100000000000001" customHeight="1" x14ac:dyDescent="0.2">
      <c r="A1498" s="12" t="s">
        <v>60</v>
      </c>
      <c r="B1498" s="18" t="s">
        <v>244</v>
      </c>
      <c r="C1498" s="12" t="s">
        <v>798</v>
      </c>
      <c r="D1498" s="12" t="s">
        <v>805</v>
      </c>
      <c r="E1498" s="19" t="s">
        <v>5</v>
      </c>
      <c r="F1498" s="19" t="s">
        <v>2255</v>
      </c>
      <c r="G1498" s="19" t="s">
        <v>3774</v>
      </c>
      <c r="H1498" s="12" t="s">
        <v>3642</v>
      </c>
      <c r="I1498" s="20">
        <v>10000</v>
      </c>
      <c r="J1498" s="12" t="s">
        <v>2264</v>
      </c>
      <c r="K1498" s="12" t="s">
        <v>3775</v>
      </c>
      <c r="L1498" s="12" t="s">
        <v>8183</v>
      </c>
      <c r="M1498" s="12"/>
      <c r="N1498" s="12" t="s">
        <v>2342</v>
      </c>
      <c r="O1498" s="20">
        <v>0</v>
      </c>
      <c r="P1498" s="20">
        <v>0</v>
      </c>
      <c r="Q1498" s="20">
        <v>0</v>
      </c>
      <c r="R1498" s="20">
        <v>0</v>
      </c>
      <c r="S1498" s="20">
        <v>448</v>
      </c>
      <c r="U1498" s="22" t="str">
        <f>IFERROR(VLOOKUP(B1498,[1]Planilha1!$A$1:$B$34,2,FALSE),"Liberado")</f>
        <v>Liberado</v>
      </c>
    </row>
    <row r="1499" spans="1:21" s="21" customFormat="1" ht="20.100000000000001" customHeight="1" x14ac:dyDescent="0.2">
      <c r="A1499" s="12" t="s">
        <v>60</v>
      </c>
      <c r="B1499" s="18" t="s">
        <v>244</v>
      </c>
      <c r="C1499" s="12" t="s">
        <v>806</v>
      </c>
      <c r="D1499" s="12" t="s">
        <v>807</v>
      </c>
      <c r="E1499" s="19" t="s">
        <v>5</v>
      </c>
      <c r="F1499" s="19" t="s">
        <v>2244</v>
      </c>
      <c r="G1499" s="19" t="s">
        <v>3776</v>
      </c>
      <c r="H1499" s="12" t="s">
        <v>3777</v>
      </c>
      <c r="I1499" s="20">
        <v>20961.66</v>
      </c>
      <c r="J1499" s="12" t="s">
        <v>2270</v>
      </c>
      <c r="K1499" s="12" t="s">
        <v>3778</v>
      </c>
      <c r="L1499" s="12" t="s">
        <v>2320</v>
      </c>
      <c r="M1499" s="12"/>
      <c r="N1499" s="12" t="s">
        <v>2966</v>
      </c>
      <c r="O1499" s="20">
        <v>0</v>
      </c>
      <c r="P1499" s="20">
        <v>5000</v>
      </c>
      <c r="Q1499" s="20">
        <v>0</v>
      </c>
      <c r="R1499" s="20">
        <v>0</v>
      </c>
      <c r="S1499" s="20">
        <v>360</v>
      </c>
      <c r="U1499" s="22" t="str">
        <f>IFERROR(VLOOKUP(B1499,[1]Planilha1!$A$1:$B$34,2,FALSE),"Liberado")</f>
        <v>Liberado</v>
      </c>
    </row>
    <row r="1500" spans="1:21" s="21" customFormat="1" ht="20.100000000000001" customHeight="1" x14ac:dyDescent="0.2">
      <c r="A1500" s="12" t="s">
        <v>60</v>
      </c>
      <c r="B1500" s="18" t="s">
        <v>244</v>
      </c>
      <c r="C1500" s="12" t="s">
        <v>806</v>
      </c>
      <c r="D1500" s="12" t="s">
        <v>8598</v>
      </c>
      <c r="E1500" s="19" t="s">
        <v>5</v>
      </c>
      <c r="F1500" s="19" t="s">
        <v>2244</v>
      </c>
      <c r="G1500" s="19" t="s">
        <v>8599</v>
      </c>
      <c r="H1500" s="12" t="s">
        <v>4730</v>
      </c>
      <c r="I1500" s="20">
        <v>30012.66</v>
      </c>
      <c r="J1500" s="12" t="s">
        <v>2270</v>
      </c>
      <c r="K1500" s="12" t="s">
        <v>8600</v>
      </c>
      <c r="L1500" s="12" t="s">
        <v>4261</v>
      </c>
      <c r="M1500" s="12"/>
      <c r="N1500" s="12" t="s">
        <v>7913</v>
      </c>
      <c r="O1500" s="20">
        <v>0</v>
      </c>
      <c r="P1500" s="20">
        <v>8000</v>
      </c>
      <c r="Q1500" s="20">
        <v>0</v>
      </c>
      <c r="R1500" s="20">
        <v>0</v>
      </c>
      <c r="S1500" s="20">
        <v>128</v>
      </c>
      <c r="U1500" s="22" t="str">
        <f>IFERROR(VLOOKUP(B1500,[1]Planilha1!$A$1:$B$34,2,FALSE),"Liberado")</f>
        <v>Liberado</v>
      </c>
    </row>
    <row r="1501" spans="1:21" s="21" customFormat="1" ht="20.100000000000001" customHeight="1" x14ac:dyDescent="0.2">
      <c r="A1501" s="12" t="s">
        <v>60</v>
      </c>
      <c r="B1501" s="18" t="s">
        <v>244</v>
      </c>
      <c r="C1501" s="12" t="s">
        <v>813</v>
      </c>
      <c r="D1501" s="12" t="s">
        <v>814</v>
      </c>
      <c r="E1501" s="19" t="s">
        <v>5</v>
      </c>
      <c r="F1501" s="19" t="s">
        <v>10</v>
      </c>
      <c r="G1501" s="19" t="s">
        <v>3790</v>
      </c>
      <c r="H1501" s="12" t="s">
        <v>8602</v>
      </c>
      <c r="I1501" s="20">
        <v>25000</v>
      </c>
      <c r="J1501" s="12" t="s">
        <v>2258</v>
      </c>
      <c r="K1501" s="12" t="s">
        <v>3791</v>
      </c>
      <c r="L1501" s="12" t="s">
        <v>2368</v>
      </c>
      <c r="M1501" s="12"/>
      <c r="N1501" s="12" t="s">
        <v>8603</v>
      </c>
      <c r="O1501" s="20">
        <v>0</v>
      </c>
      <c r="P1501" s="20">
        <v>19789.14</v>
      </c>
      <c r="Q1501" s="20">
        <v>0</v>
      </c>
      <c r="R1501" s="20">
        <v>0</v>
      </c>
      <c r="S1501" s="20">
        <v>192</v>
      </c>
      <c r="U1501" s="22" t="str">
        <f>IFERROR(VLOOKUP(B1501,[1]Planilha1!$A$1:$B$34,2,FALSE),"Liberado")</f>
        <v>Liberado</v>
      </c>
    </row>
    <row r="1502" spans="1:21" s="21" customFormat="1" ht="20.100000000000001" customHeight="1" x14ac:dyDescent="0.2">
      <c r="A1502" s="12" t="s">
        <v>60</v>
      </c>
      <c r="B1502" s="18" t="s">
        <v>244</v>
      </c>
      <c r="C1502" s="12" t="s">
        <v>815</v>
      </c>
      <c r="D1502" s="12" t="s">
        <v>816</v>
      </c>
      <c r="E1502" s="19" t="s">
        <v>5</v>
      </c>
      <c r="F1502" s="19" t="s">
        <v>10</v>
      </c>
      <c r="G1502" s="19" t="s">
        <v>3792</v>
      </c>
      <c r="H1502" s="12" t="s">
        <v>3793</v>
      </c>
      <c r="I1502" s="20">
        <v>31520</v>
      </c>
      <c r="J1502" s="12" t="s">
        <v>2258</v>
      </c>
      <c r="K1502" s="12" t="s">
        <v>3794</v>
      </c>
      <c r="L1502" s="12" t="s">
        <v>7869</v>
      </c>
      <c r="M1502" s="12"/>
      <c r="N1502" s="12" t="s">
        <v>3795</v>
      </c>
      <c r="O1502" s="20">
        <v>0</v>
      </c>
      <c r="P1502" s="20">
        <v>15294.66</v>
      </c>
      <c r="Q1502" s="20">
        <v>0</v>
      </c>
      <c r="R1502" s="20">
        <v>0</v>
      </c>
      <c r="S1502" s="20">
        <v>480</v>
      </c>
      <c r="U1502" s="22" t="str">
        <f>IFERROR(VLOOKUP(B1502,[1]Planilha1!$A$1:$B$34,2,FALSE),"Liberado")</f>
        <v>Liberado</v>
      </c>
    </row>
    <row r="1503" spans="1:21" s="21" customFormat="1" ht="20.100000000000001" customHeight="1" x14ac:dyDescent="0.2">
      <c r="A1503" s="12" t="s">
        <v>60</v>
      </c>
      <c r="B1503" s="18" t="s">
        <v>244</v>
      </c>
      <c r="C1503" s="12" t="s">
        <v>815</v>
      </c>
      <c r="D1503" s="12" t="s">
        <v>8604</v>
      </c>
      <c r="E1503" s="19" t="s">
        <v>5</v>
      </c>
      <c r="F1503" s="19" t="s">
        <v>8605</v>
      </c>
      <c r="G1503" s="19" t="s">
        <v>8606</v>
      </c>
      <c r="H1503" s="12" t="s">
        <v>8607</v>
      </c>
      <c r="I1503" s="20">
        <v>100000</v>
      </c>
      <c r="J1503" s="12" t="s">
        <v>2270</v>
      </c>
      <c r="K1503" s="12" t="s">
        <v>8608</v>
      </c>
      <c r="L1503" s="12" t="s">
        <v>2330</v>
      </c>
      <c r="M1503" s="12"/>
      <c r="N1503" s="12" t="s">
        <v>5298</v>
      </c>
      <c r="O1503" s="20">
        <v>0</v>
      </c>
      <c r="P1503" s="20">
        <v>20000</v>
      </c>
      <c r="Q1503" s="20">
        <v>0</v>
      </c>
      <c r="R1503" s="20">
        <v>0</v>
      </c>
      <c r="S1503" s="20">
        <v>80</v>
      </c>
      <c r="U1503" s="22" t="str">
        <f>IFERROR(VLOOKUP(B1503,[1]Planilha1!$A$1:$B$34,2,FALSE),"Liberado")</f>
        <v>Liberado</v>
      </c>
    </row>
    <row r="1504" spans="1:21" s="21" customFormat="1" ht="20.100000000000001" customHeight="1" x14ac:dyDescent="0.2">
      <c r="A1504" s="12" t="s">
        <v>60</v>
      </c>
      <c r="B1504" s="18" t="s">
        <v>244</v>
      </c>
      <c r="C1504" s="12" t="s">
        <v>817</v>
      </c>
      <c r="D1504" s="12" t="s">
        <v>818</v>
      </c>
      <c r="E1504" s="19" t="s">
        <v>5</v>
      </c>
      <c r="F1504" s="19" t="s">
        <v>2644</v>
      </c>
      <c r="G1504" s="19" t="s">
        <v>3796</v>
      </c>
      <c r="H1504" s="12" t="s">
        <v>3797</v>
      </c>
      <c r="I1504" s="20">
        <v>27120</v>
      </c>
      <c r="J1504" s="12" t="s">
        <v>2258</v>
      </c>
      <c r="K1504" s="12" t="s">
        <v>3798</v>
      </c>
      <c r="L1504" s="12" t="s">
        <v>2368</v>
      </c>
      <c r="M1504" s="12"/>
      <c r="N1504" s="12" t="s">
        <v>3799</v>
      </c>
      <c r="O1504" s="20">
        <v>10000</v>
      </c>
      <c r="P1504" s="20">
        <v>0</v>
      </c>
      <c r="Q1504" s="20">
        <v>0</v>
      </c>
      <c r="R1504" s="20">
        <v>0</v>
      </c>
      <c r="S1504" s="20">
        <v>1920</v>
      </c>
      <c r="U1504" s="22" t="str">
        <f>IFERROR(VLOOKUP(B1504,[1]Planilha1!$A$1:$B$34,2,FALSE),"Liberado")</f>
        <v>Liberado</v>
      </c>
    </row>
    <row r="1505" spans="1:21" s="21" customFormat="1" ht="20.100000000000001" customHeight="1" x14ac:dyDescent="0.2">
      <c r="A1505" s="12" t="s">
        <v>60</v>
      </c>
      <c r="B1505" s="18" t="s">
        <v>244</v>
      </c>
      <c r="C1505" s="12" t="s">
        <v>817</v>
      </c>
      <c r="D1505" s="12" t="s">
        <v>819</v>
      </c>
      <c r="E1505" s="19" t="s">
        <v>5</v>
      </c>
      <c r="F1505" s="19" t="s">
        <v>10</v>
      </c>
      <c r="G1505" s="19" t="s">
        <v>3800</v>
      </c>
      <c r="H1505" s="12" t="s">
        <v>3801</v>
      </c>
      <c r="I1505" s="20">
        <v>15000</v>
      </c>
      <c r="J1505" s="12" t="s">
        <v>2258</v>
      </c>
      <c r="K1505" s="12" t="s">
        <v>3802</v>
      </c>
      <c r="L1505" s="12" t="s">
        <v>2368</v>
      </c>
      <c r="M1505" s="12"/>
      <c r="N1505" s="12" t="s">
        <v>3803</v>
      </c>
      <c r="O1505" s="20">
        <v>0</v>
      </c>
      <c r="P1505" s="20">
        <v>10000</v>
      </c>
      <c r="Q1505" s="20">
        <v>0</v>
      </c>
      <c r="R1505" s="20">
        <v>0</v>
      </c>
      <c r="S1505" s="20">
        <v>1200</v>
      </c>
      <c r="U1505" s="22" t="str">
        <f>IFERROR(VLOOKUP(B1505,[1]Planilha1!$A$1:$B$34,2,FALSE),"Liberado")</f>
        <v>Liberado</v>
      </c>
    </row>
    <row r="1506" spans="1:21" s="21" customFormat="1" ht="20.100000000000001" customHeight="1" x14ac:dyDescent="0.2">
      <c r="A1506" s="12" t="s">
        <v>60</v>
      </c>
      <c r="B1506" s="18" t="s">
        <v>244</v>
      </c>
      <c r="C1506" s="12" t="s">
        <v>817</v>
      </c>
      <c r="D1506" s="12" t="s">
        <v>820</v>
      </c>
      <c r="E1506" s="19" t="s">
        <v>5</v>
      </c>
      <c r="F1506" s="19" t="s">
        <v>2244</v>
      </c>
      <c r="G1506" s="19" t="s">
        <v>3804</v>
      </c>
      <c r="H1506" s="12" t="s">
        <v>3805</v>
      </c>
      <c r="I1506" s="20">
        <v>7880</v>
      </c>
      <c r="J1506" s="12" t="s">
        <v>2270</v>
      </c>
      <c r="K1506" s="12" t="s">
        <v>3806</v>
      </c>
      <c r="L1506" s="12" t="s">
        <v>2296</v>
      </c>
      <c r="M1506" s="12"/>
      <c r="N1506" s="12" t="s">
        <v>8609</v>
      </c>
      <c r="O1506" s="20">
        <v>0</v>
      </c>
      <c r="P1506" s="20">
        <v>0</v>
      </c>
      <c r="Q1506" s="20">
        <v>0</v>
      </c>
      <c r="R1506" s="20">
        <v>0</v>
      </c>
      <c r="S1506" s="20">
        <v>1055.76</v>
      </c>
      <c r="U1506" s="22" t="str">
        <f>IFERROR(VLOOKUP(B1506,[1]Planilha1!$A$1:$B$34,2,FALSE),"Liberado")</f>
        <v>Liberado</v>
      </c>
    </row>
    <row r="1507" spans="1:21" s="21" customFormat="1" ht="20.100000000000001" customHeight="1" x14ac:dyDescent="0.2">
      <c r="A1507" s="12" t="s">
        <v>60</v>
      </c>
      <c r="B1507" s="18" t="s">
        <v>244</v>
      </c>
      <c r="C1507" s="12" t="s">
        <v>817</v>
      </c>
      <c r="D1507" s="12" t="s">
        <v>819</v>
      </c>
      <c r="E1507" s="19" t="s">
        <v>5</v>
      </c>
      <c r="F1507" s="19" t="s">
        <v>2273</v>
      </c>
      <c r="G1507" s="19" t="s">
        <v>3808</v>
      </c>
      <c r="H1507" s="12" t="s">
        <v>3809</v>
      </c>
      <c r="I1507" s="20">
        <v>20000</v>
      </c>
      <c r="J1507" s="12" t="s">
        <v>2258</v>
      </c>
      <c r="K1507" s="12" t="s">
        <v>3810</v>
      </c>
      <c r="L1507" s="12" t="s">
        <v>2368</v>
      </c>
      <c r="M1507" s="12"/>
      <c r="N1507" s="12" t="s">
        <v>8610</v>
      </c>
      <c r="O1507" s="20">
        <v>5000</v>
      </c>
      <c r="P1507" s="20">
        <v>0</v>
      </c>
      <c r="Q1507" s="20">
        <v>0</v>
      </c>
      <c r="R1507" s="20">
        <v>0</v>
      </c>
      <c r="S1507" s="20">
        <v>576</v>
      </c>
      <c r="U1507" s="22" t="str">
        <f>IFERROR(VLOOKUP(B1507,[1]Planilha1!$A$1:$B$34,2,FALSE),"Liberado")</f>
        <v>Liberado</v>
      </c>
    </row>
    <row r="1508" spans="1:21" s="21" customFormat="1" ht="20.100000000000001" customHeight="1" x14ac:dyDescent="0.2">
      <c r="A1508" s="12" t="s">
        <v>60</v>
      </c>
      <c r="B1508" s="18" t="s">
        <v>244</v>
      </c>
      <c r="C1508" s="12" t="s">
        <v>817</v>
      </c>
      <c r="D1508" s="12" t="s">
        <v>821</v>
      </c>
      <c r="E1508" s="19" t="s">
        <v>5</v>
      </c>
      <c r="F1508" s="19" t="s">
        <v>3086</v>
      </c>
      <c r="G1508" s="19" t="s">
        <v>3811</v>
      </c>
      <c r="H1508" s="12" t="s">
        <v>3812</v>
      </c>
      <c r="I1508" s="20">
        <v>20000</v>
      </c>
      <c r="J1508" s="12" t="s">
        <v>2270</v>
      </c>
      <c r="K1508" s="12" t="s">
        <v>2584</v>
      </c>
      <c r="L1508" s="12" t="s">
        <v>2334</v>
      </c>
      <c r="M1508" s="12"/>
      <c r="N1508" s="12" t="s">
        <v>3813</v>
      </c>
      <c r="O1508" s="20">
        <v>15000</v>
      </c>
      <c r="P1508" s="20">
        <v>0</v>
      </c>
      <c r="Q1508" s="20">
        <v>0</v>
      </c>
      <c r="R1508" s="20">
        <v>0</v>
      </c>
      <c r="S1508" s="20">
        <v>2006.5</v>
      </c>
      <c r="U1508" s="22" t="str">
        <f>IFERROR(VLOOKUP(B1508,[1]Planilha1!$A$1:$B$34,2,FALSE),"Liberado")</f>
        <v>Liberado</v>
      </c>
    </row>
    <row r="1509" spans="1:21" s="21" customFormat="1" ht="20.100000000000001" customHeight="1" x14ac:dyDescent="0.2">
      <c r="A1509" s="12" t="s">
        <v>60</v>
      </c>
      <c r="B1509" s="18" t="s">
        <v>244</v>
      </c>
      <c r="C1509" s="12" t="s">
        <v>825</v>
      </c>
      <c r="D1509" s="12" t="s">
        <v>826</v>
      </c>
      <c r="E1509" s="19" t="s">
        <v>5</v>
      </c>
      <c r="F1509" s="19" t="s">
        <v>13</v>
      </c>
      <c r="G1509" s="19" t="s">
        <v>3816</v>
      </c>
      <c r="H1509" s="12" t="s">
        <v>3817</v>
      </c>
      <c r="I1509" s="20">
        <v>13260</v>
      </c>
      <c r="J1509" s="12" t="s">
        <v>2276</v>
      </c>
      <c r="K1509" s="12" t="s">
        <v>3818</v>
      </c>
      <c r="L1509" s="12" t="s">
        <v>2260</v>
      </c>
      <c r="M1509" s="12"/>
      <c r="N1509" s="12" t="s">
        <v>3819</v>
      </c>
      <c r="O1509" s="20">
        <v>0</v>
      </c>
      <c r="P1509" s="20">
        <v>0</v>
      </c>
      <c r="Q1509" s="20">
        <v>0</v>
      </c>
      <c r="R1509" s="20">
        <v>0</v>
      </c>
      <c r="S1509" s="20">
        <v>998.4</v>
      </c>
      <c r="U1509" s="22" t="str">
        <f>IFERROR(VLOOKUP(B1509,[1]Planilha1!$A$1:$B$34,2,FALSE),"Liberado")</f>
        <v>Liberado</v>
      </c>
    </row>
    <row r="1510" spans="1:21" s="21" customFormat="1" ht="20.100000000000001" customHeight="1" x14ac:dyDescent="0.2">
      <c r="A1510" s="12" t="s">
        <v>60</v>
      </c>
      <c r="B1510" s="18" t="s">
        <v>244</v>
      </c>
      <c r="C1510" s="12" t="s">
        <v>825</v>
      </c>
      <c r="D1510" s="12" t="s">
        <v>827</v>
      </c>
      <c r="E1510" s="19" t="s">
        <v>5</v>
      </c>
      <c r="F1510" s="19" t="s">
        <v>2255</v>
      </c>
      <c r="G1510" s="19" t="s">
        <v>3820</v>
      </c>
      <c r="H1510" s="12" t="s">
        <v>3821</v>
      </c>
      <c r="I1510" s="20">
        <v>27000</v>
      </c>
      <c r="J1510" s="12" t="s">
        <v>2258</v>
      </c>
      <c r="K1510" s="12" t="s">
        <v>3822</v>
      </c>
      <c r="L1510" s="12" t="s">
        <v>2368</v>
      </c>
      <c r="M1510" s="12"/>
      <c r="N1510" s="12" t="s">
        <v>3823</v>
      </c>
      <c r="O1510" s="20">
        <v>0</v>
      </c>
      <c r="P1510" s="20">
        <v>22000</v>
      </c>
      <c r="Q1510" s="20">
        <v>0</v>
      </c>
      <c r="R1510" s="20">
        <v>0</v>
      </c>
      <c r="S1510" s="20">
        <v>760</v>
      </c>
      <c r="U1510" s="22" t="str">
        <f>IFERROR(VLOOKUP(B1510,[1]Planilha1!$A$1:$B$34,2,FALSE),"Liberado")</f>
        <v>Liberado</v>
      </c>
    </row>
    <row r="1511" spans="1:21" s="21" customFormat="1" ht="20.100000000000001" customHeight="1" x14ac:dyDescent="0.2">
      <c r="A1511" s="12" t="s">
        <v>60</v>
      </c>
      <c r="B1511" s="18" t="s">
        <v>244</v>
      </c>
      <c r="C1511" s="12" t="s">
        <v>1965</v>
      </c>
      <c r="D1511" s="12" t="s">
        <v>8611</v>
      </c>
      <c r="E1511" s="19" t="s">
        <v>5</v>
      </c>
      <c r="F1511" s="19" t="s">
        <v>2244</v>
      </c>
      <c r="G1511" s="19" t="s">
        <v>8612</v>
      </c>
      <c r="H1511" s="12" t="s">
        <v>8613</v>
      </c>
      <c r="I1511" s="20">
        <v>1930.34</v>
      </c>
      <c r="J1511" s="12" t="s">
        <v>2270</v>
      </c>
      <c r="K1511" s="12" t="s">
        <v>8614</v>
      </c>
      <c r="L1511" s="12" t="s">
        <v>2330</v>
      </c>
      <c r="M1511" s="12"/>
      <c r="N1511" s="12" t="s">
        <v>2653</v>
      </c>
      <c r="O1511" s="20">
        <v>0</v>
      </c>
      <c r="P1511" s="20">
        <v>5000</v>
      </c>
      <c r="Q1511" s="20">
        <v>0</v>
      </c>
      <c r="R1511" s="20">
        <v>0</v>
      </c>
      <c r="S1511" s="20">
        <v>128</v>
      </c>
      <c r="U1511" s="22" t="str">
        <f>IFERROR(VLOOKUP(B1511,[1]Planilha1!$A$1:$B$34,2,FALSE),"Liberado")</f>
        <v>Liberado</v>
      </c>
    </row>
    <row r="1512" spans="1:21" s="21" customFormat="1" ht="20.100000000000001" customHeight="1" x14ac:dyDescent="0.2">
      <c r="A1512" s="12" t="s">
        <v>60</v>
      </c>
      <c r="B1512" s="18" t="s">
        <v>244</v>
      </c>
      <c r="C1512" s="12" t="s">
        <v>829</v>
      </c>
      <c r="D1512" s="12" t="s">
        <v>830</v>
      </c>
      <c r="E1512" s="19" t="s">
        <v>5</v>
      </c>
      <c r="F1512" s="19" t="s">
        <v>2244</v>
      </c>
      <c r="G1512" s="19" t="s">
        <v>3824</v>
      </c>
      <c r="H1512" s="12" t="s">
        <v>3825</v>
      </c>
      <c r="I1512" s="20">
        <v>8000</v>
      </c>
      <c r="J1512" s="12" t="s">
        <v>2270</v>
      </c>
      <c r="K1512" s="12" t="s">
        <v>3826</v>
      </c>
      <c r="L1512" s="12" t="s">
        <v>2296</v>
      </c>
      <c r="M1512" s="12"/>
      <c r="N1512" s="12" t="s">
        <v>8615</v>
      </c>
      <c r="O1512" s="20">
        <v>0</v>
      </c>
      <c r="P1512" s="20">
        <v>0</v>
      </c>
      <c r="Q1512" s="20">
        <v>0</v>
      </c>
      <c r="R1512" s="20">
        <v>0</v>
      </c>
      <c r="S1512" s="20">
        <v>288</v>
      </c>
      <c r="U1512" s="22" t="str">
        <f>IFERROR(VLOOKUP(B1512,[1]Planilha1!$A$1:$B$34,2,FALSE),"Liberado")</f>
        <v>Liberado</v>
      </c>
    </row>
    <row r="1513" spans="1:21" s="21" customFormat="1" ht="20.100000000000001" customHeight="1" x14ac:dyDescent="0.2">
      <c r="A1513" s="12" t="s">
        <v>60</v>
      </c>
      <c r="B1513" s="18" t="s">
        <v>244</v>
      </c>
      <c r="C1513" s="12">
        <v>1</v>
      </c>
      <c r="D1513" s="12" t="s">
        <v>835</v>
      </c>
      <c r="E1513" s="19" t="s">
        <v>5</v>
      </c>
      <c r="F1513" s="19" t="s">
        <v>2434</v>
      </c>
      <c r="G1513" s="19" t="s">
        <v>8623</v>
      </c>
      <c r="H1513" s="12" t="s">
        <v>5152</v>
      </c>
      <c r="I1513" s="20">
        <v>141502.54999999999</v>
      </c>
      <c r="J1513" s="12" t="s">
        <v>2264</v>
      </c>
      <c r="K1513" s="12" t="s">
        <v>8624</v>
      </c>
      <c r="L1513" s="12" t="s">
        <v>2288</v>
      </c>
      <c r="M1513" s="12"/>
      <c r="N1513" s="12" t="s">
        <v>2768</v>
      </c>
      <c r="O1513" s="20">
        <v>0</v>
      </c>
      <c r="P1513" s="20">
        <v>2000</v>
      </c>
      <c r="Q1513" s="20">
        <v>0</v>
      </c>
      <c r="R1513" s="20">
        <v>0</v>
      </c>
      <c r="S1513" s="20">
        <v>0</v>
      </c>
      <c r="U1513" s="22" t="str">
        <f>IFERROR(VLOOKUP(B1513,[1]Planilha1!$A$1:$B$34,2,FALSE),"Liberado")</f>
        <v>Liberado</v>
      </c>
    </row>
    <row r="1514" spans="1:21" s="21" customFormat="1" ht="20.100000000000001" customHeight="1" x14ac:dyDescent="0.2">
      <c r="A1514" s="12" t="s">
        <v>60</v>
      </c>
      <c r="B1514" s="18" t="s">
        <v>244</v>
      </c>
      <c r="C1514" s="12" t="s">
        <v>741</v>
      </c>
      <c r="D1514" s="12" t="s">
        <v>842</v>
      </c>
      <c r="E1514" s="19" t="s">
        <v>5</v>
      </c>
      <c r="F1514" s="19" t="s">
        <v>2273</v>
      </c>
      <c r="G1514" s="19" t="s">
        <v>3866</v>
      </c>
      <c r="H1514" s="12" t="s">
        <v>2378</v>
      </c>
      <c r="I1514" s="20">
        <v>15000</v>
      </c>
      <c r="J1514" s="12" t="s">
        <v>2264</v>
      </c>
      <c r="K1514" s="12" t="s">
        <v>3867</v>
      </c>
      <c r="L1514" s="12" t="s">
        <v>2266</v>
      </c>
      <c r="M1514" s="12"/>
      <c r="N1514" s="12" t="s">
        <v>8642</v>
      </c>
      <c r="O1514" s="20">
        <v>18679.47</v>
      </c>
      <c r="P1514" s="20">
        <v>0</v>
      </c>
      <c r="Q1514" s="20">
        <v>0</v>
      </c>
      <c r="R1514" s="20">
        <v>0</v>
      </c>
      <c r="S1514" s="20">
        <v>320</v>
      </c>
      <c r="U1514" s="22" t="str">
        <f>IFERROR(VLOOKUP(B1514,[1]Planilha1!$A$1:$B$34,2,FALSE),"Liberado")</f>
        <v>Liberado</v>
      </c>
    </row>
    <row r="1515" spans="1:21" s="21" customFormat="1" ht="20.100000000000001" customHeight="1" x14ac:dyDescent="0.2">
      <c r="A1515" s="12" t="s">
        <v>60</v>
      </c>
      <c r="B1515" s="18" t="s">
        <v>244</v>
      </c>
      <c r="C1515" s="12" t="s">
        <v>602</v>
      </c>
      <c r="D1515" s="12" t="s">
        <v>863</v>
      </c>
      <c r="E1515" s="19" t="s">
        <v>5</v>
      </c>
      <c r="F1515" s="19" t="s">
        <v>2434</v>
      </c>
      <c r="G1515" s="19" t="s">
        <v>3929</v>
      </c>
      <c r="H1515" s="12" t="s">
        <v>3930</v>
      </c>
      <c r="I1515" s="20">
        <v>1000</v>
      </c>
      <c r="J1515" s="12" t="s">
        <v>2276</v>
      </c>
      <c r="K1515" s="12" t="s">
        <v>3931</v>
      </c>
      <c r="L1515" s="12" t="s">
        <v>8490</v>
      </c>
      <c r="M1515" s="12"/>
      <c r="N1515" s="12" t="s">
        <v>3933</v>
      </c>
      <c r="O1515" s="20">
        <v>0</v>
      </c>
      <c r="P1515" s="20">
        <v>0</v>
      </c>
      <c r="Q1515" s="20">
        <v>0</v>
      </c>
      <c r="R1515" s="20">
        <v>0</v>
      </c>
      <c r="S1515" s="20">
        <v>1997.57</v>
      </c>
      <c r="U1515" s="22" t="str">
        <f>IFERROR(VLOOKUP(B1515,[1]Planilha1!$A$1:$B$34,2,FALSE),"Liberado")</f>
        <v>Liberado</v>
      </c>
    </row>
    <row r="1516" spans="1:21" s="21" customFormat="1" ht="20.100000000000001" customHeight="1" x14ac:dyDescent="0.2">
      <c r="A1516" s="12" t="s">
        <v>60</v>
      </c>
      <c r="B1516" s="18" t="s">
        <v>244</v>
      </c>
      <c r="C1516" s="12" t="s">
        <v>796</v>
      </c>
      <c r="D1516" s="12" t="s">
        <v>1096</v>
      </c>
      <c r="E1516" s="19" t="s">
        <v>5</v>
      </c>
      <c r="F1516" s="19" t="s">
        <v>2244</v>
      </c>
      <c r="G1516" s="19" t="s">
        <v>4556</v>
      </c>
      <c r="H1516" s="12" t="s">
        <v>4557</v>
      </c>
      <c r="I1516" s="20">
        <v>1000</v>
      </c>
      <c r="J1516" s="12" t="s">
        <v>2247</v>
      </c>
      <c r="K1516" s="12" t="s">
        <v>4558</v>
      </c>
      <c r="L1516" s="12" t="s">
        <v>8073</v>
      </c>
      <c r="M1516" s="12"/>
      <c r="N1516" s="12" t="s">
        <v>9170</v>
      </c>
      <c r="O1516" s="23">
        <v>7924</v>
      </c>
      <c r="P1516" s="23">
        <v>0</v>
      </c>
      <c r="Q1516" s="23">
        <v>0</v>
      </c>
      <c r="R1516" s="24">
        <v>0</v>
      </c>
      <c r="S1516" s="25">
        <v>736</v>
      </c>
      <c r="U1516" s="22" t="str">
        <f>IFERROR(VLOOKUP(B1516,[1]Planilha1!$A$1:$B$34,2,FALSE),"Liberado")</f>
        <v>Liberado</v>
      </c>
    </row>
    <row r="1517" spans="1:21" s="21" customFormat="1" ht="20.100000000000001" customHeight="1" x14ac:dyDescent="0.2">
      <c r="A1517" s="12" t="s">
        <v>60</v>
      </c>
      <c r="B1517" s="18" t="s">
        <v>244</v>
      </c>
      <c r="C1517" s="12" t="s">
        <v>772</v>
      </c>
      <c r="D1517" s="12" t="s">
        <v>1125</v>
      </c>
      <c r="E1517" s="19" t="s">
        <v>5</v>
      </c>
      <c r="F1517" s="19" t="s">
        <v>2244</v>
      </c>
      <c r="G1517" s="19" t="s">
        <v>4637</v>
      </c>
      <c r="H1517" s="12" t="s">
        <v>4638</v>
      </c>
      <c r="I1517" s="20">
        <v>52859.55</v>
      </c>
      <c r="J1517" s="12" t="s">
        <v>2270</v>
      </c>
      <c r="K1517" s="12" t="s">
        <v>4639</v>
      </c>
      <c r="L1517" s="12" t="s">
        <v>9188</v>
      </c>
      <c r="M1517" s="12"/>
      <c r="N1517" s="12" t="s">
        <v>9204</v>
      </c>
      <c r="O1517" s="23">
        <v>10000</v>
      </c>
      <c r="P1517" s="23">
        <v>0</v>
      </c>
      <c r="Q1517" s="23">
        <v>0</v>
      </c>
      <c r="R1517" s="24">
        <v>0</v>
      </c>
      <c r="S1517" s="25">
        <v>875.2</v>
      </c>
      <c r="U1517" s="22" t="str">
        <f>IFERROR(VLOOKUP(B1517,[1]Planilha1!$A$1:$B$34,2,FALSE),"Liberado")</f>
        <v>Liberado</v>
      </c>
    </row>
    <row r="1518" spans="1:21" s="21" customFormat="1" ht="20.100000000000001" customHeight="1" x14ac:dyDescent="0.2">
      <c r="A1518" s="12" t="s">
        <v>60</v>
      </c>
      <c r="B1518" s="18" t="s">
        <v>244</v>
      </c>
      <c r="C1518" s="12" t="s">
        <v>791</v>
      </c>
      <c r="D1518" s="12" t="s">
        <v>1126</v>
      </c>
      <c r="E1518" s="19" t="s">
        <v>5</v>
      </c>
      <c r="F1518" s="19" t="s">
        <v>16</v>
      </c>
      <c r="G1518" s="19" t="s">
        <v>4640</v>
      </c>
      <c r="H1518" s="12" t="s">
        <v>4641</v>
      </c>
      <c r="I1518" s="20">
        <v>10000</v>
      </c>
      <c r="J1518" s="12" t="s">
        <v>2276</v>
      </c>
      <c r="K1518" s="12" t="s">
        <v>4642</v>
      </c>
      <c r="L1518" s="12" t="s">
        <v>2266</v>
      </c>
      <c r="M1518" s="12"/>
      <c r="N1518" s="12" t="s">
        <v>4643</v>
      </c>
      <c r="O1518" s="23">
        <v>0</v>
      </c>
      <c r="P1518" s="23">
        <v>0</v>
      </c>
      <c r="Q1518" s="23">
        <v>0</v>
      </c>
      <c r="R1518" s="24">
        <v>0</v>
      </c>
      <c r="S1518" s="25">
        <v>1605.95</v>
      </c>
      <c r="U1518" s="22" t="str">
        <f>IFERROR(VLOOKUP(B1518,[1]Planilha1!$A$1:$B$34,2,FALSE),"Liberado")</f>
        <v>Liberado</v>
      </c>
    </row>
    <row r="1519" spans="1:21" s="21" customFormat="1" ht="20.100000000000001" customHeight="1" x14ac:dyDescent="0.2">
      <c r="A1519" s="12" t="s">
        <v>60</v>
      </c>
      <c r="B1519" s="18" t="s">
        <v>244</v>
      </c>
      <c r="C1519" s="12" t="s">
        <v>796</v>
      </c>
      <c r="D1519" s="12" t="s">
        <v>1127</v>
      </c>
      <c r="E1519" s="19" t="s">
        <v>5</v>
      </c>
      <c r="F1519" s="19" t="s">
        <v>2244</v>
      </c>
      <c r="G1519" s="19" t="s">
        <v>4644</v>
      </c>
      <c r="H1519" s="12" t="s">
        <v>4645</v>
      </c>
      <c r="I1519" s="20">
        <v>9723.6</v>
      </c>
      <c r="J1519" s="12" t="s">
        <v>2276</v>
      </c>
      <c r="K1519" s="12" t="s">
        <v>4646</v>
      </c>
      <c r="L1519" s="12" t="s">
        <v>3315</v>
      </c>
      <c r="M1519" s="12"/>
      <c r="N1519" s="12" t="s">
        <v>3707</v>
      </c>
      <c r="O1519" s="23">
        <v>0</v>
      </c>
      <c r="P1519" s="23">
        <v>0</v>
      </c>
      <c r="Q1519" s="23">
        <v>0</v>
      </c>
      <c r="R1519" s="24">
        <v>0</v>
      </c>
      <c r="S1519" s="25">
        <v>1200</v>
      </c>
      <c r="U1519" s="22" t="str">
        <f>IFERROR(VLOOKUP(B1519,[1]Planilha1!$A$1:$B$34,2,FALSE),"Liberado")</f>
        <v>Liberado</v>
      </c>
    </row>
    <row r="1520" spans="1:21" s="21" customFormat="1" ht="20.100000000000001" customHeight="1" x14ac:dyDescent="0.2">
      <c r="A1520" s="12" t="s">
        <v>60</v>
      </c>
      <c r="B1520" s="18" t="s">
        <v>244</v>
      </c>
      <c r="C1520" s="12" t="s">
        <v>1128</v>
      </c>
      <c r="D1520" s="12" t="s">
        <v>1129</v>
      </c>
      <c r="E1520" s="19" t="s">
        <v>5</v>
      </c>
      <c r="F1520" s="19" t="s">
        <v>2279</v>
      </c>
      <c r="G1520" s="19" t="s">
        <v>4647</v>
      </c>
      <c r="H1520" s="12" t="s">
        <v>4648</v>
      </c>
      <c r="I1520" s="20">
        <v>49597.55</v>
      </c>
      <c r="J1520" s="12" t="s">
        <v>2270</v>
      </c>
      <c r="K1520" s="12" t="s">
        <v>4649</v>
      </c>
      <c r="L1520" s="12" t="s">
        <v>2249</v>
      </c>
      <c r="M1520" s="12"/>
      <c r="N1520" s="12" t="s">
        <v>4650</v>
      </c>
      <c r="O1520" s="23">
        <v>0</v>
      </c>
      <c r="P1520" s="23">
        <v>10000</v>
      </c>
      <c r="Q1520" s="23">
        <v>0</v>
      </c>
      <c r="R1520" s="24">
        <v>0</v>
      </c>
      <c r="S1520" s="25">
        <v>715.2</v>
      </c>
      <c r="U1520" s="22" t="str">
        <f>IFERROR(VLOOKUP(B1520,[1]Planilha1!$A$1:$B$34,2,FALSE),"Liberado")</f>
        <v>Liberado</v>
      </c>
    </row>
    <row r="1521" spans="1:21" s="21" customFormat="1" ht="20.100000000000001" customHeight="1" x14ac:dyDescent="0.2">
      <c r="A1521" s="12" t="s">
        <v>60</v>
      </c>
      <c r="B1521" s="18" t="s">
        <v>244</v>
      </c>
      <c r="C1521" s="12" t="s">
        <v>817</v>
      </c>
      <c r="D1521" s="12" t="s">
        <v>1131</v>
      </c>
      <c r="E1521" s="19" t="s">
        <v>5</v>
      </c>
      <c r="F1521" s="19" t="s">
        <v>2244</v>
      </c>
      <c r="G1521" s="19" t="s">
        <v>4654</v>
      </c>
      <c r="H1521" s="12" t="s">
        <v>4655</v>
      </c>
      <c r="I1521" s="20">
        <v>87501</v>
      </c>
      <c r="J1521" s="12" t="s">
        <v>2325</v>
      </c>
      <c r="K1521" s="12" t="s">
        <v>4656</v>
      </c>
      <c r="L1521" s="12" t="s">
        <v>9205</v>
      </c>
      <c r="M1521" s="12"/>
      <c r="N1521" s="12" t="s">
        <v>8076</v>
      </c>
      <c r="O1521" s="23">
        <v>10000</v>
      </c>
      <c r="P1521" s="23">
        <v>0</v>
      </c>
      <c r="Q1521" s="23">
        <v>0</v>
      </c>
      <c r="R1521" s="24">
        <v>0</v>
      </c>
      <c r="S1521" s="25">
        <v>1920</v>
      </c>
      <c r="U1521" s="22" t="str">
        <f>IFERROR(VLOOKUP(B1521,[1]Planilha1!$A$1:$B$34,2,FALSE),"Liberado")</f>
        <v>Liberado</v>
      </c>
    </row>
    <row r="1522" spans="1:21" s="21" customFormat="1" ht="20.100000000000001" customHeight="1" x14ac:dyDescent="0.2">
      <c r="A1522" s="12" t="s">
        <v>60</v>
      </c>
      <c r="B1522" s="18" t="s">
        <v>244</v>
      </c>
      <c r="C1522" s="12">
        <v>1</v>
      </c>
      <c r="D1522" s="12" t="s">
        <v>9227</v>
      </c>
      <c r="E1522" s="19" t="s">
        <v>5</v>
      </c>
      <c r="F1522" s="19" t="s">
        <v>2273</v>
      </c>
      <c r="G1522" s="19" t="s">
        <v>9228</v>
      </c>
      <c r="H1522" s="12" t="s">
        <v>2478</v>
      </c>
      <c r="I1522" s="20">
        <v>18740</v>
      </c>
      <c r="J1522" s="12" t="s">
        <v>2270</v>
      </c>
      <c r="K1522" s="12" t="s">
        <v>9229</v>
      </c>
      <c r="L1522" s="12" t="s">
        <v>7869</v>
      </c>
      <c r="M1522" s="12"/>
      <c r="N1522" s="12" t="s">
        <v>5298</v>
      </c>
      <c r="O1522" s="23">
        <v>0</v>
      </c>
      <c r="P1522" s="23">
        <v>5000</v>
      </c>
      <c r="Q1522" s="23">
        <v>0</v>
      </c>
      <c r="R1522" s="24">
        <v>0</v>
      </c>
      <c r="S1522" s="25">
        <v>140</v>
      </c>
      <c r="U1522" s="22" t="str">
        <f>IFERROR(VLOOKUP(B1522,[1]Planilha1!$A$1:$B$34,2,FALSE),"Liberado")</f>
        <v>Liberado</v>
      </c>
    </row>
    <row r="1523" spans="1:21" s="21" customFormat="1" ht="20.100000000000001" customHeight="1" x14ac:dyDescent="0.2">
      <c r="A1523" s="12" t="s">
        <v>60</v>
      </c>
      <c r="B1523" s="18" t="s">
        <v>244</v>
      </c>
      <c r="C1523" s="12" t="s">
        <v>325</v>
      </c>
      <c r="D1523" s="12" t="s">
        <v>1138</v>
      </c>
      <c r="E1523" s="19" t="s">
        <v>5</v>
      </c>
      <c r="F1523" s="19" t="s">
        <v>2244</v>
      </c>
      <c r="G1523" s="19" t="s">
        <v>4681</v>
      </c>
      <c r="H1523" s="12" t="s">
        <v>4682</v>
      </c>
      <c r="I1523" s="20">
        <v>46063.14</v>
      </c>
      <c r="J1523" s="12" t="s">
        <v>2264</v>
      </c>
      <c r="K1523" s="12" t="s">
        <v>9240</v>
      </c>
      <c r="L1523" s="12" t="s">
        <v>8057</v>
      </c>
      <c r="M1523" s="12"/>
      <c r="N1523" s="12" t="s">
        <v>9241</v>
      </c>
      <c r="O1523" s="23">
        <v>0</v>
      </c>
      <c r="P1523" s="23">
        <v>0</v>
      </c>
      <c r="Q1523" s="23">
        <v>0</v>
      </c>
      <c r="R1523" s="24">
        <v>0</v>
      </c>
      <c r="S1523" s="25">
        <v>560</v>
      </c>
      <c r="U1523" s="22" t="str">
        <f>IFERROR(VLOOKUP(B1523,[1]Planilha1!$A$1:$B$34,2,FALSE),"Liberado")</f>
        <v>Liberado</v>
      </c>
    </row>
    <row r="1524" spans="1:21" s="21" customFormat="1" ht="20.100000000000001" customHeight="1" x14ac:dyDescent="0.2">
      <c r="A1524" s="12" t="s">
        <v>60</v>
      </c>
      <c r="B1524" s="18" t="s">
        <v>244</v>
      </c>
      <c r="C1524" s="12" t="s">
        <v>751</v>
      </c>
      <c r="D1524" s="12" t="s">
        <v>1201</v>
      </c>
      <c r="E1524" s="19" t="s">
        <v>5</v>
      </c>
      <c r="F1524" s="19" t="s">
        <v>2244</v>
      </c>
      <c r="G1524" s="19" t="s">
        <v>4858</v>
      </c>
      <c r="H1524" s="12" t="s">
        <v>4859</v>
      </c>
      <c r="I1524" s="20">
        <v>17503.34</v>
      </c>
      <c r="J1524" s="12" t="s">
        <v>2264</v>
      </c>
      <c r="K1524" s="12" t="s">
        <v>4860</v>
      </c>
      <c r="L1524" s="12" t="s">
        <v>8490</v>
      </c>
      <c r="M1524" s="12"/>
      <c r="N1524" s="12" t="s">
        <v>2342</v>
      </c>
      <c r="O1524" s="23">
        <v>5000</v>
      </c>
      <c r="P1524" s="23">
        <v>0</v>
      </c>
      <c r="Q1524" s="23">
        <v>0</v>
      </c>
      <c r="R1524" s="24">
        <v>0</v>
      </c>
      <c r="S1524" s="25">
        <v>192</v>
      </c>
      <c r="U1524" s="22" t="str">
        <f>IFERROR(VLOOKUP(B1524,[1]Planilha1!$A$1:$B$34,2,FALSE),"Liberado")</f>
        <v>Liberado</v>
      </c>
    </row>
    <row r="1525" spans="1:21" s="21" customFormat="1" ht="20.100000000000001" customHeight="1" x14ac:dyDescent="0.2">
      <c r="A1525" s="12" t="s">
        <v>60</v>
      </c>
      <c r="B1525" s="18" t="s">
        <v>244</v>
      </c>
      <c r="C1525" s="12" t="s">
        <v>337</v>
      </c>
      <c r="D1525" s="12" t="s">
        <v>9526</v>
      </c>
      <c r="E1525" s="19" t="s">
        <v>5</v>
      </c>
      <c r="F1525" s="19" t="s">
        <v>2244</v>
      </c>
      <c r="G1525" s="19" t="s">
        <v>9527</v>
      </c>
      <c r="H1525" s="12" t="s">
        <v>5176</v>
      </c>
      <c r="I1525" s="20">
        <v>11612</v>
      </c>
      <c r="J1525" s="12" t="s">
        <v>2264</v>
      </c>
      <c r="K1525" s="12" t="s">
        <v>9528</v>
      </c>
      <c r="L1525" s="12" t="s">
        <v>7976</v>
      </c>
      <c r="M1525" s="12"/>
      <c r="N1525" s="12" t="s">
        <v>2438</v>
      </c>
      <c r="O1525" s="23">
        <v>0</v>
      </c>
      <c r="P1525" s="23">
        <v>12000</v>
      </c>
      <c r="Q1525" s="23">
        <v>0</v>
      </c>
      <c r="R1525" s="24">
        <v>0</v>
      </c>
      <c r="S1525" s="25">
        <v>96</v>
      </c>
      <c r="U1525" s="22" t="str">
        <f>IFERROR(VLOOKUP(B1525,[1]Planilha1!$A$1:$B$34,2,FALSE),"Liberado")</f>
        <v>Liberado</v>
      </c>
    </row>
    <row r="1526" spans="1:21" s="21" customFormat="1" ht="20.100000000000001" customHeight="1" x14ac:dyDescent="0.2">
      <c r="A1526" s="12" t="s">
        <v>60</v>
      </c>
      <c r="B1526" s="18" t="s">
        <v>244</v>
      </c>
      <c r="C1526" s="12" t="s">
        <v>337</v>
      </c>
      <c r="D1526" s="12" t="s">
        <v>1225</v>
      </c>
      <c r="E1526" s="19" t="s">
        <v>5</v>
      </c>
      <c r="F1526" s="19" t="s">
        <v>2273</v>
      </c>
      <c r="G1526" s="19" t="s">
        <v>4913</v>
      </c>
      <c r="H1526" s="12" t="s">
        <v>2378</v>
      </c>
      <c r="I1526" s="20">
        <v>10000</v>
      </c>
      <c r="J1526" s="12" t="s">
        <v>2264</v>
      </c>
      <c r="K1526" s="12" t="s">
        <v>4914</v>
      </c>
      <c r="L1526" s="12" t="s">
        <v>2334</v>
      </c>
      <c r="M1526" s="12"/>
      <c r="N1526" s="12" t="s">
        <v>2342</v>
      </c>
      <c r="O1526" s="23">
        <v>5000</v>
      </c>
      <c r="P1526" s="23">
        <v>0</v>
      </c>
      <c r="Q1526" s="23">
        <v>0</v>
      </c>
      <c r="R1526" s="24">
        <v>0</v>
      </c>
      <c r="S1526" s="25">
        <v>288</v>
      </c>
      <c r="U1526" s="22" t="str">
        <f>IFERROR(VLOOKUP(B1526,[1]Planilha1!$A$1:$B$34,2,FALSE),"Liberado")</f>
        <v>Liberado</v>
      </c>
    </row>
    <row r="1527" spans="1:21" s="21" customFormat="1" ht="20.100000000000001" customHeight="1" x14ac:dyDescent="0.2">
      <c r="A1527" s="12" t="s">
        <v>60</v>
      </c>
      <c r="B1527" s="18" t="s">
        <v>244</v>
      </c>
      <c r="C1527" s="12" t="s">
        <v>337</v>
      </c>
      <c r="D1527" s="12" t="s">
        <v>1226</v>
      </c>
      <c r="E1527" s="19" t="s">
        <v>5</v>
      </c>
      <c r="F1527" s="19" t="s">
        <v>2273</v>
      </c>
      <c r="G1527" s="19" t="s">
        <v>4915</v>
      </c>
      <c r="H1527" s="12" t="s">
        <v>2275</v>
      </c>
      <c r="I1527" s="20">
        <v>10000</v>
      </c>
      <c r="J1527" s="12" t="s">
        <v>2264</v>
      </c>
      <c r="K1527" s="12" t="s">
        <v>4916</v>
      </c>
      <c r="L1527" s="12" t="s">
        <v>2334</v>
      </c>
      <c r="M1527" s="12"/>
      <c r="N1527" s="12" t="s">
        <v>2342</v>
      </c>
      <c r="O1527" s="23">
        <v>0</v>
      </c>
      <c r="P1527" s="23">
        <v>0</v>
      </c>
      <c r="Q1527" s="23">
        <v>0</v>
      </c>
      <c r="R1527" s="24">
        <v>0</v>
      </c>
      <c r="S1527" s="25">
        <v>256</v>
      </c>
      <c r="U1527" s="22" t="str">
        <f>IFERROR(VLOOKUP(B1527,[1]Planilha1!$A$1:$B$34,2,FALSE),"Liberado")</f>
        <v>Liberado</v>
      </c>
    </row>
    <row r="1528" spans="1:21" s="21" customFormat="1" ht="20.100000000000001" customHeight="1" x14ac:dyDescent="0.2">
      <c r="A1528" s="12" t="s">
        <v>60</v>
      </c>
      <c r="B1528" s="18" t="s">
        <v>244</v>
      </c>
      <c r="C1528" s="12" t="s">
        <v>337</v>
      </c>
      <c r="D1528" s="12" t="s">
        <v>9529</v>
      </c>
      <c r="E1528" s="19" t="s">
        <v>5</v>
      </c>
      <c r="F1528" s="19" t="s">
        <v>3735</v>
      </c>
      <c r="G1528" s="19" t="s">
        <v>9530</v>
      </c>
      <c r="H1528" s="12" t="s">
        <v>9531</v>
      </c>
      <c r="I1528" s="20">
        <v>10000</v>
      </c>
      <c r="J1528" s="12" t="s">
        <v>2270</v>
      </c>
      <c r="K1528" s="12" t="s">
        <v>9532</v>
      </c>
      <c r="L1528" s="12" t="s">
        <v>2546</v>
      </c>
      <c r="M1528" s="12"/>
      <c r="N1528" s="12" t="s">
        <v>2966</v>
      </c>
      <c r="O1528" s="23">
        <v>0</v>
      </c>
      <c r="P1528" s="23">
        <v>40949</v>
      </c>
      <c r="Q1528" s="23">
        <v>0</v>
      </c>
      <c r="R1528" s="24">
        <v>0</v>
      </c>
      <c r="S1528" s="25">
        <v>165</v>
      </c>
      <c r="U1528" s="22" t="str">
        <f>IFERROR(VLOOKUP(B1528,[1]Planilha1!$A$1:$B$34,2,FALSE),"Liberado")</f>
        <v>Liberado</v>
      </c>
    </row>
    <row r="1529" spans="1:21" s="21" customFormat="1" ht="20.100000000000001" customHeight="1" x14ac:dyDescent="0.2">
      <c r="A1529" s="12" t="s">
        <v>60</v>
      </c>
      <c r="B1529" s="18" t="s">
        <v>244</v>
      </c>
      <c r="C1529" s="12" t="s">
        <v>337</v>
      </c>
      <c r="D1529" s="12" t="s">
        <v>9533</v>
      </c>
      <c r="E1529" s="19" t="s">
        <v>5</v>
      </c>
      <c r="F1529" s="19" t="s">
        <v>2273</v>
      </c>
      <c r="G1529" s="19" t="s">
        <v>9534</v>
      </c>
      <c r="H1529" s="12" t="s">
        <v>3696</v>
      </c>
      <c r="I1529" s="20">
        <v>30000</v>
      </c>
      <c r="J1529" s="12" t="s">
        <v>2264</v>
      </c>
      <c r="K1529" s="12" t="s">
        <v>9535</v>
      </c>
      <c r="L1529" s="12" t="s">
        <v>7875</v>
      </c>
      <c r="M1529" s="12"/>
      <c r="N1529" s="12" t="s">
        <v>2438</v>
      </c>
      <c r="O1529" s="23">
        <v>0</v>
      </c>
      <c r="P1529" s="23">
        <v>10000</v>
      </c>
      <c r="Q1529" s="23">
        <v>0</v>
      </c>
      <c r="R1529" s="24">
        <v>0</v>
      </c>
      <c r="S1529" s="25">
        <v>96</v>
      </c>
      <c r="U1529" s="22" t="str">
        <f>IFERROR(VLOOKUP(B1529,[1]Planilha1!$A$1:$B$34,2,FALSE),"Liberado")</f>
        <v>Liberado</v>
      </c>
    </row>
    <row r="1530" spans="1:21" s="21" customFormat="1" ht="20.100000000000001" customHeight="1" x14ac:dyDescent="0.2">
      <c r="A1530" s="12" t="s">
        <v>60</v>
      </c>
      <c r="B1530" s="18" t="s">
        <v>244</v>
      </c>
      <c r="C1530" s="12" t="s">
        <v>337</v>
      </c>
      <c r="D1530" s="12" t="s">
        <v>9536</v>
      </c>
      <c r="E1530" s="19" t="s">
        <v>5</v>
      </c>
      <c r="F1530" s="19" t="s">
        <v>2273</v>
      </c>
      <c r="G1530" s="19" t="s">
        <v>9537</v>
      </c>
      <c r="H1530" s="12" t="s">
        <v>9538</v>
      </c>
      <c r="I1530" s="20">
        <v>10000</v>
      </c>
      <c r="J1530" s="12" t="s">
        <v>2264</v>
      </c>
      <c r="K1530" s="12" t="s">
        <v>9539</v>
      </c>
      <c r="L1530" s="12" t="s">
        <v>7875</v>
      </c>
      <c r="M1530" s="12"/>
      <c r="N1530" s="12" t="s">
        <v>2438</v>
      </c>
      <c r="O1530" s="23">
        <v>0</v>
      </c>
      <c r="P1530" s="23">
        <v>10000</v>
      </c>
      <c r="Q1530" s="23">
        <v>0</v>
      </c>
      <c r="R1530" s="24">
        <v>0</v>
      </c>
      <c r="S1530" s="25">
        <v>96</v>
      </c>
      <c r="U1530" s="22" t="str">
        <f>IFERROR(VLOOKUP(B1530,[1]Planilha1!$A$1:$B$34,2,FALSE),"Liberado")</f>
        <v>Liberado</v>
      </c>
    </row>
    <row r="1531" spans="1:21" s="21" customFormat="1" ht="20.100000000000001" customHeight="1" x14ac:dyDescent="0.2">
      <c r="A1531" s="12" t="s">
        <v>60</v>
      </c>
      <c r="B1531" s="18" t="s">
        <v>244</v>
      </c>
      <c r="C1531" s="12" t="s">
        <v>397</v>
      </c>
      <c r="D1531" s="12" t="s">
        <v>1227</v>
      </c>
      <c r="E1531" s="19" t="s">
        <v>5</v>
      </c>
      <c r="F1531" s="19" t="s">
        <v>2273</v>
      </c>
      <c r="G1531" s="19" t="s">
        <v>4917</v>
      </c>
      <c r="H1531" s="12" t="s">
        <v>2378</v>
      </c>
      <c r="I1531" s="20">
        <v>1000</v>
      </c>
      <c r="J1531" s="12" t="s">
        <v>2276</v>
      </c>
      <c r="K1531" s="12" t="s">
        <v>2277</v>
      </c>
      <c r="L1531" s="12" t="s">
        <v>2505</v>
      </c>
      <c r="M1531" s="12"/>
      <c r="N1531" s="12" t="s">
        <v>3216</v>
      </c>
      <c r="O1531" s="23">
        <v>0</v>
      </c>
      <c r="P1531" s="23">
        <v>0</v>
      </c>
      <c r="Q1531" s="23">
        <v>0</v>
      </c>
      <c r="R1531" s="24">
        <v>0</v>
      </c>
      <c r="S1531" s="25">
        <v>944</v>
      </c>
      <c r="U1531" s="22" t="str">
        <f>IFERROR(VLOOKUP(B1531,[1]Planilha1!$A$1:$B$34,2,FALSE),"Liberado")</f>
        <v>Liberado</v>
      </c>
    </row>
    <row r="1532" spans="1:21" s="21" customFormat="1" ht="20.100000000000001" customHeight="1" x14ac:dyDescent="0.2">
      <c r="A1532" s="12" t="s">
        <v>60</v>
      </c>
      <c r="B1532" s="18" t="s">
        <v>244</v>
      </c>
      <c r="C1532" s="12" t="s">
        <v>397</v>
      </c>
      <c r="D1532" s="12" t="s">
        <v>1228</v>
      </c>
      <c r="E1532" s="19" t="s">
        <v>5</v>
      </c>
      <c r="F1532" s="19" t="s">
        <v>2273</v>
      </c>
      <c r="G1532" s="19" t="s">
        <v>4918</v>
      </c>
      <c r="H1532" s="12" t="s">
        <v>2378</v>
      </c>
      <c r="I1532" s="20">
        <v>10000</v>
      </c>
      <c r="J1532" s="12" t="s">
        <v>2276</v>
      </c>
      <c r="K1532" s="12" t="s">
        <v>4919</v>
      </c>
      <c r="L1532" s="12" t="s">
        <v>2515</v>
      </c>
      <c r="M1532" s="12"/>
      <c r="N1532" s="12" t="s">
        <v>3216</v>
      </c>
      <c r="O1532" s="23">
        <v>6120.75</v>
      </c>
      <c r="P1532" s="23">
        <v>0</v>
      </c>
      <c r="Q1532" s="23">
        <v>0</v>
      </c>
      <c r="R1532" s="24">
        <v>0</v>
      </c>
      <c r="S1532" s="25">
        <v>848</v>
      </c>
      <c r="U1532" s="22" t="str">
        <f>IFERROR(VLOOKUP(B1532,[1]Planilha1!$A$1:$B$34,2,FALSE),"Liberado")</f>
        <v>Liberado</v>
      </c>
    </row>
    <row r="1533" spans="1:21" s="21" customFormat="1" ht="20.100000000000001" customHeight="1" x14ac:dyDescent="0.2">
      <c r="A1533" s="12" t="s">
        <v>60</v>
      </c>
      <c r="B1533" s="18" t="s">
        <v>244</v>
      </c>
      <c r="C1533" s="12" t="s">
        <v>397</v>
      </c>
      <c r="D1533" s="12" t="s">
        <v>9540</v>
      </c>
      <c r="E1533" s="19" t="s">
        <v>5</v>
      </c>
      <c r="F1533" s="19" t="s">
        <v>2273</v>
      </c>
      <c r="G1533" s="19" t="s">
        <v>9541</v>
      </c>
      <c r="H1533" s="12" t="s">
        <v>2378</v>
      </c>
      <c r="I1533" s="20">
        <v>10000</v>
      </c>
      <c r="J1533" s="12" t="s">
        <v>2264</v>
      </c>
      <c r="K1533" s="12" t="s">
        <v>2306</v>
      </c>
      <c r="L1533" s="12" t="s">
        <v>8183</v>
      </c>
      <c r="M1533" s="12"/>
      <c r="N1533" s="12" t="s">
        <v>2768</v>
      </c>
      <c r="O1533" s="23">
        <v>0</v>
      </c>
      <c r="P1533" s="23">
        <v>8000</v>
      </c>
      <c r="Q1533" s="23">
        <v>0</v>
      </c>
      <c r="R1533" s="24">
        <v>0</v>
      </c>
      <c r="S1533" s="25">
        <v>256</v>
      </c>
      <c r="U1533" s="22" t="str">
        <f>IFERROR(VLOOKUP(B1533,[1]Planilha1!$A$1:$B$34,2,FALSE),"Liberado")</f>
        <v>Liberado</v>
      </c>
    </row>
    <row r="1534" spans="1:21" s="21" customFormat="1" ht="20.100000000000001" customHeight="1" x14ac:dyDescent="0.2">
      <c r="A1534" s="12" t="s">
        <v>60</v>
      </c>
      <c r="B1534" s="18" t="s">
        <v>244</v>
      </c>
      <c r="C1534" s="12" t="s">
        <v>397</v>
      </c>
      <c r="D1534" s="12" t="s">
        <v>9542</v>
      </c>
      <c r="E1534" s="19" t="s">
        <v>5</v>
      </c>
      <c r="F1534" s="19" t="s">
        <v>2273</v>
      </c>
      <c r="G1534" s="19" t="s">
        <v>9543</v>
      </c>
      <c r="H1534" s="12" t="s">
        <v>2378</v>
      </c>
      <c r="I1534" s="20">
        <v>18740</v>
      </c>
      <c r="J1534" s="12" t="s">
        <v>2264</v>
      </c>
      <c r="K1534" s="12" t="s">
        <v>4857</v>
      </c>
      <c r="L1534" s="12" t="s">
        <v>3939</v>
      </c>
      <c r="M1534" s="12"/>
      <c r="N1534" s="12" t="s">
        <v>2321</v>
      </c>
      <c r="O1534" s="23">
        <v>0</v>
      </c>
      <c r="P1534" s="23">
        <v>8000</v>
      </c>
      <c r="Q1534" s="23">
        <v>0</v>
      </c>
      <c r="R1534" s="24">
        <v>0</v>
      </c>
      <c r="S1534" s="25">
        <v>192</v>
      </c>
      <c r="U1534" s="22" t="str">
        <f>IFERROR(VLOOKUP(B1534,[1]Planilha1!$A$1:$B$34,2,FALSE),"Liberado")</f>
        <v>Liberado</v>
      </c>
    </row>
    <row r="1535" spans="1:21" s="21" customFormat="1" ht="20.100000000000001" customHeight="1" x14ac:dyDescent="0.2">
      <c r="A1535" s="12" t="s">
        <v>60</v>
      </c>
      <c r="B1535" s="18" t="s">
        <v>244</v>
      </c>
      <c r="C1535" s="12" t="s">
        <v>397</v>
      </c>
      <c r="D1535" s="12" t="s">
        <v>9544</v>
      </c>
      <c r="E1535" s="19" t="s">
        <v>5</v>
      </c>
      <c r="F1535" s="19" t="s">
        <v>2244</v>
      </c>
      <c r="G1535" s="19" t="s">
        <v>9545</v>
      </c>
      <c r="H1535" s="12" t="s">
        <v>2378</v>
      </c>
      <c r="I1535" s="20">
        <v>8128.72</v>
      </c>
      <c r="J1535" s="12" t="s">
        <v>2264</v>
      </c>
      <c r="K1535" s="12" t="s">
        <v>9546</v>
      </c>
      <c r="L1535" s="12" t="s">
        <v>2266</v>
      </c>
      <c r="M1535" s="12"/>
      <c r="N1535" s="12" t="s">
        <v>2438</v>
      </c>
      <c r="O1535" s="23">
        <v>0</v>
      </c>
      <c r="P1535" s="23">
        <v>10000</v>
      </c>
      <c r="Q1535" s="23">
        <v>0</v>
      </c>
      <c r="R1535" s="24">
        <v>0</v>
      </c>
      <c r="S1535" s="25">
        <v>160</v>
      </c>
      <c r="U1535" s="22" t="str">
        <f>IFERROR(VLOOKUP(B1535,[1]Planilha1!$A$1:$B$34,2,FALSE),"Liberado")</f>
        <v>Liberado</v>
      </c>
    </row>
    <row r="1536" spans="1:21" s="21" customFormat="1" ht="20.100000000000001" customHeight="1" x14ac:dyDescent="0.2">
      <c r="A1536" s="12" t="s">
        <v>60</v>
      </c>
      <c r="B1536" s="18" t="s">
        <v>244</v>
      </c>
      <c r="C1536" s="12" t="s">
        <v>397</v>
      </c>
      <c r="D1536" s="12" t="s">
        <v>9547</v>
      </c>
      <c r="E1536" s="19" t="s">
        <v>5</v>
      </c>
      <c r="F1536" s="19" t="s">
        <v>2244</v>
      </c>
      <c r="G1536" s="19" t="s">
        <v>9548</v>
      </c>
      <c r="H1536" s="12" t="s">
        <v>2378</v>
      </c>
      <c r="I1536" s="20">
        <v>9412.5</v>
      </c>
      <c r="J1536" s="12" t="s">
        <v>2264</v>
      </c>
      <c r="K1536" s="12" t="s">
        <v>2306</v>
      </c>
      <c r="L1536" s="12" t="s">
        <v>8183</v>
      </c>
      <c r="M1536" s="12"/>
      <c r="N1536" s="12" t="s">
        <v>2342</v>
      </c>
      <c r="O1536" s="23">
        <v>5000</v>
      </c>
      <c r="P1536" s="23">
        <v>0</v>
      </c>
      <c r="Q1536" s="23">
        <v>0</v>
      </c>
      <c r="R1536" s="24">
        <v>0</v>
      </c>
      <c r="S1536" s="25">
        <v>160</v>
      </c>
      <c r="U1536" s="22" t="str">
        <f>IFERROR(VLOOKUP(B1536,[1]Planilha1!$A$1:$B$34,2,FALSE),"Liberado")</f>
        <v>Liberado</v>
      </c>
    </row>
    <row r="1537" spans="1:21" s="21" customFormat="1" ht="20.100000000000001" customHeight="1" x14ac:dyDescent="0.2">
      <c r="A1537" s="12" t="s">
        <v>60</v>
      </c>
      <c r="B1537" s="18" t="s">
        <v>244</v>
      </c>
      <c r="C1537" s="12" t="s">
        <v>397</v>
      </c>
      <c r="D1537" s="12" t="s">
        <v>9549</v>
      </c>
      <c r="E1537" s="19" t="s">
        <v>5</v>
      </c>
      <c r="F1537" s="19" t="s">
        <v>2244</v>
      </c>
      <c r="G1537" s="19" t="s">
        <v>9550</v>
      </c>
      <c r="H1537" s="12" t="s">
        <v>2378</v>
      </c>
      <c r="I1537" s="20">
        <v>10491</v>
      </c>
      <c r="J1537" s="12" t="s">
        <v>2264</v>
      </c>
      <c r="K1537" s="12" t="s">
        <v>9551</v>
      </c>
      <c r="L1537" s="12" t="s">
        <v>2288</v>
      </c>
      <c r="M1537" s="12"/>
      <c r="N1537" s="12" t="s">
        <v>2438</v>
      </c>
      <c r="O1537" s="23">
        <v>0</v>
      </c>
      <c r="P1537" s="23">
        <v>10000</v>
      </c>
      <c r="Q1537" s="23">
        <v>0</v>
      </c>
      <c r="R1537" s="24">
        <v>0</v>
      </c>
      <c r="S1537" s="25">
        <v>64</v>
      </c>
      <c r="U1537" s="22" t="str">
        <f>IFERROR(VLOOKUP(B1537,[1]Planilha1!$A$1:$B$34,2,FALSE),"Liberado")</f>
        <v>Liberado</v>
      </c>
    </row>
    <row r="1538" spans="1:21" s="21" customFormat="1" ht="20.100000000000001" customHeight="1" x14ac:dyDescent="0.2">
      <c r="A1538" s="12" t="s">
        <v>60</v>
      </c>
      <c r="B1538" s="18" t="s">
        <v>244</v>
      </c>
      <c r="C1538" s="12" t="s">
        <v>397</v>
      </c>
      <c r="D1538" s="12" t="s">
        <v>8625</v>
      </c>
      <c r="E1538" s="19" t="s">
        <v>5</v>
      </c>
      <c r="F1538" s="19" t="s">
        <v>4670</v>
      </c>
      <c r="G1538" s="19" t="s">
        <v>9552</v>
      </c>
      <c r="H1538" s="12" t="s">
        <v>2378</v>
      </c>
      <c r="I1538" s="20">
        <v>5000</v>
      </c>
      <c r="J1538" s="12" t="s">
        <v>2264</v>
      </c>
      <c r="K1538" s="12" t="s">
        <v>4957</v>
      </c>
      <c r="L1538" s="12" t="s">
        <v>2288</v>
      </c>
      <c r="M1538" s="12" t="s">
        <v>9553</v>
      </c>
      <c r="N1538" s="12" t="s">
        <v>2768</v>
      </c>
      <c r="O1538" s="23">
        <v>0</v>
      </c>
      <c r="P1538" s="23">
        <v>8000</v>
      </c>
      <c r="Q1538" s="23">
        <v>0</v>
      </c>
      <c r="R1538" s="24">
        <v>0</v>
      </c>
      <c r="S1538" s="25">
        <v>0</v>
      </c>
      <c r="U1538" s="22" t="str">
        <f>IFERROR(VLOOKUP(B1538,[1]Planilha1!$A$1:$B$34,2,FALSE),"Liberado")</f>
        <v>Liberado</v>
      </c>
    </row>
    <row r="1539" spans="1:21" s="21" customFormat="1" ht="20.100000000000001" customHeight="1" x14ac:dyDescent="0.2">
      <c r="A1539" s="12" t="s">
        <v>60</v>
      </c>
      <c r="B1539" s="18" t="s">
        <v>244</v>
      </c>
      <c r="C1539" s="12" t="s">
        <v>411</v>
      </c>
      <c r="D1539" s="12" t="s">
        <v>1229</v>
      </c>
      <c r="E1539" s="19" t="s">
        <v>5</v>
      </c>
      <c r="F1539" s="19" t="s">
        <v>2244</v>
      </c>
      <c r="G1539" s="19" t="s">
        <v>4920</v>
      </c>
      <c r="H1539" s="12" t="s">
        <v>2275</v>
      </c>
      <c r="I1539" s="20">
        <v>17600</v>
      </c>
      <c r="J1539" s="12" t="s">
        <v>2276</v>
      </c>
      <c r="K1539" s="12" t="s">
        <v>2277</v>
      </c>
      <c r="L1539" s="12" t="s">
        <v>7976</v>
      </c>
      <c r="M1539" s="12"/>
      <c r="N1539" s="12" t="s">
        <v>4921</v>
      </c>
      <c r="O1539" s="23">
        <v>0</v>
      </c>
      <c r="P1539" s="23">
        <v>0</v>
      </c>
      <c r="Q1539" s="23">
        <v>0</v>
      </c>
      <c r="R1539" s="24">
        <v>0</v>
      </c>
      <c r="S1539" s="25">
        <v>1304</v>
      </c>
      <c r="U1539" s="22" t="str">
        <f>IFERROR(VLOOKUP(B1539,[1]Planilha1!$A$1:$B$34,2,FALSE),"Liberado")</f>
        <v>Liberado</v>
      </c>
    </row>
    <row r="1540" spans="1:21" s="21" customFormat="1" ht="20.100000000000001" customHeight="1" x14ac:dyDescent="0.2">
      <c r="A1540" s="12" t="s">
        <v>60</v>
      </c>
      <c r="B1540" s="18" t="s">
        <v>244</v>
      </c>
      <c r="C1540" s="12" t="s">
        <v>411</v>
      </c>
      <c r="D1540" s="12" t="s">
        <v>1230</v>
      </c>
      <c r="E1540" s="19" t="s">
        <v>5</v>
      </c>
      <c r="F1540" s="19" t="s">
        <v>2244</v>
      </c>
      <c r="G1540" s="19" t="s">
        <v>4922</v>
      </c>
      <c r="H1540" s="12" t="s">
        <v>4923</v>
      </c>
      <c r="I1540" s="20">
        <v>10083.870000000001</v>
      </c>
      <c r="J1540" s="12" t="s">
        <v>2264</v>
      </c>
      <c r="K1540" s="12" t="s">
        <v>4924</v>
      </c>
      <c r="L1540" s="12" t="s">
        <v>7875</v>
      </c>
      <c r="M1540" s="12"/>
      <c r="N1540" s="12" t="s">
        <v>2438</v>
      </c>
      <c r="O1540" s="23">
        <v>0</v>
      </c>
      <c r="P1540" s="23">
        <v>0</v>
      </c>
      <c r="Q1540" s="23">
        <v>0</v>
      </c>
      <c r="R1540" s="24">
        <v>0</v>
      </c>
      <c r="S1540" s="25">
        <v>352</v>
      </c>
      <c r="U1540" s="22" t="str">
        <f>IFERROR(VLOOKUP(B1540,[1]Planilha1!$A$1:$B$34,2,FALSE),"Liberado")</f>
        <v>Liberado</v>
      </c>
    </row>
    <row r="1541" spans="1:21" s="21" customFormat="1" ht="20.100000000000001" customHeight="1" x14ac:dyDescent="0.2">
      <c r="A1541" s="12" t="s">
        <v>60</v>
      </c>
      <c r="B1541" s="18" t="s">
        <v>244</v>
      </c>
      <c r="C1541" s="12" t="s">
        <v>411</v>
      </c>
      <c r="D1541" s="12" t="s">
        <v>9554</v>
      </c>
      <c r="E1541" s="19" t="s">
        <v>5</v>
      </c>
      <c r="F1541" s="19" t="s">
        <v>2434</v>
      </c>
      <c r="G1541" s="19" t="s">
        <v>9555</v>
      </c>
      <c r="H1541" s="12" t="s">
        <v>9556</v>
      </c>
      <c r="I1541" s="20">
        <v>1000</v>
      </c>
      <c r="J1541" s="12" t="s">
        <v>2264</v>
      </c>
      <c r="K1541" s="12" t="s">
        <v>7904</v>
      </c>
      <c r="L1541" s="12" t="s">
        <v>6531</v>
      </c>
      <c r="M1541" s="12"/>
      <c r="N1541" s="12" t="s">
        <v>9557</v>
      </c>
      <c r="O1541" s="23">
        <v>0</v>
      </c>
      <c r="P1541" s="23">
        <v>8000</v>
      </c>
      <c r="Q1541" s="23">
        <v>0</v>
      </c>
      <c r="R1541" s="24">
        <v>0</v>
      </c>
      <c r="S1541" s="25">
        <v>240</v>
      </c>
      <c r="U1541" s="22" t="str">
        <f>IFERROR(VLOOKUP(B1541,[1]Planilha1!$A$1:$B$34,2,FALSE),"Liberado")</f>
        <v>Liberado</v>
      </c>
    </row>
    <row r="1542" spans="1:21" s="21" customFormat="1" ht="20.100000000000001" customHeight="1" x14ac:dyDescent="0.2">
      <c r="A1542" s="12" t="s">
        <v>60</v>
      </c>
      <c r="B1542" s="18" t="s">
        <v>244</v>
      </c>
      <c r="C1542" s="12" t="s">
        <v>411</v>
      </c>
      <c r="D1542" s="12" t="s">
        <v>9558</v>
      </c>
      <c r="E1542" s="19" t="s">
        <v>5</v>
      </c>
      <c r="F1542" s="19" t="s">
        <v>2273</v>
      </c>
      <c r="G1542" s="19" t="s">
        <v>9559</v>
      </c>
      <c r="H1542" s="12" t="s">
        <v>4981</v>
      </c>
      <c r="I1542" s="20">
        <v>15286.8</v>
      </c>
      <c r="J1542" s="12" t="s">
        <v>2264</v>
      </c>
      <c r="K1542" s="12" t="s">
        <v>9560</v>
      </c>
      <c r="L1542" s="12" t="s">
        <v>7875</v>
      </c>
      <c r="M1542" s="12"/>
      <c r="N1542" s="12" t="s">
        <v>2768</v>
      </c>
      <c r="O1542" s="23">
        <v>0</v>
      </c>
      <c r="P1542" s="23">
        <v>10000</v>
      </c>
      <c r="Q1542" s="23">
        <v>0</v>
      </c>
      <c r="R1542" s="24">
        <v>0</v>
      </c>
      <c r="S1542" s="25">
        <v>160</v>
      </c>
      <c r="U1542" s="22" t="str">
        <f>IFERROR(VLOOKUP(B1542,[1]Planilha1!$A$1:$B$34,2,FALSE),"Liberado")</f>
        <v>Liberado</v>
      </c>
    </row>
    <row r="1543" spans="1:21" s="21" customFormat="1" ht="20.100000000000001" customHeight="1" x14ac:dyDescent="0.2">
      <c r="A1543" s="12" t="s">
        <v>60</v>
      </c>
      <c r="B1543" s="18" t="s">
        <v>244</v>
      </c>
      <c r="C1543" s="12" t="s">
        <v>411</v>
      </c>
      <c r="D1543" s="12" t="s">
        <v>9561</v>
      </c>
      <c r="E1543" s="19" t="s">
        <v>5</v>
      </c>
      <c r="F1543" s="19" t="s">
        <v>10</v>
      </c>
      <c r="G1543" s="19" t="s">
        <v>9562</v>
      </c>
      <c r="H1543" s="12" t="s">
        <v>4981</v>
      </c>
      <c r="I1543" s="20">
        <v>15318.92</v>
      </c>
      <c r="J1543" s="12" t="s">
        <v>2264</v>
      </c>
      <c r="K1543" s="12" t="s">
        <v>9563</v>
      </c>
      <c r="L1543" s="12" t="s">
        <v>2288</v>
      </c>
      <c r="M1543" s="12" t="s">
        <v>9564</v>
      </c>
      <c r="N1543" s="12" t="s">
        <v>2768</v>
      </c>
      <c r="O1543" s="23">
        <v>0</v>
      </c>
      <c r="P1543" s="23">
        <v>15000</v>
      </c>
      <c r="Q1543" s="23">
        <v>0</v>
      </c>
      <c r="R1543" s="24">
        <v>0</v>
      </c>
      <c r="S1543" s="25">
        <v>64</v>
      </c>
      <c r="U1543" s="22" t="str">
        <f>IFERROR(VLOOKUP(B1543,[1]Planilha1!$A$1:$B$34,2,FALSE),"Liberado")</f>
        <v>Liberado</v>
      </c>
    </row>
    <row r="1544" spans="1:21" s="21" customFormat="1" ht="20.100000000000001" customHeight="1" x14ac:dyDescent="0.2">
      <c r="A1544" s="12" t="s">
        <v>60</v>
      </c>
      <c r="B1544" s="18" t="s">
        <v>244</v>
      </c>
      <c r="C1544" s="12" t="s">
        <v>466</v>
      </c>
      <c r="D1544" s="12" t="s">
        <v>9568</v>
      </c>
      <c r="E1544" s="19" t="s">
        <v>5</v>
      </c>
      <c r="F1544" s="19" t="s">
        <v>16</v>
      </c>
      <c r="G1544" s="19" t="s">
        <v>9569</v>
      </c>
      <c r="H1544" s="12" t="s">
        <v>4339</v>
      </c>
      <c r="I1544" s="20">
        <v>332403.40000000002</v>
      </c>
      <c r="J1544" s="12" t="s">
        <v>2264</v>
      </c>
      <c r="K1544" s="12" t="s">
        <v>9570</v>
      </c>
      <c r="L1544" s="12" t="s">
        <v>2288</v>
      </c>
      <c r="M1544" s="12" t="s">
        <v>9571</v>
      </c>
      <c r="N1544" s="12" t="s">
        <v>8539</v>
      </c>
      <c r="O1544" s="23">
        <v>0</v>
      </c>
      <c r="P1544" s="23">
        <v>0</v>
      </c>
      <c r="Q1544" s="23">
        <v>0</v>
      </c>
      <c r="R1544" s="24">
        <v>0</v>
      </c>
      <c r="S1544" s="25">
        <v>80</v>
      </c>
      <c r="U1544" s="22" t="str">
        <f>IFERROR(VLOOKUP(B1544,[1]Planilha1!$A$1:$B$34,2,FALSE),"Liberado")</f>
        <v>Liberado</v>
      </c>
    </row>
    <row r="1545" spans="1:21" s="21" customFormat="1" ht="20.100000000000001" customHeight="1" x14ac:dyDescent="0.2">
      <c r="A1545" s="12" t="s">
        <v>60</v>
      </c>
      <c r="B1545" s="18" t="s">
        <v>244</v>
      </c>
      <c r="C1545" s="12" t="s">
        <v>318</v>
      </c>
      <c r="D1545" s="12" t="s">
        <v>1233</v>
      </c>
      <c r="E1545" s="19" t="s">
        <v>5</v>
      </c>
      <c r="F1545" s="19" t="s">
        <v>2244</v>
      </c>
      <c r="G1545" s="19" t="s">
        <v>4930</v>
      </c>
      <c r="H1545" s="12" t="s">
        <v>4931</v>
      </c>
      <c r="I1545" s="20">
        <v>1089.3399999999999</v>
      </c>
      <c r="J1545" s="12" t="s">
        <v>2276</v>
      </c>
      <c r="K1545" s="12" t="s">
        <v>4932</v>
      </c>
      <c r="L1545" s="12" t="s">
        <v>2505</v>
      </c>
      <c r="M1545" s="12"/>
      <c r="N1545" s="12" t="s">
        <v>4933</v>
      </c>
      <c r="O1545" s="23">
        <v>6000</v>
      </c>
      <c r="P1545" s="23">
        <v>0</v>
      </c>
      <c r="Q1545" s="23">
        <v>0</v>
      </c>
      <c r="R1545" s="24">
        <v>0</v>
      </c>
      <c r="S1545" s="25">
        <v>1232.8</v>
      </c>
      <c r="U1545" s="22" t="str">
        <f>IFERROR(VLOOKUP(B1545,[1]Planilha1!$A$1:$B$34,2,FALSE),"Liberado")</f>
        <v>Liberado</v>
      </c>
    </row>
    <row r="1546" spans="1:21" s="21" customFormat="1" ht="20.100000000000001" customHeight="1" x14ac:dyDescent="0.2">
      <c r="A1546" s="12" t="s">
        <v>60</v>
      </c>
      <c r="B1546" s="18" t="s">
        <v>244</v>
      </c>
      <c r="C1546" s="12" t="s">
        <v>318</v>
      </c>
      <c r="D1546" s="12" t="s">
        <v>9572</v>
      </c>
      <c r="E1546" s="19" t="s">
        <v>5</v>
      </c>
      <c r="F1546" s="19" t="s">
        <v>2273</v>
      </c>
      <c r="G1546" s="19" t="s">
        <v>9573</v>
      </c>
      <c r="H1546" s="12" t="s">
        <v>4931</v>
      </c>
      <c r="I1546" s="20">
        <v>37480</v>
      </c>
      <c r="J1546" s="12" t="s">
        <v>2264</v>
      </c>
      <c r="K1546" s="12" t="s">
        <v>7904</v>
      </c>
      <c r="L1546" s="12" t="s">
        <v>7976</v>
      </c>
      <c r="M1546" s="12"/>
      <c r="N1546" s="12" t="s">
        <v>2342</v>
      </c>
      <c r="O1546" s="23">
        <v>8000</v>
      </c>
      <c r="P1546" s="23">
        <v>0</v>
      </c>
      <c r="Q1546" s="23">
        <v>0</v>
      </c>
      <c r="R1546" s="24">
        <v>0</v>
      </c>
      <c r="S1546" s="25">
        <v>224</v>
      </c>
      <c r="U1546" s="22" t="str">
        <f>IFERROR(VLOOKUP(B1546,[1]Planilha1!$A$1:$B$34,2,FALSE),"Liberado")</f>
        <v>Liberado</v>
      </c>
    </row>
    <row r="1547" spans="1:21" s="21" customFormat="1" ht="20.100000000000001" customHeight="1" x14ac:dyDescent="0.2">
      <c r="A1547" s="12" t="s">
        <v>60</v>
      </c>
      <c r="B1547" s="18" t="s">
        <v>244</v>
      </c>
      <c r="C1547" s="12" t="s">
        <v>318</v>
      </c>
      <c r="D1547" s="12" t="s">
        <v>9574</v>
      </c>
      <c r="E1547" s="19" t="s">
        <v>5</v>
      </c>
      <c r="F1547" s="19" t="s">
        <v>2244</v>
      </c>
      <c r="G1547" s="19" t="s">
        <v>9575</v>
      </c>
      <c r="H1547" s="12" t="s">
        <v>4931</v>
      </c>
      <c r="I1547" s="20">
        <v>18740</v>
      </c>
      <c r="J1547" s="12" t="s">
        <v>2264</v>
      </c>
      <c r="K1547" s="12" t="s">
        <v>3216</v>
      </c>
      <c r="L1547" s="12" t="s">
        <v>2288</v>
      </c>
      <c r="M1547" s="12" t="s">
        <v>9576</v>
      </c>
      <c r="N1547" s="12" t="s">
        <v>3216</v>
      </c>
      <c r="O1547" s="23">
        <v>0</v>
      </c>
      <c r="P1547" s="23">
        <v>0</v>
      </c>
      <c r="Q1547" s="23">
        <v>0</v>
      </c>
      <c r="R1547" s="24">
        <v>0</v>
      </c>
      <c r="S1547" s="25">
        <v>0</v>
      </c>
      <c r="U1547" s="22" t="str">
        <f>IFERROR(VLOOKUP(B1547,[1]Planilha1!$A$1:$B$34,2,FALSE),"Liberado")</f>
        <v>Liberado</v>
      </c>
    </row>
    <row r="1548" spans="1:21" s="21" customFormat="1" ht="20.100000000000001" customHeight="1" x14ac:dyDescent="0.2">
      <c r="A1548" s="12" t="s">
        <v>60</v>
      </c>
      <c r="B1548" s="18" t="s">
        <v>244</v>
      </c>
      <c r="C1548" s="12" t="s">
        <v>318</v>
      </c>
      <c r="D1548" s="12" t="s">
        <v>9577</v>
      </c>
      <c r="E1548" s="19" t="s">
        <v>5</v>
      </c>
      <c r="F1548" s="19" t="s">
        <v>2273</v>
      </c>
      <c r="G1548" s="19" t="s">
        <v>9578</v>
      </c>
      <c r="H1548" s="12" t="s">
        <v>4931</v>
      </c>
      <c r="I1548" s="20">
        <v>15000</v>
      </c>
      <c r="J1548" s="12" t="s">
        <v>2264</v>
      </c>
      <c r="K1548" s="12" t="s">
        <v>3216</v>
      </c>
      <c r="L1548" s="12" t="s">
        <v>2288</v>
      </c>
      <c r="M1548" s="12" t="s">
        <v>9579</v>
      </c>
      <c r="N1548" s="12" t="s">
        <v>3216</v>
      </c>
      <c r="O1548" s="23">
        <v>0</v>
      </c>
      <c r="P1548" s="23">
        <v>0</v>
      </c>
      <c r="Q1548" s="23">
        <v>0</v>
      </c>
      <c r="R1548" s="24">
        <v>0</v>
      </c>
      <c r="S1548" s="25">
        <v>0</v>
      </c>
      <c r="U1548" s="22" t="str">
        <f>IFERROR(VLOOKUP(B1548,[1]Planilha1!$A$1:$B$34,2,FALSE),"Liberado")</f>
        <v>Liberado</v>
      </c>
    </row>
    <row r="1549" spans="1:21" s="21" customFormat="1" ht="20.100000000000001" customHeight="1" x14ac:dyDescent="0.2">
      <c r="A1549" s="12" t="s">
        <v>60</v>
      </c>
      <c r="B1549" s="18" t="s">
        <v>244</v>
      </c>
      <c r="C1549" s="12" t="s">
        <v>519</v>
      </c>
      <c r="D1549" s="12" t="s">
        <v>1234</v>
      </c>
      <c r="E1549" s="19" t="s">
        <v>5</v>
      </c>
      <c r="F1549" s="19" t="s">
        <v>2273</v>
      </c>
      <c r="G1549" s="19" t="s">
        <v>4934</v>
      </c>
      <c r="H1549" s="12" t="s">
        <v>2286</v>
      </c>
      <c r="I1549" s="20">
        <v>6000</v>
      </c>
      <c r="J1549" s="12" t="s">
        <v>2276</v>
      </c>
      <c r="K1549" s="12" t="s">
        <v>4935</v>
      </c>
      <c r="L1549" s="12" t="s">
        <v>3648</v>
      </c>
      <c r="M1549" s="12"/>
      <c r="N1549" s="12" t="s">
        <v>4936</v>
      </c>
      <c r="O1549" s="23">
        <v>0</v>
      </c>
      <c r="P1549" s="23">
        <v>7000</v>
      </c>
      <c r="Q1549" s="23">
        <v>0</v>
      </c>
      <c r="R1549" s="24">
        <v>0</v>
      </c>
      <c r="S1549" s="25">
        <v>1260</v>
      </c>
      <c r="U1549" s="22" t="str">
        <f>IFERROR(VLOOKUP(B1549,[1]Planilha1!$A$1:$B$34,2,FALSE),"Liberado")</f>
        <v>Liberado</v>
      </c>
    </row>
    <row r="1550" spans="1:21" s="21" customFormat="1" ht="20.100000000000001" customHeight="1" x14ac:dyDescent="0.2">
      <c r="A1550" s="12" t="s">
        <v>60</v>
      </c>
      <c r="B1550" s="18" t="s">
        <v>244</v>
      </c>
      <c r="C1550" s="12" t="s">
        <v>519</v>
      </c>
      <c r="D1550" s="12" t="s">
        <v>1235</v>
      </c>
      <c r="E1550" s="19" t="s">
        <v>5</v>
      </c>
      <c r="F1550" s="19" t="s">
        <v>2273</v>
      </c>
      <c r="G1550" s="19" t="s">
        <v>4937</v>
      </c>
      <c r="H1550" s="12" t="s">
        <v>3547</v>
      </c>
      <c r="I1550" s="20">
        <v>10000</v>
      </c>
      <c r="J1550" s="12" t="s">
        <v>2276</v>
      </c>
      <c r="K1550" s="12" t="s">
        <v>2277</v>
      </c>
      <c r="L1550" s="12" t="s">
        <v>2380</v>
      </c>
      <c r="M1550" s="12"/>
      <c r="N1550" s="12" t="s">
        <v>4938</v>
      </c>
      <c r="O1550" s="23">
        <v>0</v>
      </c>
      <c r="P1550" s="23">
        <v>0</v>
      </c>
      <c r="Q1550" s="23">
        <v>0</v>
      </c>
      <c r="R1550" s="24">
        <v>0</v>
      </c>
      <c r="S1550" s="25">
        <v>1286</v>
      </c>
      <c r="U1550" s="22" t="str">
        <f>IFERROR(VLOOKUP(B1550,[1]Planilha1!$A$1:$B$34,2,FALSE),"Liberado")</f>
        <v>Liberado</v>
      </c>
    </row>
    <row r="1551" spans="1:21" s="21" customFormat="1" ht="20.100000000000001" customHeight="1" x14ac:dyDescent="0.2">
      <c r="A1551" s="12" t="s">
        <v>60</v>
      </c>
      <c r="B1551" s="18" t="s">
        <v>244</v>
      </c>
      <c r="C1551" s="12" t="s">
        <v>519</v>
      </c>
      <c r="D1551" s="12" t="s">
        <v>1235</v>
      </c>
      <c r="E1551" s="19" t="s">
        <v>5</v>
      </c>
      <c r="F1551" s="19" t="s">
        <v>2273</v>
      </c>
      <c r="G1551" s="19" t="s">
        <v>4939</v>
      </c>
      <c r="H1551" s="12" t="s">
        <v>3547</v>
      </c>
      <c r="I1551" s="20">
        <v>10000</v>
      </c>
      <c r="J1551" s="12" t="s">
        <v>2276</v>
      </c>
      <c r="K1551" s="12" t="s">
        <v>4940</v>
      </c>
      <c r="L1551" s="12" t="s">
        <v>3196</v>
      </c>
      <c r="M1551" s="12"/>
      <c r="N1551" s="12" t="s">
        <v>3216</v>
      </c>
      <c r="O1551" s="23">
        <v>0</v>
      </c>
      <c r="P1551" s="23">
        <v>0</v>
      </c>
      <c r="Q1551" s="23">
        <v>0</v>
      </c>
      <c r="R1551" s="24">
        <v>0</v>
      </c>
      <c r="S1551" s="25">
        <v>894</v>
      </c>
      <c r="U1551" s="22" t="str">
        <f>IFERROR(VLOOKUP(B1551,[1]Planilha1!$A$1:$B$34,2,FALSE),"Liberado")</f>
        <v>Liberado</v>
      </c>
    </row>
    <row r="1552" spans="1:21" s="21" customFormat="1" ht="20.100000000000001" customHeight="1" x14ac:dyDescent="0.2">
      <c r="A1552" s="12" t="s">
        <v>60</v>
      </c>
      <c r="B1552" s="18" t="s">
        <v>244</v>
      </c>
      <c r="C1552" s="12" t="s">
        <v>519</v>
      </c>
      <c r="D1552" s="12" t="s">
        <v>9582</v>
      </c>
      <c r="E1552" s="19" t="s">
        <v>5</v>
      </c>
      <c r="F1552" s="19" t="s">
        <v>2244</v>
      </c>
      <c r="G1552" s="19" t="s">
        <v>9583</v>
      </c>
      <c r="H1552" s="12" t="s">
        <v>9584</v>
      </c>
      <c r="I1552" s="20">
        <v>20000</v>
      </c>
      <c r="J1552" s="12" t="s">
        <v>2264</v>
      </c>
      <c r="K1552" s="12" t="s">
        <v>9585</v>
      </c>
      <c r="L1552" s="12" t="s">
        <v>2288</v>
      </c>
      <c r="M1552" s="12" t="s">
        <v>9586</v>
      </c>
      <c r="N1552" s="12" t="s">
        <v>8482</v>
      </c>
      <c r="O1552" s="23">
        <v>0</v>
      </c>
      <c r="P1552" s="23">
        <v>15000</v>
      </c>
      <c r="Q1552" s="23">
        <v>0</v>
      </c>
      <c r="R1552" s="24">
        <v>0</v>
      </c>
      <c r="S1552" s="25">
        <v>0</v>
      </c>
      <c r="U1552" s="22" t="str">
        <f>IFERROR(VLOOKUP(B1552,[1]Planilha1!$A$1:$B$34,2,FALSE),"Liberado")</f>
        <v>Liberado</v>
      </c>
    </row>
    <row r="1553" spans="1:21" s="21" customFormat="1" ht="20.100000000000001" customHeight="1" x14ac:dyDescent="0.2">
      <c r="A1553" s="12" t="s">
        <v>60</v>
      </c>
      <c r="B1553" s="18" t="s">
        <v>244</v>
      </c>
      <c r="C1553" s="12" t="s">
        <v>519</v>
      </c>
      <c r="D1553" s="12" t="s">
        <v>1236</v>
      </c>
      <c r="E1553" s="19" t="s">
        <v>5</v>
      </c>
      <c r="F1553" s="19" t="s">
        <v>2273</v>
      </c>
      <c r="G1553" s="19" t="s">
        <v>4942</v>
      </c>
      <c r="H1553" s="12" t="s">
        <v>2286</v>
      </c>
      <c r="I1553" s="20">
        <v>3000</v>
      </c>
      <c r="J1553" s="12" t="s">
        <v>2264</v>
      </c>
      <c r="K1553" s="12" t="s">
        <v>9587</v>
      </c>
      <c r="L1553" s="12" t="s">
        <v>3196</v>
      </c>
      <c r="M1553" s="12"/>
      <c r="N1553" s="12" t="s">
        <v>2342</v>
      </c>
      <c r="O1553" s="23">
        <v>0</v>
      </c>
      <c r="P1553" s="23">
        <v>0</v>
      </c>
      <c r="Q1553" s="23">
        <v>0</v>
      </c>
      <c r="R1553" s="24">
        <v>0</v>
      </c>
      <c r="S1553" s="25">
        <v>416</v>
      </c>
      <c r="U1553" s="22" t="str">
        <f>IFERROR(VLOOKUP(B1553,[1]Planilha1!$A$1:$B$34,2,FALSE),"Liberado")</f>
        <v>Liberado</v>
      </c>
    </row>
    <row r="1554" spans="1:21" s="21" customFormat="1" ht="20.100000000000001" customHeight="1" x14ac:dyDescent="0.2">
      <c r="A1554" s="12" t="s">
        <v>60</v>
      </c>
      <c r="B1554" s="18" t="s">
        <v>244</v>
      </c>
      <c r="C1554" s="12" t="s">
        <v>519</v>
      </c>
      <c r="D1554" s="12" t="s">
        <v>9589</v>
      </c>
      <c r="E1554" s="19" t="s">
        <v>5</v>
      </c>
      <c r="F1554" s="19" t="s">
        <v>2273</v>
      </c>
      <c r="G1554" s="19" t="s">
        <v>9590</v>
      </c>
      <c r="H1554" s="12" t="s">
        <v>2378</v>
      </c>
      <c r="I1554" s="20">
        <v>18790</v>
      </c>
      <c r="J1554" s="12" t="s">
        <v>2264</v>
      </c>
      <c r="K1554" s="12" t="s">
        <v>9591</v>
      </c>
      <c r="L1554" s="12" t="s">
        <v>2546</v>
      </c>
      <c r="M1554" s="12" t="s">
        <v>9586</v>
      </c>
      <c r="N1554" s="12" t="s">
        <v>2438</v>
      </c>
      <c r="O1554" s="23">
        <v>0</v>
      </c>
      <c r="P1554" s="23">
        <v>5000</v>
      </c>
      <c r="Q1554" s="23">
        <v>0</v>
      </c>
      <c r="R1554" s="24">
        <v>0</v>
      </c>
      <c r="S1554" s="25">
        <v>128</v>
      </c>
      <c r="U1554" s="22" t="str">
        <f>IFERROR(VLOOKUP(B1554,[1]Planilha1!$A$1:$B$34,2,FALSE),"Liberado")</f>
        <v>Liberado</v>
      </c>
    </row>
    <row r="1555" spans="1:21" s="21" customFormat="1" ht="20.100000000000001" customHeight="1" x14ac:dyDescent="0.2">
      <c r="A1555" s="12" t="s">
        <v>60</v>
      </c>
      <c r="B1555" s="18" t="s">
        <v>244</v>
      </c>
      <c r="C1555" s="12" t="s">
        <v>534</v>
      </c>
      <c r="D1555" s="12" t="s">
        <v>9592</v>
      </c>
      <c r="E1555" s="19" t="s">
        <v>5</v>
      </c>
      <c r="F1555" s="19" t="s">
        <v>2519</v>
      </c>
      <c r="G1555" s="19" t="s">
        <v>9593</v>
      </c>
      <c r="H1555" s="12" t="s">
        <v>3074</v>
      </c>
      <c r="I1555" s="20">
        <v>18000</v>
      </c>
      <c r="J1555" s="12" t="s">
        <v>2264</v>
      </c>
      <c r="K1555" s="12" t="s">
        <v>9594</v>
      </c>
      <c r="L1555" s="12" t="s">
        <v>2288</v>
      </c>
      <c r="M1555" s="12" t="s">
        <v>9586</v>
      </c>
      <c r="N1555" s="12" t="s">
        <v>2438</v>
      </c>
      <c r="O1555" s="23">
        <v>0</v>
      </c>
      <c r="P1555" s="23">
        <v>10000</v>
      </c>
      <c r="Q1555" s="23">
        <v>0</v>
      </c>
      <c r="R1555" s="24">
        <v>0</v>
      </c>
      <c r="S1555" s="25">
        <v>96</v>
      </c>
      <c r="U1555" s="22" t="str">
        <f>IFERROR(VLOOKUP(B1555,[1]Planilha1!$A$1:$B$34,2,FALSE),"Liberado")</f>
        <v>Liberado</v>
      </c>
    </row>
    <row r="1556" spans="1:21" s="21" customFormat="1" ht="20.100000000000001" customHeight="1" x14ac:dyDescent="0.2">
      <c r="A1556" s="12" t="s">
        <v>60</v>
      </c>
      <c r="B1556" s="18" t="s">
        <v>244</v>
      </c>
      <c r="C1556" s="12" t="s">
        <v>556</v>
      </c>
      <c r="D1556" s="12" t="s">
        <v>9595</v>
      </c>
      <c r="E1556" s="19" t="s">
        <v>5</v>
      </c>
      <c r="F1556" s="19" t="s">
        <v>2273</v>
      </c>
      <c r="G1556" s="19" t="s">
        <v>9596</v>
      </c>
      <c r="H1556" s="12" t="s">
        <v>3433</v>
      </c>
      <c r="I1556" s="20">
        <v>18740</v>
      </c>
      <c r="J1556" s="12" t="s">
        <v>2264</v>
      </c>
      <c r="K1556" s="12" t="s">
        <v>9597</v>
      </c>
      <c r="L1556" s="12" t="s">
        <v>3939</v>
      </c>
      <c r="M1556" s="12" t="s">
        <v>9586</v>
      </c>
      <c r="N1556" s="12" t="s">
        <v>2768</v>
      </c>
      <c r="O1556" s="23">
        <v>0</v>
      </c>
      <c r="P1556" s="23">
        <v>15000</v>
      </c>
      <c r="Q1556" s="23">
        <v>0</v>
      </c>
      <c r="R1556" s="24">
        <v>0</v>
      </c>
      <c r="S1556" s="25">
        <v>214.2</v>
      </c>
      <c r="U1556" s="22" t="str">
        <f>IFERROR(VLOOKUP(B1556,[1]Planilha1!$A$1:$B$34,2,FALSE),"Liberado")</f>
        <v>Liberado</v>
      </c>
    </row>
    <row r="1557" spans="1:21" s="21" customFormat="1" ht="20.100000000000001" customHeight="1" x14ac:dyDescent="0.2">
      <c r="A1557" s="12" t="s">
        <v>60</v>
      </c>
      <c r="B1557" s="18" t="s">
        <v>244</v>
      </c>
      <c r="C1557" s="12" t="s">
        <v>556</v>
      </c>
      <c r="D1557" s="12" t="s">
        <v>9598</v>
      </c>
      <c r="E1557" s="19" t="s">
        <v>5</v>
      </c>
      <c r="F1557" s="19" t="s">
        <v>2273</v>
      </c>
      <c r="G1557" s="19" t="s">
        <v>9599</v>
      </c>
      <c r="H1557" s="12" t="s">
        <v>3489</v>
      </c>
      <c r="I1557" s="20">
        <v>20740</v>
      </c>
      <c r="J1557" s="12" t="s">
        <v>2264</v>
      </c>
      <c r="K1557" s="12" t="s">
        <v>9600</v>
      </c>
      <c r="L1557" s="12" t="s">
        <v>2288</v>
      </c>
      <c r="M1557" s="12" t="s">
        <v>9601</v>
      </c>
      <c r="N1557" s="12" t="s">
        <v>2438</v>
      </c>
      <c r="O1557" s="23">
        <v>0</v>
      </c>
      <c r="P1557" s="23">
        <v>10000</v>
      </c>
      <c r="Q1557" s="23">
        <v>0</v>
      </c>
      <c r="R1557" s="24">
        <v>0</v>
      </c>
      <c r="S1557" s="25">
        <v>64</v>
      </c>
      <c r="U1557" s="22" t="str">
        <f>IFERROR(VLOOKUP(B1557,[1]Planilha1!$A$1:$B$34,2,FALSE),"Liberado")</f>
        <v>Liberado</v>
      </c>
    </row>
    <row r="1558" spans="1:21" s="21" customFormat="1" ht="20.100000000000001" customHeight="1" x14ac:dyDescent="0.2">
      <c r="A1558" s="12" t="s">
        <v>60</v>
      </c>
      <c r="B1558" s="18" t="s">
        <v>244</v>
      </c>
      <c r="C1558" s="12" t="s">
        <v>574</v>
      </c>
      <c r="D1558" s="12" t="s">
        <v>1238</v>
      </c>
      <c r="E1558" s="19" t="s">
        <v>5</v>
      </c>
      <c r="F1558" s="19" t="s">
        <v>2273</v>
      </c>
      <c r="G1558" s="19" t="s">
        <v>9602</v>
      </c>
      <c r="H1558" s="12" t="s">
        <v>4949</v>
      </c>
      <c r="I1558" s="20">
        <v>2000</v>
      </c>
      <c r="J1558" s="12" t="s">
        <v>2276</v>
      </c>
      <c r="K1558" s="12" t="s">
        <v>2647</v>
      </c>
      <c r="L1558" s="12" t="s">
        <v>2368</v>
      </c>
      <c r="M1558" s="12"/>
      <c r="N1558" s="12" t="s">
        <v>4947</v>
      </c>
      <c r="O1558" s="23">
        <v>0</v>
      </c>
      <c r="P1558" s="23">
        <v>12000</v>
      </c>
      <c r="Q1558" s="23">
        <v>0</v>
      </c>
      <c r="R1558" s="24">
        <v>0</v>
      </c>
      <c r="S1558" s="25">
        <v>2237.31</v>
      </c>
      <c r="U1558" s="22" t="str">
        <f>IFERROR(VLOOKUP(B1558,[1]Planilha1!$A$1:$B$34,2,FALSE),"Liberado")</f>
        <v>Liberado</v>
      </c>
    </row>
    <row r="1559" spans="1:21" s="21" customFormat="1" ht="20.100000000000001" customHeight="1" x14ac:dyDescent="0.2">
      <c r="A1559" s="12" t="s">
        <v>60</v>
      </c>
      <c r="B1559" s="18" t="s">
        <v>244</v>
      </c>
      <c r="C1559" s="12" t="s">
        <v>574</v>
      </c>
      <c r="D1559" s="12" t="s">
        <v>1237</v>
      </c>
      <c r="E1559" s="19" t="s">
        <v>5</v>
      </c>
      <c r="F1559" s="19" t="s">
        <v>2273</v>
      </c>
      <c r="G1559" s="19" t="s">
        <v>4943</v>
      </c>
      <c r="H1559" s="12" t="s">
        <v>4944</v>
      </c>
      <c r="I1559" s="20">
        <v>28890</v>
      </c>
      <c r="J1559" s="12" t="s">
        <v>2276</v>
      </c>
      <c r="K1559" s="12" t="s">
        <v>4945</v>
      </c>
      <c r="L1559" s="12" t="s">
        <v>2380</v>
      </c>
      <c r="M1559" s="12"/>
      <c r="N1559" s="12" t="s">
        <v>4946</v>
      </c>
      <c r="O1559" s="23">
        <v>4000</v>
      </c>
      <c r="P1559" s="23">
        <v>0</v>
      </c>
      <c r="Q1559" s="23">
        <v>0</v>
      </c>
      <c r="R1559" s="24">
        <v>0</v>
      </c>
      <c r="S1559" s="25">
        <v>960</v>
      </c>
      <c r="U1559" s="22" t="str">
        <f>IFERROR(VLOOKUP(B1559,[1]Planilha1!$A$1:$B$34,2,FALSE),"Liberado")</f>
        <v>Liberado</v>
      </c>
    </row>
    <row r="1560" spans="1:21" s="21" customFormat="1" ht="20.100000000000001" customHeight="1" x14ac:dyDescent="0.2">
      <c r="A1560" s="12" t="s">
        <v>60</v>
      </c>
      <c r="B1560" s="18" t="s">
        <v>244</v>
      </c>
      <c r="C1560" s="12" t="s">
        <v>574</v>
      </c>
      <c r="D1560" s="12" t="s">
        <v>1239</v>
      </c>
      <c r="E1560" s="19" t="s">
        <v>5</v>
      </c>
      <c r="F1560" s="19" t="s">
        <v>2244</v>
      </c>
      <c r="G1560" s="19" t="s">
        <v>4948</v>
      </c>
      <c r="H1560" s="12" t="s">
        <v>4949</v>
      </c>
      <c r="I1560" s="20">
        <v>119051.16</v>
      </c>
      <c r="J1560" s="12" t="s">
        <v>2276</v>
      </c>
      <c r="K1560" s="12" t="s">
        <v>4950</v>
      </c>
      <c r="L1560" s="12" t="s">
        <v>3029</v>
      </c>
      <c r="M1560" s="12"/>
      <c r="N1560" s="12" t="s">
        <v>3216</v>
      </c>
      <c r="O1560" s="23">
        <v>0</v>
      </c>
      <c r="P1560" s="23">
        <v>0</v>
      </c>
      <c r="Q1560" s="23">
        <v>0</v>
      </c>
      <c r="R1560" s="24">
        <v>0</v>
      </c>
      <c r="S1560" s="25">
        <v>920</v>
      </c>
      <c r="U1560" s="22" t="str">
        <f>IFERROR(VLOOKUP(B1560,[1]Planilha1!$A$1:$B$34,2,FALSE),"Liberado")</f>
        <v>Liberado</v>
      </c>
    </row>
    <row r="1561" spans="1:21" s="21" customFormat="1" ht="20.100000000000001" customHeight="1" x14ac:dyDescent="0.2">
      <c r="A1561" s="12" t="s">
        <v>60</v>
      </c>
      <c r="B1561" s="18" t="s">
        <v>244</v>
      </c>
      <c r="C1561" s="12" t="s">
        <v>574</v>
      </c>
      <c r="D1561" s="12" t="s">
        <v>9603</v>
      </c>
      <c r="E1561" s="19" t="s">
        <v>5</v>
      </c>
      <c r="F1561" s="19" t="s">
        <v>14</v>
      </c>
      <c r="G1561" s="19" t="s">
        <v>9604</v>
      </c>
      <c r="H1561" s="12" t="s">
        <v>3074</v>
      </c>
      <c r="I1561" s="20">
        <v>7409.95</v>
      </c>
      <c r="J1561" s="12" t="s">
        <v>2276</v>
      </c>
      <c r="K1561" s="12" t="s">
        <v>4848</v>
      </c>
      <c r="L1561" s="12" t="s">
        <v>2266</v>
      </c>
      <c r="M1561" s="12"/>
      <c r="N1561" s="12" t="s">
        <v>3216</v>
      </c>
      <c r="O1561" s="23">
        <v>0</v>
      </c>
      <c r="P1561" s="23">
        <v>0</v>
      </c>
      <c r="Q1561" s="23">
        <v>0</v>
      </c>
      <c r="R1561" s="24">
        <v>0</v>
      </c>
      <c r="S1561" s="25">
        <v>714.2</v>
      </c>
      <c r="U1561" s="22" t="str">
        <f>IFERROR(VLOOKUP(B1561,[1]Planilha1!$A$1:$B$34,2,FALSE),"Liberado")</f>
        <v>Liberado</v>
      </c>
    </row>
    <row r="1562" spans="1:21" s="21" customFormat="1" ht="20.100000000000001" customHeight="1" x14ac:dyDescent="0.2">
      <c r="A1562" s="12" t="s">
        <v>60</v>
      </c>
      <c r="B1562" s="18" t="s">
        <v>244</v>
      </c>
      <c r="C1562" s="12" t="s">
        <v>574</v>
      </c>
      <c r="D1562" s="12" t="s">
        <v>1240</v>
      </c>
      <c r="E1562" s="19" t="s">
        <v>5</v>
      </c>
      <c r="F1562" s="19" t="s">
        <v>2244</v>
      </c>
      <c r="G1562" s="19" t="s">
        <v>4951</v>
      </c>
      <c r="H1562" s="12" t="s">
        <v>3074</v>
      </c>
      <c r="I1562" s="20">
        <v>10000</v>
      </c>
      <c r="J1562" s="12" t="s">
        <v>2276</v>
      </c>
      <c r="K1562" s="12" t="s">
        <v>4952</v>
      </c>
      <c r="L1562" s="12" t="s">
        <v>2491</v>
      </c>
      <c r="M1562" s="12"/>
      <c r="N1562" s="12" t="s">
        <v>3216</v>
      </c>
      <c r="O1562" s="23">
        <v>0</v>
      </c>
      <c r="P1562" s="23">
        <v>0</v>
      </c>
      <c r="Q1562" s="23">
        <v>0</v>
      </c>
      <c r="R1562" s="24">
        <v>0</v>
      </c>
      <c r="S1562" s="25">
        <v>704.59</v>
      </c>
      <c r="U1562" s="22" t="str">
        <f>IFERROR(VLOOKUP(B1562,[1]Planilha1!$A$1:$B$34,2,FALSE),"Liberado")</f>
        <v>Liberado</v>
      </c>
    </row>
    <row r="1563" spans="1:21" s="21" customFormat="1" ht="20.100000000000001" customHeight="1" x14ac:dyDescent="0.2">
      <c r="A1563" s="12" t="s">
        <v>60</v>
      </c>
      <c r="B1563" s="18" t="s">
        <v>244</v>
      </c>
      <c r="C1563" s="12" t="s">
        <v>574</v>
      </c>
      <c r="D1563" s="12" t="s">
        <v>1241</v>
      </c>
      <c r="E1563" s="19" t="s">
        <v>5</v>
      </c>
      <c r="F1563" s="19" t="s">
        <v>2967</v>
      </c>
      <c r="G1563" s="19" t="s">
        <v>4953</v>
      </c>
      <c r="H1563" s="12" t="s">
        <v>3074</v>
      </c>
      <c r="I1563" s="20">
        <v>621.71</v>
      </c>
      <c r="J1563" s="12" t="s">
        <v>2264</v>
      </c>
      <c r="K1563" s="12" t="s">
        <v>4954</v>
      </c>
      <c r="L1563" s="12" t="s">
        <v>7875</v>
      </c>
      <c r="M1563" s="12"/>
      <c r="N1563" s="12" t="s">
        <v>2595</v>
      </c>
      <c r="O1563" s="23">
        <v>0</v>
      </c>
      <c r="P1563" s="23">
        <v>8000</v>
      </c>
      <c r="Q1563" s="23">
        <v>0</v>
      </c>
      <c r="R1563" s="24">
        <v>0</v>
      </c>
      <c r="S1563" s="25">
        <v>224</v>
      </c>
      <c r="U1563" s="22" t="str">
        <f>IFERROR(VLOOKUP(B1563,[1]Planilha1!$A$1:$B$34,2,FALSE),"Liberado")</f>
        <v>Liberado</v>
      </c>
    </row>
    <row r="1564" spans="1:21" s="21" customFormat="1" ht="20.100000000000001" customHeight="1" x14ac:dyDescent="0.2">
      <c r="A1564" s="12" t="s">
        <v>60</v>
      </c>
      <c r="B1564" s="18" t="s">
        <v>244</v>
      </c>
      <c r="C1564" s="12" t="s">
        <v>574</v>
      </c>
      <c r="D1564" s="12" t="s">
        <v>1242</v>
      </c>
      <c r="E1564" s="19" t="s">
        <v>5</v>
      </c>
      <c r="F1564" s="19" t="s">
        <v>2273</v>
      </c>
      <c r="G1564" s="19" t="s">
        <v>4955</v>
      </c>
      <c r="H1564" s="12" t="s">
        <v>3074</v>
      </c>
      <c r="I1564" s="20">
        <v>37405.97</v>
      </c>
      <c r="J1564" s="12" t="s">
        <v>2264</v>
      </c>
      <c r="K1564" s="12" t="s">
        <v>9605</v>
      </c>
      <c r="L1564" s="12" t="s">
        <v>7976</v>
      </c>
      <c r="M1564" s="12"/>
      <c r="N1564" s="12" t="s">
        <v>2595</v>
      </c>
      <c r="O1564" s="23">
        <v>0</v>
      </c>
      <c r="P1564" s="23">
        <v>8000</v>
      </c>
      <c r="Q1564" s="23">
        <v>0</v>
      </c>
      <c r="R1564" s="24">
        <v>0</v>
      </c>
      <c r="S1564" s="25">
        <v>256</v>
      </c>
      <c r="U1564" s="22" t="str">
        <f>IFERROR(VLOOKUP(B1564,[1]Planilha1!$A$1:$B$34,2,FALSE),"Liberado")</f>
        <v>Liberado</v>
      </c>
    </row>
    <row r="1565" spans="1:21" s="21" customFormat="1" ht="20.100000000000001" customHeight="1" x14ac:dyDescent="0.2">
      <c r="A1565" s="12" t="s">
        <v>60</v>
      </c>
      <c r="B1565" s="18" t="s">
        <v>244</v>
      </c>
      <c r="C1565" s="12" t="s">
        <v>574</v>
      </c>
      <c r="D1565" s="12" t="s">
        <v>9606</v>
      </c>
      <c r="E1565" s="19" t="s">
        <v>5</v>
      </c>
      <c r="F1565" s="19" t="s">
        <v>2244</v>
      </c>
      <c r="G1565" s="19" t="s">
        <v>9607</v>
      </c>
      <c r="H1565" s="12" t="s">
        <v>3074</v>
      </c>
      <c r="I1565" s="20">
        <v>18000</v>
      </c>
      <c r="J1565" s="12" t="s">
        <v>2264</v>
      </c>
      <c r="K1565" s="12" t="s">
        <v>9608</v>
      </c>
      <c r="L1565" s="12" t="s">
        <v>7875</v>
      </c>
      <c r="M1565" s="12"/>
      <c r="N1565" s="12" t="s">
        <v>2768</v>
      </c>
      <c r="O1565" s="23">
        <v>0</v>
      </c>
      <c r="P1565" s="23">
        <v>7000</v>
      </c>
      <c r="Q1565" s="23">
        <v>0</v>
      </c>
      <c r="R1565" s="24">
        <v>0</v>
      </c>
      <c r="S1565" s="25">
        <v>246.2</v>
      </c>
      <c r="U1565" s="22" t="str">
        <f>IFERROR(VLOOKUP(B1565,[1]Planilha1!$A$1:$B$34,2,FALSE),"Liberado")</f>
        <v>Liberado</v>
      </c>
    </row>
    <row r="1566" spans="1:21" s="21" customFormat="1" ht="20.100000000000001" customHeight="1" x14ac:dyDescent="0.2">
      <c r="A1566" s="12" t="s">
        <v>60</v>
      </c>
      <c r="B1566" s="18" t="s">
        <v>244</v>
      </c>
      <c r="C1566" s="12" t="s">
        <v>574</v>
      </c>
      <c r="D1566" s="12" t="s">
        <v>1243</v>
      </c>
      <c r="E1566" s="19" t="s">
        <v>5</v>
      </c>
      <c r="F1566" s="19" t="s">
        <v>14</v>
      </c>
      <c r="G1566" s="19" t="s">
        <v>4956</v>
      </c>
      <c r="H1566" s="12" t="s">
        <v>3074</v>
      </c>
      <c r="I1566" s="20">
        <v>20000</v>
      </c>
      <c r="J1566" s="12" t="s">
        <v>2264</v>
      </c>
      <c r="K1566" s="12" t="s">
        <v>4957</v>
      </c>
      <c r="L1566" s="12" t="s">
        <v>2249</v>
      </c>
      <c r="M1566" s="12"/>
      <c r="N1566" s="12" t="s">
        <v>2321</v>
      </c>
      <c r="O1566" s="23">
        <v>0</v>
      </c>
      <c r="P1566" s="23">
        <v>8000</v>
      </c>
      <c r="Q1566" s="23">
        <v>0</v>
      </c>
      <c r="R1566" s="24">
        <v>0</v>
      </c>
      <c r="S1566" s="25">
        <v>192</v>
      </c>
      <c r="U1566" s="22" t="str">
        <f>IFERROR(VLOOKUP(B1566,[1]Planilha1!$A$1:$B$34,2,FALSE),"Liberado")</f>
        <v>Liberado</v>
      </c>
    </row>
    <row r="1567" spans="1:21" s="21" customFormat="1" ht="20.100000000000001" customHeight="1" x14ac:dyDescent="0.2">
      <c r="A1567" s="12" t="s">
        <v>60</v>
      </c>
      <c r="B1567" s="18" t="s">
        <v>244</v>
      </c>
      <c r="C1567" s="12" t="s">
        <v>602</v>
      </c>
      <c r="D1567" s="12" t="s">
        <v>1244</v>
      </c>
      <c r="E1567" s="19" t="s">
        <v>5</v>
      </c>
      <c r="F1567" s="19" t="s">
        <v>2519</v>
      </c>
      <c r="G1567" s="19" t="s">
        <v>4958</v>
      </c>
      <c r="H1567" s="12" t="s">
        <v>2378</v>
      </c>
      <c r="I1567" s="20">
        <v>788</v>
      </c>
      <c r="J1567" s="12" t="s">
        <v>2276</v>
      </c>
      <c r="K1567" s="12" t="s">
        <v>4959</v>
      </c>
      <c r="L1567" s="12" t="s">
        <v>9609</v>
      </c>
      <c r="M1567" s="12"/>
      <c r="N1567" s="12" t="s">
        <v>4960</v>
      </c>
      <c r="O1567" s="23">
        <v>0</v>
      </c>
      <c r="P1567" s="23">
        <v>0</v>
      </c>
      <c r="Q1567" s="23">
        <v>0</v>
      </c>
      <c r="R1567" s="24">
        <v>0</v>
      </c>
      <c r="S1567" s="25">
        <v>1220.7</v>
      </c>
      <c r="U1567" s="22" t="str">
        <f>IFERROR(VLOOKUP(B1567,[1]Planilha1!$A$1:$B$34,2,FALSE),"Liberado")</f>
        <v>Liberado</v>
      </c>
    </row>
    <row r="1568" spans="1:21" s="21" customFormat="1" ht="20.100000000000001" customHeight="1" x14ac:dyDescent="0.2">
      <c r="A1568" s="12" t="s">
        <v>60</v>
      </c>
      <c r="B1568" s="18" t="s">
        <v>244</v>
      </c>
      <c r="C1568" s="12" t="s">
        <v>602</v>
      </c>
      <c r="D1568" s="12" t="s">
        <v>1245</v>
      </c>
      <c r="E1568" s="19" t="s">
        <v>5</v>
      </c>
      <c r="F1568" s="19" t="s">
        <v>2273</v>
      </c>
      <c r="G1568" s="19" t="s">
        <v>4961</v>
      </c>
      <c r="H1568" s="12" t="s">
        <v>2378</v>
      </c>
      <c r="I1568" s="20">
        <v>10333.61</v>
      </c>
      <c r="J1568" s="12" t="s">
        <v>2264</v>
      </c>
      <c r="K1568" s="12" t="s">
        <v>4962</v>
      </c>
      <c r="L1568" s="12" t="s">
        <v>2334</v>
      </c>
      <c r="M1568" s="12"/>
      <c r="N1568" s="12" t="s">
        <v>3170</v>
      </c>
      <c r="O1568" s="23">
        <v>11000</v>
      </c>
      <c r="P1568" s="23">
        <v>0</v>
      </c>
      <c r="Q1568" s="23">
        <v>0</v>
      </c>
      <c r="R1568" s="24">
        <v>0</v>
      </c>
      <c r="S1568" s="25">
        <v>288</v>
      </c>
      <c r="U1568" s="22" t="str">
        <f>IFERROR(VLOOKUP(B1568,[1]Planilha1!$A$1:$B$34,2,FALSE),"Liberado")</f>
        <v>Liberado</v>
      </c>
    </row>
    <row r="1569" spans="1:21" s="21" customFormat="1" ht="20.100000000000001" customHeight="1" x14ac:dyDescent="0.2">
      <c r="A1569" s="12" t="s">
        <v>60</v>
      </c>
      <c r="B1569" s="18" t="s">
        <v>244</v>
      </c>
      <c r="C1569" s="12" t="s">
        <v>602</v>
      </c>
      <c r="D1569" s="12" t="s">
        <v>9610</v>
      </c>
      <c r="E1569" s="19" t="s">
        <v>5</v>
      </c>
      <c r="F1569" s="19" t="s">
        <v>4670</v>
      </c>
      <c r="G1569" s="19" t="s">
        <v>9611</v>
      </c>
      <c r="H1569" s="12" t="s">
        <v>2378</v>
      </c>
      <c r="I1569" s="20">
        <v>12702.64</v>
      </c>
      <c r="J1569" s="12" t="s">
        <v>2264</v>
      </c>
      <c r="K1569" s="12" t="s">
        <v>4957</v>
      </c>
      <c r="L1569" s="12" t="s">
        <v>8183</v>
      </c>
      <c r="M1569" s="12"/>
      <c r="N1569" s="12" t="s">
        <v>2342</v>
      </c>
      <c r="O1569" s="23">
        <v>15000</v>
      </c>
      <c r="P1569" s="23">
        <v>0</v>
      </c>
      <c r="Q1569" s="23">
        <v>0</v>
      </c>
      <c r="R1569" s="24">
        <v>0</v>
      </c>
      <c r="S1569" s="25">
        <v>128</v>
      </c>
      <c r="U1569" s="22" t="str">
        <f>IFERROR(VLOOKUP(B1569,[1]Planilha1!$A$1:$B$34,2,FALSE),"Liberado")</f>
        <v>Liberado</v>
      </c>
    </row>
    <row r="1570" spans="1:21" s="21" customFormat="1" ht="20.100000000000001" customHeight="1" x14ac:dyDescent="0.2">
      <c r="A1570" s="12" t="s">
        <v>60</v>
      </c>
      <c r="B1570" s="18" t="s">
        <v>244</v>
      </c>
      <c r="C1570" s="12" t="s">
        <v>602</v>
      </c>
      <c r="D1570" s="12" t="s">
        <v>9612</v>
      </c>
      <c r="E1570" s="19" t="s">
        <v>5</v>
      </c>
      <c r="F1570" s="19" t="s">
        <v>2273</v>
      </c>
      <c r="G1570" s="19" t="s">
        <v>9613</v>
      </c>
      <c r="H1570" s="12" t="s">
        <v>2378</v>
      </c>
      <c r="I1570" s="20">
        <v>10218.049999999999</v>
      </c>
      <c r="J1570" s="12" t="s">
        <v>2264</v>
      </c>
      <c r="K1570" s="12" t="s">
        <v>9614</v>
      </c>
      <c r="L1570" s="12" t="s">
        <v>8183</v>
      </c>
      <c r="M1570" s="12"/>
      <c r="N1570" s="12" t="s">
        <v>3170</v>
      </c>
      <c r="O1570" s="23">
        <v>0</v>
      </c>
      <c r="P1570" s="23">
        <v>10000</v>
      </c>
      <c r="Q1570" s="23">
        <v>0</v>
      </c>
      <c r="R1570" s="24">
        <v>0</v>
      </c>
      <c r="S1570" s="25">
        <v>511.84</v>
      </c>
      <c r="U1570" s="22" t="str">
        <f>IFERROR(VLOOKUP(B1570,[1]Planilha1!$A$1:$B$34,2,FALSE),"Liberado")</f>
        <v>Liberado</v>
      </c>
    </row>
    <row r="1571" spans="1:21" s="21" customFormat="1" ht="20.100000000000001" customHeight="1" x14ac:dyDescent="0.2">
      <c r="A1571" s="12" t="s">
        <v>60</v>
      </c>
      <c r="B1571" s="18" t="s">
        <v>244</v>
      </c>
      <c r="C1571" s="12" t="s">
        <v>602</v>
      </c>
      <c r="D1571" s="12" t="s">
        <v>9615</v>
      </c>
      <c r="E1571" s="19" t="s">
        <v>5</v>
      </c>
      <c r="F1571" s="19" t="s">
        <v>4670</v>
      </c>
      <c r="G1571" s="19" t="s">
        <v>9616</v>
      </c>
      <c r="H1571" s="12" t="s">
        <v>2378</v>
      </c>
      <c r="I1571" s="20">
        <v>5099.96</v>
      </c>
      <c r="J1571" s="12" t="s">
        <v>2264</v>
      </c>
      <c r="K1571" s="12" t="s">
        <v>9617</v>
      </c>
      <c r="L1571" s="12" t="s">
        <v>2288</v>
      </c>
      <c r="M1571" s="12" t="s">
        <v>9618</v>
      </c>
      <c r="N1571" s="12" t="s">
        <v>8539</v>
      </c>
      <c r="O1571" s="23">
        <v>0</v>
      </c>
      <c r="P1571" s="23">
        <v>0</v>
      </c>
      <c r="Q1571" s="23">
        <v>0</v>
      </c>
      <c r="R1571" s="24">
        <v>0</v>
      </c>
      <c r="S1571" s="25">
        <v>64</v>
      </c>
      <c r="U1571" s="22" t="str">
        <f>IFERROR(VLOOKUP(B1571,[1]Planilha1!$A$1:$B$34,2,FALSE),"Liberado")</f>
        <v>Liberado</v>
      </c>
    </row>
    <row r="1572" spans="1:21" s="21" customFormat="1" ht="20.100000000000001" customHeight="1" x14ac:dyDescent="0.2">
      <c r="A1572" s="12" t="s">
        <v>60</v>
      </c>
      <c r="B1572" s="18" t="s">
        <v>244</v>
      </c>
      <c r="C1572" s="12" t="s">
        <v>602</v>
      </c>
      <c r="D1572" s="12" t="s">
        <v>9619</v>
      </c>
      <c r="E1572" s="19" t="s">
        <v>5</v>
      </c>
      <c r="F1572" s="19" t="s">
        <v>10</v>
      </c>
      <c r="G1572" s="19" t="s">
        <v>9620</v>
      </c>
      <c r="H1572" s="12" t="s">
        <v>2378</v>
      </c>
      <c r="I1572" s="20">
        <v>10000</v>
      </c>
      <c r="J1572" s="12" t="s">
        <v>2264</v>
      </c>
      <c r="K1572" s="12" t="s">
        <v>9621</v>
      </c>
      <c r="L1572" s="12" t="s">
        <v>7875</v>
      </c>
      <c r="M1572" s="12"/>
      <c r="N1572" s="12" t="s">
        <v>2438</v>
      </c>
      <c r="O1572" s="23">
        <v>0</v>
      </c>
      <c r="P1572" s="23">
        <v>10000</v>
      </c>
      <c r="Q1572" s="23">
        <v>0</v>
      </c>
      <c r="R1572" s="24">
        <v>0</v>
      </c>
      <c r="S1572" s="25">
        <v>96</v>
      </c>
      <c r="U1572" s="22" t="str">
        <f>IFERROR(VLOOKUP(B1572,[1]Planilha1!$A$1:$B$34,2,FALSE),"Liberado")</f>
        <v>Liberado</v>
      </c>
    </row>
    <row r="1573" spans="1:21" s="21" customFormat="1" ht="20.100000000000001" customHeight="1" x14ac:dyDescent="0.2">
      <c r="A1573" s="12" t="s">
        <v>60</v>
      </c>
      <c r="B1573" s="18" t="s">
        <v>244</v>
      </c>
      <c r="C1573" s="12" t="s">
        <v>323</v>
      </c>
      <c r="D1573" s="12" t="s">
        <v>1246</v>
      </c>
      <c r="E1573" s="19" t="s">
        <v>5</v>
      </c>
      <c r="F1573" s="19" t="s">
        <v>2273</v>
      </c>
      <c r="G1573" s="19" t="s">
        <v>4963</v>
      </c>
      <c r="H1573" s="12" t="s">
        <v>4964</v>
      </c>
      <c r="I1573" s="20">
        <v>17600</v>
      </c>
      <c r="J1573" s="12" t="s">
        <v>2264</v>
      </c>
      <c r="K1573" s="12" t="s">
        <v>9622</v>
      </c>
      <c r="L1573" s="12" t="s">
        <v>8183</v>
      </c>
      <c r="M1573" s="12"/>
      <c r="N1573" s="12" t="s">
        <v>2342</v>
      </c>
      <c r="O1573" s="23">
        <v>0</v>
      </c>
      <c r="P1573" s="23">
        <v>0</v>
      </c>
      <c r="Q1573" s="23">
        <v>0</v>
      </c>
      <c r="R1573" s="24">
        <v>0</v>
      </c>
      <c r="S1573" s="25">
        <v>384</v>
      </c>
      <c r="U1573" s="22" t="str">
        <f>IFERROR(VLOOKUP(B1573,[1]Planilha1!$A$1:$B$34,2,FALSE),"Liberado")</f>
        <v>Liberado</v>
      </c>
    </row>
    <row r="1574" spans="1:21" s="21" customFormat="1" ht="20.100000000000001" customHeight="1" x14ac:dyDescent="0.2">
      <c r="A1574" s="12" t="s">
        <v>60</v>
      </c>
      <c r="B1574" s="18" t="s">
        <v>244</v>
      </c>
      <c r="C1574" s="12" t="s">
        <v>667</v>
      </c>
      <c r="D1574" s="12" t="s">
        <v>9623</v>
      </c>
      <c r="E1574" s="19" t="s">
        <v>5</v>
      </c>
      <c r="F1574" s="19" t="s">
        <v>2273</v>
      </c>
      <c r="G1574" s="19" t="s">
        <v>9624</v>
      </c>
      <c r="H1574" s="12" t="s">
        <v>3074</v>
      </c>
      <c r="I1574" s="20">
        <v>17000</v>
      </c>
      <c r="J1574" s="12" t="s">
        <v>2264</v>
      </c>
      <c r="K1574" s="12" t="s">
        <v>2306</v>
      </c>
      <c r="L1574" s="12" t="s">
        <v>2296</v>
      </c>
      <c r="M1574" s="12"/>
      <c r="N1574" s="12" t="s">
        <v>2768</v>
      </c>
      <c r="O1574" s="23">
        <v>0</v>
      </c>
      <c r="P1574" s="23">
        <v>8000</v>
      </c>
      <c r="Q1574" s="23">
        <v>0</v>
      </c>
      <c r="R1574" s="24">
        <v>0</v>
      </c>
      <c r="S1574" s="25">
        <v>256</v>
      </c>
      <c r="U1574" s="22" t="str">
        <f>IFERROR(VLOOKUP(B1574,[1]Planilha1!$A$1:$B$34,2,FALSE),"Liberado")</f>
        <v>Liberado</v>
      </c>
    </row>
    <row r="1575" spans="1:21" s="21" customFormat="1" ht="20.100000000000001" customHeight="1" x14ac:dyDescent="0.2">
      <c r="A1575" s="12" t="s">
        <v>60</v>
      </c>
      <c r="B1575" s="18" t="s">
        <v>244</v>
      </c>
      <c r="C1575" s="12" t="s">
        <v>667</v>
      </c>
      <c r="D1575" s="12" t="s">
        <v>9623</v>
      </c>
      <c r="E1575" s="19" t="s">
        <v>5</v>
      </c>
      <c r="F1575" s="19" t="s">
        <v>10</v>
      </c>
      <c r="G1575" s="19" t="s">
        <v>9625</v>
      </c>
      <c r="H1575" s="12" t="s">
        <v>3074</v>
      </c>
      <c r="I1575" s="20">
        <v>17000</v>
      </c>
      <c r="J1575" s="12" t="s">
        <v>2264</v>
      </c>
      <c r="K1575" s="12" t="s">
        <v>9626</v>
      </c>
      <c r="L1575" s="12" t="s">
        <v>7875</v>
      </c>
      <c r="M1575" s="12"/>
      <c r="N1575" s="12" t="s">
        <v>2438</v>
      </c>
      <c r="O1575" s="23">
        <v>0</v>
      </c>
      <c r="P1575" s="23">
        <v>8000</v>
      </c>
      <c r="Q1575" s="23">
        <v>0</v>
      </c>
      <c r="R1575" s="24">
        <v>0</v>
      </c>
      <c r="S1575" s="25">
        <v>160</v>
      </c>
      <c r="U1575" s="22" t="str">
        <f>IFERROR(VLOOKUP(B1575,[1]Planilha1!$A$1:$B$34,2,FALSE),"Liberado")</f>
        <v>Liberado</v>
      </c>
    </row>
    <row r="1576" spans="1:21" s="21" customFormat="1" ht="20.100000000000001" customHeight="1" x14ac:dyDescent="0.2">
      <c r="A1576" s="12" t="s">
        <v>60</v>
      </c>
      <c r="B1576" s="18" t="s">
        <v>244</v>
      </c>
      <c r="C1576" s="12" t="s">
        <v>671</v>
      </c>
      <c r="D1576" s="12" t="s">
        <v>1247</v>
      </c>
      <c r="E1576" s="19" t="s">
        <v>5</v>
      </c>
      <c r="F1576" s="19" t="s">
        <v>2273</v>
      </c>
      <c r="G1576" s="19" t="s">
        <v>4965</v>
      </c>
      <c r="H1576" s="12" t="s">
        <v>4966</v>
      </c>
      <c r="I1576" s="20">
        <v>12018.9</v>
      </c>
      <c r="J1576" s="12" t="s">
        <v>2264</v>
      </c>
      <c r="K1576" s="12" t="s">
        <v>4833</v>
      </c>
      <c r="L1576" s="12" t="s">
        <v>2334</v>
      </c>
      <c r="M1576" s="12"/>
      <c r="N1576" s="12" t="s">
        <v>3170</v>
      </c>
      <c r="O1576" s="23">
        <v>5000</v>
      </c>
      <c r="P1576" s="23">
        <v>0</v>
      </c>
      <c r="Q1576" s="23">
        <v>0</v>
      </c>
      <c r="R1576" s="24">
        <v>0</v>
      </c>
      <c r="S1576" s="25">
        <v>384</v>
      </c>
      <c r="U1576" s="22" t="str">
        <f>IFERROR(VLOOKUP(B1576,[1]Planilha1!$A$1:$B$34,2,FALSE),"Liberado")</f>
        <v>Liberado</v>
      </c>
    </row>
    <row r="1577" spans="1:21" s="21" customFormat="1" ht="20.100000000000001" customHeight="1" x14ac:dyDescent="0.2">
      <c r="A1577" s="12" t="s">
        <v>60</v>
      </c>
      <c r="B1577" s="18" t="s">
        <v>244</v>
      </c>
      <c r="C1577" s="12" t="s">
        <v>325</v>
      </c>
      <c r="D1577" s="12" t="s">
        <v>9627</v>
      </c>
      <c r="E1577" s="19" t="s">
        <v>5</v>
      </c>
      <c r="F1577" s="19" t="s">
        <v>2244</v>
      </c>
      <c r="G1577" s="19" t="s">
        <v>9628</v>
      </c>
      <c r="H1577" s="12" t="s">
        <v>5271</v>
      </c>
      <c r="I1577" s="20">
        <v>35000</v>
      </c>
      <c r="J1577" s="12" t="s">
        <v>2264</v>
      </c>
      <c r="K1577" s="12" t="s">
        <v>9629</v>
      </c>
      <c r="L1577" s="12" t="s">
        <v>2288</v>
      </c>
      <c r="M1577" s="12"/>
      <c r="N1577" s="12" t="s">
        <v>2438</v>
      </c>
      <c r="O1577" s="23">
        <v>0</v>
      </c>
      <c r="P1577" s="23">
        <v>15000</v>
      </c>
      <c r="Q1577" s="23">
        <v>0</v>
      </c>
      <c r="R1577" s="24">
        <v>0</v>
      </c>
      <c r="S1577" s="25">
        <v>224</v>
      </c>
      <c r="U1577" s="22" t="str">
        <f>IFERROR(VLOOKUP(B1577,[1]Planilha1!$A$1:$B$34,2,FALSE),"Liberado")</f>
        <v>Liberado</v>
      </c>
    </row>
    <row r="1578" spans="1:21" s="21" customFormat="1" ht="20.100000000000001" customHeight="1" x14ac:dyDescent="0.2">
      <c r="A1578" s="12" t="s">
        <v>60</v>
      </c>
      <c r="B1578" s="18" t="s">
        <v>244</v>
      </c>
      <c r="C1578" s="12" t="s">
        <v>689</v>
      </c>
      <c r="D1578" s="12" t="s">
        <v>9630</v>
      </c>
      <c r="E1578" s="19" t="s">
        <v>5</v>
      </c>
      <c r="F1578" s="19" t="s">
        <v>10</v>
      </c>
      <c r="G1578" s="19" t="s">
        <v>9631</v>
      </c>
      <c r="H1578" s="12" t="s">
        <v>3074</v>
      </c>
      <c r="I1578" s="20">
        <v>15280</v>
      </c>
      <c r="J1578" s="12" t="s">
        <v>2264</v>
      </c>
      <c r="K1578" s="12" t="s">
        <v>9632</v>
      </c>
      <c r="L1578" s="12" t="s">
        <v>2288</v>
      </c>
      <c r="M1578" s="12" t="s">
        <v>9633</v>
      </c>
      <c r="N1578" s="12" t="s">
        <v>2438</v>
      </c>
      <c r="O1578" s="23">
        <v>0</v>
      </c>
      <c r="P1578" s="23">
        <v>15000</v>
      </c>
      <c r="Q1578" s="23">
        <v>0</v>
      </c>
      <c r="R1578" s="24">
        <v>0</v>
      </c>
      <c r="S1578" s="25">
        <v>128</v>
      </c>
      <c r="U1578" s="22" t="str">
        <f>IFERROR(VLOOKUP(B1578,[1]Planilha1!$A$1:$B$34,2,FALSE),"Liberado")</f>
        <v>Liberado</v>
      </c>
    </row>
    <row r="1579" spans="1:21" s="21" customFormat="1" ht="20.100000000000001" customHeight="1" x14ac:dyDescent="0.2">
      <c r="A1579" s="12" t="s">
        <v>60</v>
      </c>
      <c r="B1579" s="18" t="s">
        <v>244</v>
      </c>
      <c r="C1579" s="12" t="s">
        <v>689</v>
      </c>
      <c r="D1579" s="12" t="s">
        <v>9634</v>
      </c>
      <c r="E1579" s="19" t="s">
        <v>5</v>
      </c>
      <c r="F1579" s="19" t="s">
        <v>2244</v>
      </c>
      <c r="G1579" s="19" t="s">
        <v>9635</v>
      </c>
      <c r="H1579" s="12" t="s">
        <v>3074</v>
      </c>
      <c r="I1579" s="20">
        <v>15000</v>
      </c>
      <c r="J1579" s="12" t="s">
        <v>2264</v>
      </c>
      <c r="K1579" s="12" t="s">
        <v>9636</v>
      </c>
      <c r="L1579" s="12" t="s">
        <v>2288</v>
      </c>
      <c r="M1579" s="12" t="s">
        <v>9637</v>
      </c>
      <c r="N1579" s="12" t="s">
        <v>2438</v>
      </c>
      <c r="O1579" s="23">
        <v>0</v>
      </c>
      <c r="P1579" s="23">
        <v>7000</v>
      </c>
      <c r="Q1579" s="23">
        <v>0</v>
      </c>
      <c r="R1579" s="24">
        <v>0</v>
      </c>
      <c r="S1579" s="25">
        <v>128</v>
      </c>
      <c r="U1579" s="22" t="str">
        <f>IFERROR(VLOOKUP(B1579,[1]Planilha1!$A$1:$B$34,2,FALSE),"Liberado")</f>
        <v>Liberado</v>
      </c>
    </row>
    <row r="1580" spans="1:21" s="21" customFormat="1" ht="20.100000000000001" customHeight="1" x14ac:dyDescent="0.2">
      <c r="A1580" s="12" t="s">
        <v>60</v>
      </c>
      <c r="B1580" s="18" t="s">
        <v>244</v>
      </c>
      <c r="C1580" s="12" t="s">
        <v>696</v>
      </c>
      <c r="D1580" s="12" t="s">
        <v>1248</v>
      </c>
      <c r="E1580" s="19" t="s">
        <v>5</v>
      </c>
      <c r="F1580" s="19" t="s">
        <v>2255</v>
      </c>
      <c r="G1580" s="19" t="s">
        <v>4967</v>
      </c>
      <c r="H1580" s="12" t="s">
        <v>4968</v>
      </c>
      <c r="I1580" s="20">
        <v>1000</v>
      </c>
      <c r="J1580" s="12" t="s">
        <v>2276</v>
      </c>
      <c r="K1580" s="12" t="s">
        <v>4969</v>
      </c>
      <c r="L1580" s="12" t="s">
        <v>9638</v>
      </c>
      <c r="M1580" s="12"/>
      <c r="N1580" s="12" t="s">
        <v>4970</v>
      </c>
      <c r="O1580" s="23">
        <v>0</v>
      </c>
      <c r="P1580" s="23">
        <v>12460</v>
      </c>
      <c r="Q1580" s="23">
        <v>0</v>
      </c>
      <c r="R1580" s="24">
        <v>0</v>
      </c>
      <c r="S1580" s="25">
        <v>2230.88</v>
      </c>
      <c r="U1580" s="22" t="str">
        <f>IFERROR(VLOOKUP(B1580,[1]Planilha1!$A$1:$B$34,2,FALSE),"Liberado")</f>
        <v>Liberado</v>
      </c>
    </row>
    <row r="1581" spans="1:21" s="21" customFormat="1" ht="20.100000000000001" customHeight="1" x14ac:dyDescent="0.2">
      <c r="A1581" s="12" t="s">
        <v>60</v>
      </c>
      <c r="B1581" s="18" t="s">
        <v>244</v>
      </c>
      <c r="C1581" s="12" t="s">
        <v>696</v>
      </c>
      <c r="D1581" s="12" t="s">
        <v>1249</v>
      </c>
      <c r="E1581" s="19" t="s">
        <v>5</v>
      </c>
      <c r="F1581" s="19" t="s">
        <v>2308</v>
      </c>
      <c r="G1581" s="19" t="s">
        <v>4971</v>
      </c>
      <c r="H1581" s="12" t="s">
        <v>4972</v>
      </c>
      <c r="I1581" s="20">
        <v>16166.92</v>
      </c>
      <c r="J1581" s="12" t="s">
        <v>2276</v>
      </c>
      <c r="K1581" s="12" t="s">
        <v>4973</v>
      </c>
      <c r="L1581" s="12" t="s">
        <v>2380</v>
      </c>
      <c r="M1581" s="12"/>
      <c r="N1581" s="12" t="s">
        <v>3216</v>
      </c>
      <c r="O1581" s="23">
        <v>0</v>
      </c>
      <c r="P1581" s="23">
        <v>0</v>
      </c>
      <c r="Q1581" s="23">
        <v>0</v>
      </c>
      <c r="R1581" s="24">
        <v>0</v>
      </c>
      <c r="S1581" s="25">
        <v>1320.2</v>
      </c>
      <c r="U1581" s="22" t="str">
        <f>IFERROR(VLOOKUP(B1581,[1]Planilha1!$A$1:$B$34,2,FALSE),"Liberado")</f>
        <v>Liberado</v>
      </c>
    </row>
    <row r="1582" spans="1:21" s="21" customFormat="1" ht="20.100000000000001" customHeight="1" x14ac:dyDescent="0.2">
      <c r="A1582" s="12" t="s">
        <v>60</v>
      </c>
      <c r="B1582" s="18" t="s">
        <v>244</v>
      </c>
      <c r="C1582" s="12" t="s">
        <v>696</v>
      </c>
      <c r="D1582" s="12" t="s">
        <v>9639</v>
      </c>
      <c r="E1582" s="19" t="s">
        <v>5</v>
      </c>
      <c r="F1582" s="19" t="s">
        <v>2244</v>
      </c>
      <c r="G1582" s="19" t="s">
        <v>9640</v>
      </c>
      <c r="H1582" s="12" t="s">
        <v>4949</v>
      </c>
      <c r="I1582" s="20">
        <v>2000</v>
      </c>
      <c r="J1582" s="12" t="s">
        <v>2276</v>
      </c>
      <c r="K1582" s="12" t="s">
        <v>3719</v>
      </c>
      <c r="L1582" s="12" t="s">
        <v>8753</v>
      </c>
      <c r="M1582" s="12"/>
      <c r="N1582" s="12" t="s">
        <v>3216</v>
      </c>
      <c r="O1582" s="23">
        <v>0</v>
      </c>
      <c r="P1582" s="23">
        <v>0</v>
      </c>
      <c r="Q1582" s="23">
        <v>0</v>
      </c>
      <c r="R1582" s="24">
        <v>0</v>
      </c>
      <c r="S1582" s="25">
        <v>859.1</v>
      </c>
      <c r="U1582" s="22" t="str">
        <f>IFERROR(VLOOKUP(B1582,[1]Planilha1!$A$1:$B$34,2,FALSE),"Liberado")</f>
        <v>Liberado</v>
      </c>
    </row>
    <row r="1583" spans="1:21" s="21" customFormat="1" ht="20.100000000000001" customHeight="1" x14ac:dyDescent="0.2">
      <c r="A1583" s="12" t="s">
        <v>60</v>
      </c>
      <c r="B1583" s="18" t="s">
        <v>244</v>
      </c>
      <c r="C1583" s="12" t="s">
        <v>696</v>
      </c>
      <c r="D1583" s="12" t="s">
        <v>1250</v>
      </c>
      <c r="E1583" s="19" t="s">
        <v>5</v>
      </c>
      <c r="F1583" s="19" t="s">
        <v>2273</v>
      </c>
      <c r="G1583" s="19" t="s">
        <v>4974</v>
      </c>
      <c r="H1583" s="12" t="s">
        <v>4972</v>
      </c>
      <c r="I1583" s="20">
        <v>15000</v>
      </c>
      <c r="J1583" s="12" t="s">
        <v>2264</v>
      </c>
      <c r="K1583" s="12" t="s">
        <v>4975</v>
      </c>
      <c r="L1583" s="12" t="s">
        <v>2334</v>
      </c>
      <c r="M1583" s="12"/>
      <c r="N1583" s="12" t="s">
        <v>4976</v>
      </c>
      <c r="O1583" s="23">
        <v>4000</v>
      </c>
      <c r="P1583" s="23">
        <v>0</v>
      </c>
      <c r="Q1583" s="23">
        <v>0</v>
      </c>
      <c r="R1583" s="24">
        <v>0</v>
      </c>
      <c r="S1583" s="25">
        <v>704</v>
      </c>
      <c r="U1583" s="22" t="str">
        <f>IFERROR(VLOOKUP(B1583,[1]Planilha1!$A$1:$B$34,2,FALSE),"Liberado")</f>
        <v>Liberado</v>
      </c>
    </row>
    <row r="1584" spans="1:21" s="21" customFormat="1" ht="20.100000000000001" customHeight="1" x14ac:dyDescent="0.2">
      <c r="A1584" s="12" t="s">
        <v>60</v>
      </c>
      <c r="B1584" s="18" t="s">
        <v>244</v>
      </c>
      <c r="C1584" s="12" t="s">
        <v>696</v>
      </c>
      <c r="D1584" s="12" t="s">
        <v>9641</v>
      </c>
      <c r="E1584" s="19" t="s">
        <v>5</v>
      </c>
      <c r="F1584" s="19" t="s">
        <v>4670</v>
      </c>
      <c r="G1584" s="19" t="s">
        <v>9642</v>
      </c>
      <c r="H1584" s="12" t="s">
        <v>9643</v>
      </c>
      <c r="I1584" s="20">
        <v>80917.7</v>
      </c>
      <c r="J1584" s="12" t="s">
        <v>2264</v>
      </c>
      <c r="K1584" s="12" t="s">
        <v>9644</v>
      </c>
      <c r="L1584" s="12" t="s">
        <v>7961</v>
      </c>
      <c r="M1584" s="12" t="s">
        <v>9645</v>
      </c>
      <c r="N1584" s="12" t="s">
        <v>8335</v>
      </c>
      <c r="O1584" s="23">
        <v>0</v>
      </c>
      <c r="P1584" s="23">
        <v>0</v>
      </c>
      <c r="Q1584" s="23">
        <v>0</v>
      </c>
      <c r="R1584" s="24">
        <v>0</v>
      </c>
      <c r="S1584" s="25">
        <v>0</v>
      </c>
      <c r="U1584" s="22" t="str">
        <f>IFERROR(VLOOKUP(B1584,[1]Planilha1!$A$1:$B$34,2,FALSE),"Liberado")</f>
        <v>Liberado</v>
      </c>
    </row>
    <row r="1585" spans="1:21" s="21" customFormat="1" ht="20.100000000000001" customHeight="1" x14ac:dyDescent="0.2">
      <c r="A1585" s="12" t="s">
        <v>60</v>
      </c>
      <c r="B1585" s="18" t="s">
        <v>244</v>
      </c>
      <c r="C1585" s="12" t="s">
        <v>701</v>
      </c>
      <c r="D1585" s="12" t="s">
        <v>9646</v>
      </c>
      <c r="E1585" s="19" t="s">
        <v>5</v>
      </c>
      <c r="F1585" s="19" t="s">
        <v>4670</v>
      </c>
      <c r="G1585" s="19" t="s">
        <v>9647</v>
      </c>
      <c r="H1585" s="12" t="s">
        <v>9648</v>
      </c>
      <c r="I1585" s="20">
        <v>10000</v>
      </c>
      <c r="J1585" s="12" t="s">
        <v>2264</v>
      </c>
      <c r="K1585" s="12" t="s">
        <v>3216</v>
      </c>
      <c r="L1585" s="12" t="s">
        <v>2288</v>
      </c>
      <c r="M1585" s="12" t="s">
        <v>9649</v>
      </c>
      <c r="N1585" s="12" t="s">
        <v>3216</v>
      </c>
      <c r="O1585" s="23">
        <v>0</v>
      </c>
      <c r="P1585" s="23">
        <v>0</v>
      </c>
      <c r="Q1585" s="23">
        <v>0</v>
      </c>
      <c r="R1585" s="24">
        <v>0</v>
      </c>
      <c r="S1585" s="25">
        <v>0</v>
      </c>
      <c r="U1585" s="22" t="str">
        <f>IFERROR(VLOOKUP(B1585,[1]Planilha1!$A$1:$B$34,2,FALSE),"Liberado")</f>
        <v>Liberado</v>
      </c>
    </row>
    <row r="1586" spans="1:21" s="21" customFormat="1" ht="20.100000000000001" customHeight="1" x14ac:dyDescent="0.2">
      <c r="A1586" s="12" t="s">
        <v>60</v>
      </c>
      <c r="B1586" s="18" t="s">
        <v>244</v>
      </c>
      <c r="C1586" s="12" t="s">
        <v>327</v>
      </c>
      <c r="D1586" s="12" t="s">
        <v>1251</v>
      </c>
      <c r="E1586" s="19" t="s">
        <v>5</v>
      </c>
      <c r="F1586" s="19" t="s">
        <v>3968</v>
      </c>
      <c r="G1586" s="19" t="s">
        <v>4977</v>
      </c>
      <c r="H1586" s="12" t="s">
        <v>3688</v>
      </c>
      <c r="I1586" s="20">
        <v>118540</v>
      </c>
      <c r="J1586" s="12" t="s">
        <v>2276</v>
      </c>
      <c r="K1586" s="12" t="s">
        <v>4978</v>
      </c>
      <c r="L1586" s="12" t="s">
        <v>2266</v>
      </c>
      <c r="M1586" s="12"/>
      <c r="N1586" s="12" t="s">
        <v>4979</v>
      </c>
      <c r="O1586" s="23">
        <v>11000</v>
      </c>
      <c r="P1586" s="23">
        <v>0</v>
      </c>
      <c r="Q1586" s="23">
        <v>0</v>
      </c>
      <c r="R1586" s="24">
        <v>0</v>
      </c>
      <c r="S1586" s="25">
        <v>2042.11</v>
      </c>
      <c r="U1586" s="22" t="str">
        <f>IFERROR(VLOOKUP(B1586,[1]Planilha1!$A$1:$B$34,2,FALSE),"Liberado")</f>
        <v>Liberado</v>
      </c>
    </row>
    <row r="1587" spans="1:21" s="21" customFormat="1" ht="20.100000000000001" customHeight="1" x14ac:dyDescent="0.2">
      <c r="A1587" s="12" t="s">
        <v>60</v>
      </c>
      <c r="B1587" s="18" t="s">
        <v>244</v>
      </c>
      <c r="C1587" s="12" t="s">
        <v>327</v>
      </c>
      <c r="D1587" s="12" t="s">
        <v>1252</v>
      </c>
      <c r="E1587" s="19" t="s">
        <v>5</v>
      </c>
      <c r="F1587" s="19" t="s">
        <v>2244</v>
      </c>
      <c r="G1587" s="19" t="s">
        <v>4980</v>
      </c>
      <c r="H1587" s="12" t="s">
        <v>4981</v>
      </c>
      <c r="I1587" s="20">
        <v>20000</v>
      </c>
      <c r="J1587" s="12" t="s">
        <v>2276</v>
      </c>
      <c r="K1587" s="12" t="s">
        <v>4982</v>
      </c>
      <c r="L1587" s="12" t="s">
        <v>2380</v>
      </c>
      <c r="M1587" s="12"/>
      <c r="N1587" s="12" t="s">
        <v>4983</v>
      </c>
      <c r="O1587" s="23">
        <v>7000</v>
      </c>
      <c r="P1587" s="23">
        <v>0</v>
      </c>
      <c r="Q1587" s="23">
        <v>0</v>
      </c>
      <c r="R1587" s="24">
        <v>0</v>
      </c>
      <c r="S1587" s="25">
        <v>1638.35</v>
      </c>
      <c r="U1587" s="22" t="str">
        <f>IFERROR(VLOOKUP(B1587,[1]Planilha1!$A$1:$B$34,2,FALSE),"Liberado")</f>
        <v>Liberado</v>
      </c>
    </row>
    <row r="1588" spans="1:21" s="21" customFormat="1" ht="20.100000000000001" customHeight="1" x14ac:dyDescent="0.2">
      <c r="A1588" s="12" t="s">
        <v>60</v>
      </c>
      <c r="B1588" s="18" t="s">
        <v>244</v>
      </c>
      <c r="C1588" s="12" t="s">
        <v>327</v>
      </c>
      <c r="D1588" s="12" t="s">
        <v>1253</v>
      </c>
      <c r="E1588" s="19" t="s">
        <v>5</v>
      </c>
      <c r="F1588" s="19" t="s">
        <v>2244</v>
      </c>
      <c r="G1588" s="19" t="s">
        <v>4984</v>
      </c>
      <c r="H1588" s="12" t="s">
        <v>4985</v>
      </c>
      <c r="I1588" s="20">
        <v>21168.2</v>
      </c>
      <c r="J1588" s="12" t="s">
        <v>2258</v>
      </c>
      <c r="K1588" s="12" t="s">
        <v>4986</v>
      </c>
      <c r="L1588" s="12" t="s">
        <v>2368</v>
      </c>
      <c r="M1588" s="12"/>
      <c r="N1588" s="12" t="s">
        <v>4987</v>
      </c>
      <c r="O1588" s="23">
        <v>0</v>
      </c>
      <c r="P1588" s="23">
        <v>10000</v>
      </c>
      <c r="Q1588" s="23">
        <v>0</v>
      </c>
      <c r="R1588" s="24">
        <v>0</v>
      </c>
      <c r="S1588" s="25">
        <v>1440</v>
      </c>
      <c r="U1588" s="22" t="str">
        <f>IFERROR(VLOOKUP(B1588,[1]Planilha1!$A$1:$B$34,2,FALSE),"Liberado")</f>
        <v>Liberado</v>
      </c>
    </row>
    <row r="1589" spans="1:21" s="21" customFormat="1" ht="20.100000000000001" customHeight="1" x14ac:dyDescent="0.2">
      <c r="A1589" s="12" t="s">
        <v>60</v>
      </c>
      <c r="B1589" s="18" t="s">
        <v>244</v>
      </c>
      <c r="C1589" s="12" t="s">
        <v>327</v>
      </c>
      <c r="D1589" s="12" t="s">
        <v>1254</v>
      </c>
      <c r="E1589" s="19" t="s">
        <v>5</v>
      </c>
      <c r="F1589" s="19" t="s">
        <v>2244</v>
      </c>
      <c r="G1589" s="19" t="s">
        <v>4988</v>
      </c>
      <c r="H1589" s="12" t="s">
        <v>4989</v>
      </c>
      <c r="I1589" s="20">
        <v>31520</v>
      </c>
      <c r="J1589" s="12" t="s">
        <v>2276</v>
      </c>
      <c r="K1589" s="12" t="s">
        <v>4990</v>
      </c>
      <c r="L1589" s="12" t="s">
        <v>2677</v>
      </c>
      <c r="M1589" s="12"/>
      <c r="N1589" s="12" t="s">
        <v>4991</v>
      </c>
      <c r="O1589" s="23">
        <v>0</v>
      </c>
      <c r="P1589" s="23">
        <v>0</v>
      </c>
      <c r="Q1589" s="23">
        <v>0</v>
      </c>
      <c r="R1589" s="24">
        <v>0</v>
      </c>
      <c r="S1589" s="25">
        <v>1082</v>
      </c>
      <c r="U1589" s="22" t="str">
        <f>IFERROR(VLOOKUP(B1589,[1]Planilha1!$A$1:$B$34,2,FALSE),"Liberado")</f>
        <v>Liberado</v>
      </c>
    </row>
    <row r="1590" spans="1:21" s="21" customFormat="1" ht="20.100000000000001" customHeight="1" x14ac:dyDescent="0.2">
      <c r="A1590" s="12" t="s">
        <v>60</v>
      </c>
      <c r="B1590" s="18" t="s">
        <v>244</v>
      </c>
      <c r="C1590" s="12" t="s">
        <v>327</v>
      </c>
      <c r="D1590" s="12" t="s">
        <v>1255</v>
      </c>
      <c r="E1590" s="19" t="s">
        <v>5</v>
      </c>
      <c r="F1590" s="19" t="s">
        <v>2324</v>
      </c>
      <c r="G1590" s="19" t="s">
        <v>4992</v>
      </c>
      <c r="H1590" s="12" t="s">
        <v>3718</v>
      </c>
      <c r="I1590" s="20">
        <v>217.79</v>
      </c>
      <c r="J1590" s="12" t="s">
        <v>2276</v>
      </c>
      <c r="K1590" s="12" t="s">
        <v>4993</v>
      </c>
      <c r="L1590" s="12" t="s">
        <v>2266</v>
      </c>
      <c r="M1590" s="12"/>
      <c r="N1590" s="12" t="s">
        <v>4994</v>
      </c>
      <c r="O1590" s="23">
        <v>217.79</v>
      </c>
      <c r="P1590" s="23">
        <v>0</v>
      </c>
      <c r="Q1590" s="23">
        <v>0</v>
      </c>
      <c r="R1590" s="24">
        <v>0</v>
      </c>
      <c r="S1590" s="25">
        <v>1961.38</v>
      </c>
      <c r="U1590" s="22" t="str">
        <f>IFERROR(VLOOKUP(B1590,[1]Planilha1!$A$1:$B$34,2,FALSE),"Liberado")</f>
        <v>Liberado</v>
      </c>
    </row>
    <row r="1591" spans="1:21" s="21" customFormat="1" ht="20.100000000000001" customHeight="1" x14ac:dyDescent="0.2">
      <c r="A1591" s="12" t="s">
        <v>60</v>
      </c>
      <c r="B1591" s="18" t="s">
        <v>244</v>
      </c>
      <c r="C1591" s="12" t="s">
        <v>327</v>
      </c>
      <c r="D1591" s="12" t="s">
        <v>1256</v>
      </c>
      <c r="E1591" s="19" t="s">
        <v>5</v>
      </c>
      <c r="F1591" s="19" t="s">
        <v>2244</v>
      </c>
      <c r="G1591" s="19" t="s">
        <v>4995</v>
      </c>
      <c r="H1591" s="12" t="s">
        <v>4996</v>
      </c>
      <c r="I1591" s="20">
        <v>1490</v>
      </c>
      <c r="J1591" s="12" t="s">
        <v>2270</v>
      </c>
      <c r="K1591" s="12" t="s">
        <v>4997</v>
      </c>
      <c r="L1591" s="12" t="s">
        <v>2296</v>
      </c>
      <c r="M1591" s="12"/>
      <c r="N1591" s="12" t="s">
        <v>9650</v>
      </c>
      <c r="O1591" s="23">
        <v>0</v>
      </c>
      <c r="P1591" s="23">
        <v>0</v>
      </c>
      <c r="Q1591" s="23">
        <v>0</v>
      </c>
      <c r="R1591" s="24">
        <v>0</v>
      </c>
      <c r="S1591" s="25">
        <v>1120</v>
      </c>
      <c r="U1591" s="22" t="str">
        <f>IFERROR(VLOOKUP(B1591,[1]Planilha1!$A$1:$B$34,2,FALSE),"Liberado")</f>
        <v>Liberado</v>
      </c>
    </row>
    <row r="1592" spans="1:21" s="21" customFormat="1" ht="20.100000000000001" customHeight="1" x14ac:dyDescent="0.2">
      <c r="A1592" s="12" t="s">
        <v>60</v>
      </c>
      <c r="B1592" s="18" t="s">
        <v>244</v>
      </c>
      <c r="C1592" s="12" t="s">
        <v>327</v>
      </c>
      <c r="D1592" s="12" t="s">
        <v>1257</v>
      </c>
      <c r="E1592" s="19" t="s">
        <v>5</v>
      </c>
      <c r="F1592" s="19" t="s">
        <v>2244</v>
      </c>
      <c r="G1592" s="19" t="s">
        <v>4998</v>
      </c>
      <c r="H1592" s="12" t="s">
        <v>4999</v>
      </c>
      <c r="I1592" s="20">
        <v>20686.150000000001</v>
      </c>
      <c r="J1592" s="12" t="s">
        <v>2276</v>
      </c>
      <c r="K1592" s="12" t="s">
        <v>5000</v>
      </c>
      <c r="L1592" s="12" t="s">
        <v>2260</v>
      </c>
      <c r="M1592" s="12"/>
      <c r="N1592" s="12" t="s">
        <v>5001</v>
      </c>
      <c r="O1592" s="23">
        <v>0</v>
      </c>
      <c r="P1592" s="23">
        <v>0</v>
      </c>
      <c r="Q1592" s="23">
        <v>0</v>
      </c>
      <c r="R1592" s="24">
        <v>0</v>
      </c>
      <c r="S1592" s="25">
        <v>1902.8</v>
      </c>
      <c r="U1592" s="22" t="str">
        <f>IFERROR(VLOOKUP(B1592,[1]Planilha1!$A$1:$B$34,2,FALSE),"Liberado")</f>
        <v>Liberado</v>
      </c>
    </row>
    <row r="1593" spans="1:21" s="21" customFormat="1" ht="20.100000000000001" customHeight="1" x14ac:dyDescent="0.2">
      <c r="A1593" s="12" t="s">
        <v>60</v>
      </c>
      <c r="B1593" s="18" t="s">
        <v>244</v>
      </c>
      <c r="C1593" s="12" t="s">
        <v>327</v>
      </c>
      <c r="D1593" s="12" t="s">
        <v>1258</v>
      </c>
      <c r="E1593" s="19" t="s">
        <v>5</v>
      </c>
      <c r="F1593" s="19" t="s">
        <v>2273</v>
      </c>
      <c r="G1593" s="19" t="s">
        <v>5002</v>
      </c>
      <c r="H1593" s="12" t="s">
        <v>5003</v>
      </c>
      <c r="I1593" s="20">
        <v>5000</v>
      </c>
      <c r="J1593" s="12" t="s">
        <v>2276</v>
      </c>
      <c r="K1593" s="12" t="s">
        <v>5004</v>
      </c>
      <c r="L1593" s="12" t="s">
        <v>3329</v>
      </c>
      <c r="M1593" s="12"/>
      <c r="N1593" s="12" t="s">
        <v>3216</v>
      </c>
      <c r="O1593" s="23">
        <v>0</v>
      </c>
      <c r="P1593" s="23">
        <v>0</v>
      </c>
      <c r="Q1593" s="23">
        <v>0</v>
      </c>
      <c r="R1593" s="24">
        <v>0</v>
      </c>
      <c r="S1593" s="25">
        <v>744</v>
      </c>
      <c r="U1593" s="22" t="str">
        <f>IFERROR(VLOOKUP(B1593,[1]Planilha1!$A$1:$B$34,2,FALSE),"Liberado")</f>
        <v>Liberado</v>
      </c>
    </row>
    <row r="1594" spans="1:21" s="21" customFormat="1" ht="20.100000000000001" customHeight="1" x14ac:dyDescent="0.2">
      <c r="A1594" s="12" t="s">
        <v>60</v>
      </c>
      <c r="B1594" s="18" t="s">
        <v>244</v>
      </c>
      <c r="C1594" s="12" t="s">
        <v>327</v>
      </c>
      <c r="D1594" s="12" t="s">
        <v>1259</v>
      </c>
      <c r="E1594" s="19" t="s">
        <v>5</v>
      </c>
      <c r="F1594" s="19" t="s">
        <v>2273</v>
      </c>
      <c r="G1594" s="19" t="s">
        <v>5005</v>
      </c>
      <c r="H1594" s="12" t="s">
        <v>3489</v>
      </c>
      <c r="I1594" s="20">
        <v>10000</v>
      </c>
      <c r="J1594" s="12" t="s">
        <v>2276</v>
      </c>
      <c r="K1594" s="12" t="s">
        <v>5006</v>
      </c>
      <c r="L1594" s="12" t="s">
        <v>2505</v>
      </c>
      <c r="M1594" s="12"/>
      <c r="N1594" s="12" t="s">
        <v>3216</v>
      </c>
      <c r="O1594" s="23">
        <v>0</v>
      </c>
      <c r="P1594" s="23">
        <v>0</v>
      </c>
      <c r="Q1594" s="23">
        <v>0</v>
      </c>
      <c r="R1594" s="24">
        <v>0</v>
      </c>
      <c r="S1594" s="25">
        <v>780</v>
      </c>
      <c r="U1594" s="22" t="str">
        <f>IFERROR(VLOOKUP(B1594,[1]Planilha1!$A$1:$B$34,2,FALSE),"Liberado")</f>
        <v>Liberado</v>
      </c>
    </row>
    <row r="1595" spans="1:21" s="21" customFormat="1" ht="20.100000000000001" customHeight="1" x14ac:dyDescent="0.2">
      <c r="A1595" s="12" t="s">
        <v>60</v>
      </c>
      <c r="B1595" s="18" t="s">
        <v>244</v>
      </c>
      <c r="C1595" s="12" t="s">
        <v>327</v>
      </c>
      <c r="D1595" s="12" t="s">
        <v>1260</v>
      </c>
      <c r="E1595" s="19" t="s">
        <v>5</v>
      </c>
      <c r="F1595" s="19" t="s">
        <v>10</v>
      </c>
      <c r="G1595" s="19" t="s">
        <v>5007</v>
      </c>
      <c r="H1595" s="12" t="s">
        <v>5008</v>
      </c>
      <c r="I1595" s="20">
        <v>11918.8</v>
      </c>
      <c r="J1595" s="12" t="s">
        <v>2276</v>
      </c>
      <c r="K1595" s="12" t="s">
        <v>5009</v>
      </c>
      <c r="L1595" s="12" t="s">
        <v>3196</v>
      </c>
      <c r="M1595" s="12"/>
      <c r="N1595" s="12" t="s">
        <v>3216</v>
      </c>
      <c r="O1595" s="23">
        <v>0</v>
      </c>
      <c r="P1595" s="23">
        <v>0</v>
      </c>
      <c r="Q1595" s="23">
        <v>0</v>
      </c>
      <c r="R1595" s="24">
        <v>0</v>
      </c>
      <c r="S1595" s="25">
        <v>925.56</v>
      </c>
      <c r="U1595" s="22" t="str">
        <f>IFERROR(VLOOKUP(B1595,[1]Planilha1!$A$1:$B$34,2,FALSE),"Liberado")</f>
        <v>Liberado</v>
      </c>
    </row>
    <row r="1596" spans="1:21" s="21" customFormat="1" ht="20.100000000000001" customHeight="1" x14ac:dyDescent="0.2">
      <c r="A1596" s="12" t="s">
        <v>60</v>
      </c>
      <c r="B1596" s="18" t="s">
        <v>244</v>
      </c>
      <c r="C1596" s="12" t="s">
        <v>327</v>
      </c>
      <c r="D1596" s="12" t="s">
        <v>1261</v>
      </c>
      <c r="E1596" s="19" t="s">
        <v>5</v>
      </c>
      <c r="F1596" s="19" t="s">
        <v>2244</v>
      </c>
      <c r="G1596" s="19" t="s">
        <v>5010</v>
      </c>
      <c r="H1596" s="12" t="s">
        <v>5008</v>
      </c>
      <c r="I1596" s="20">
        <v>35200</v>
      </c>
      <c r="J1596" s="12" t="s">
        <v>2264</v>
      </c>
      <c r="K1596" s="12" t="s">
        <v>4683</v>
      </c>
      <c r="L1596" s="12" t="s">
        <v>7976</v>
      </c>
      <c r="M1596" s="12"/>
      <c r="N1596" s="12" t="s">
        <v>2342</v>
      </c>
      <c r="O1596" s="23">
        <v>4000</v>
      </c>
      <c r="P1596" s="23">
        <v>0</v>
      </c>
      <c r="Q1596" s="23">
        <v>0</v>
      </c>
      <c r="R1596" s="24">
        <v>0</v>
      </c>
      <c r="S1596" s="25">
        <v>416</v>
      </c>
      <c r="U1596" s="22" t="str">
        <f>IFERROR(VLOOKUP(B1596,[1]Planilha1!$A$1:$B$34,2,FALSE),"Liberado")</f>
        <v>Liberado</v>
      </c>
    </row>
    <row r="1597" spans="1:21" s="21" customFormat="1" ht="20.100000000000001" customHeight="1" x14ac:dyDescent="0.2">
      <c r="A1597" s="12" t="s">
        <v>60</v>
      </c>
      <c r="B1597" s="18" t="s">
        <v>244</v>
      </c>
      <c r="C1597" s="12" t="s">
        <v>327</v>
      </c>
      <c r="D1597" s="12" t="s">
        <v>1262</v>
      </c>
      <c r="E1597" s="19" t="s">
        <v>5</v>
      </c>
      <c r="F1597" s="19" t="s">
        <v>2273</v>
      </c>
      <c r="G1597" s="19" t="s">
        <v>5011</v>
      </c>
      <c r="H1597" s="12" t="s">
        <v>4981</v>
      </c>
      <c r="I1597" s="20">
        <v>20000</v>
      </c>
      <c r="J1597" s="12" t="s">
        <v>2264</v>
      </c>
      <c r="K1597" s="12" t="s">
        <v>9651</v>
      </c>
      <c r="L1597" s="12" t="s">
        <v>8183</v>
      </c>
      <c r="M1597" s="12"/>
      <c r="N1597" s="12" t="s">
        <v>3220</v>
      </c>
      <c r="O1597" s="23">
        <v>0</v>
      </c>
      <c r="P1597" s="23">
        <v>0</v>
      </c>
      <c r="Q1597" s="23">
        <v>0</v>
      </c>
      <c r="R1597" s="24">
        <v>0</v>
      </c>
      <c r="S1597" s="25">
        <v>384</v>
      </c>
      <c r="U1597" s="22" t="str">
        <f>IFERROR(VLOOKUP(B1597,[1]Planilha1!$A$1:$B$34,2,FALSE),"Liberado")</f>
        <v>Liberado</v>
      </c>
    </row>
    <row r="1598" spans="1:21" s="21" customFormat="1" ht="20.100000000000001" customHeight="1" x14ac:dyDescent="0.2">
      <c r="A1598" s="12" t="s">
        <v>60</v>
      </c>
      <c r="B1598" s="18" t="s">
        <v>244</v>
      </c>
      <c r="C1598" s="12" t="s">
        <v>327</v>
      </c>
      <c r="D1598" s="12" t="s">
        <v>7813</v>
      </c>
      <c r="E1598" s="19" t="s">
        <v>5</v>
      </c>
      <c r="F1598" s="19" t="s">
        <v>2244</v>
      </c>
      <c r="G1598" s="19" t="s">
        <v>9652</v>
      </c>
      <c r="H1598" s="12" t="s">
        <v>8571</v>
      </c>
      <c r="I1598" s="20">
        <v>15000</v>
      </c>
      <c r="J1598" s="12" t="s">
        <v>2264</v>
      </c>
      <c r="K1598" s="12" t="s">
        <v>4857</v>
      </c>
      <c r="L1598" s="12" t="s">
        <v>2249</v>
      </c>
      <c r="M1598" s="12"/>
      <c r="N1598" s="12" t="s">
        <v>2438</v>
      </c>
      <c r="O1598" s="23">
        <v>0</v>
      </c>
      <c r="P1598" s="23">
        <v>10000</v>
      </c>
      <c r="Q1598" s="23">
        <v>0</v>
      </c>
      <c r="R1598" s="24">
        <v>0</v>
      </c>
      <c r="S1598" s="25">
        <v>224</v>
      </c>
      <c r="U1598" s="22" t="str">
        <f>IFERROR(VLOOKUP(B1598,[1]Planilha1!$A$1:$B$34,2,FALSE),"Liberado")</f>
        <v>Liberado</v>
      </c>
    </row>
    <row r="1599" spans="1:21" s="21" customFormat="1" ht="20.100000000000001" customHeight="1" x14ac:dyDescent="0.2">
      <c r="A1599" s="12" t="s">
        <v>60</v>
      </c>
      <c r="B1599" s="18" t="s">
        <v>244</v>
      </c>
      <c r="C1599" s="12" t="s">
        <v>327</v>
      </c>
      <c r="D1599" s="12" t="s">
        <v>1263</v>
      </c>
      <c r="E1599" s="19" t="s">
        <v>5</v>
      </c>
      <c r="F1599" s="19" t="s">
        <v>2273</v>
      </c>
      <c r="G1599" s="19" t="s">
        <v>5012</v>
      </c>
      <c r="H1599" s="12" t="s">
        <v>5013</v>
      </c>
      <c r="I1599" s="20">
        <v>12100.05</v>
      </c>
      <c r="J1599" s="12" t="s">
        <v>2264</v>
      </c>
      <c r="K1599" s="12" t="s">
        <v>5014</v>
      </c>
      <c r="L1599" s="12" t="s">
        <v>2677</v>
      </c>
      <c r="M1599" s="12"/>
      <c r="N1599" s="12" t="s">
        <v>2595</v>
      </c>
      <c r="O1599" s="23">
        <v>0</v>
      </c>
      <c r="P1599" s="23">
        <v>8000</v>
      </c>
      <c r="Q1599" s="23">
        <v>0</v>
      </c>
      <c r="R1599" s="24">
        <v>0</v>
      </c>
      <c r="S1599" s="25">
        <v>256</v>
      </c>
      <c r="U1599" s="22" t="str">
        <f>IFERROR(VLOOKUP(B1599,[1]Planilha1!$A$1:$B$34,2,FALSE),"Liberado")</f>
        <v>Liberado</v>
      </c>
    </row>
    <row r="1600" spans="1:21" s="21" customFormat="1" ht="20.100000000000001" customHeight="1" x14ac:dyDescent="0.2">
      <c r="A1600" s="12" t="s">
        <v>60</v>
      </c>
      <c r="B1600" s="18" t="s">
        <v>244</v>
      </c>
      <c r="C1600" s="12" t="s">
        <v>327</v>
      </c>
      <c r="D1600" s="12" t="s">
        <v>9653</v>
      </c>
      <c r="E1600" s="19" t="s">
        <v>5</v>
      </c>
      <c r="F1600" s="19" t="s">
        <v>2244</v>
      </c>
      <c r="G1600" s="19" t="s">
        <v>9654</v>
      </c>
      <c r="H1600" s="12" t="s">
        <v>3489</v>
      </c>
      <c r="I1600" s="20">
        <v>18740</v>
      </c>
      <c r="J1600" s="12" t="s">
        <v>2264</v>
      </c>
      <c r="K1600" s="12" t="s">
        <v>9655</v>
      </c>
      <c r="L1600" s="12" t="s">
        <v>2288</v>
      </c>
      <c r="M1600" s="12"/>
      <c r="N1600" s="12" t="s">
        <v>2595</v>
      </c>
      <c r="O1600" s="23">
        <v>0</v>
      </c>
      <c r="P1600" s="23">
        <v>10000</v>
      </c>
      <c r="Q1600" s="23">
        <v>0</v>
      </c>
      <c r="R1600" s="24">
        <v>0</v>
      </c>
      <c r="S1600" s="25">
        <v>96</v>
      </c>
      <c r="U1600" s="22" t="str">
        <f>IFERROR(VLOOKUP(B1600,[1]Planilha1!$A$1:$B$34,2,FALSE),"Liberado")</f>
        <v>Liberado</v>
      </c>
    </row>
    <row r="1601" spans="1:21" s="21" customFormat="1" ht="20.100000000000001" customHeight="1" x14ac:dyDescent="0.2">
      <c r="A1601" s="12" t="s">
        <v>60</v>
      </c>
      <c r="B1601" s="18" t="s">
        <v>244</v>
      </c>
      <c r="C1601" s="12" t="s">
        <v>327</v>
      </c>
      <c r="D1601" s="12" t="s">
        <v>9656</v>
      </c>
      <c r="E1601" s="19" t="s">
        <v>5</v>
      </c>
      <c r="F1601" s="19" t="s">
        <v>2273</v>
      </c>
      <c r="G1601" s="19" t="s">
        <v>9657</v>
      </c>
      <c r="H1601" s="12" t="s">
        <v>9658</v>
      </c>
      <c r="I1601" s="20">
        <v>15000</v>
      </c>
      <c r="J1601" s="12" t="s">
        <v>2264</v>
      </c>
      <c r="K1601" s="12" t="s">
        <v>9659</v>
      </c>
      <c r="L1601" s="12" t="s">
        <v>2288</v>
      </c>
      <c r="M1601" s="12" t="s">
        <v>8207</v>
      </c>
      <c r="N1601" s="12" t="s">
        <v>2438</v>
      </c>
      <c r="O1601" s="23">
        <v>0</v>
      </c>
      <c r="P1601" s="23">
        <v>10000</v>
      </c>
      <c r="Q1601" s="23">
        <v>0</v>
      </c>
      <c r="R1601" s="24">
        <v>0</v>
      </c>
      <c r="S1601" s="25">
        <v>64</v>
      </c>
      <c r="U1601" s="22" t="str">
        <f>IFERROR(VLOOKUP(B1601,[1]Planilha1!$A$1:$B$34,2,FALSE),"Liberado")</f>
        <v>Liberado</v>
      </c>
    </row>
    <row r="1602" spans="1:21" s="21" customFormat="1" ht="20.100000000000001" customHeight="1" x14ac:dyDescent="0.2">
      <c r="A1602" s="12" t="s">
        <v>60</v>
      </c>
      <c r="B1602" s="18" t="s">
        <v>244</v>
      </c>
      <c r="C1602" s="12" t="s">
        <v>327</v>
      </c>
      <c r="D1602" s="12" t="s">
        <v>9660</v>
      </c>
      <c r="E1602" s="19" t="s">
        <v>5</v>
      </c>
      <c r="F1602" s="19" t="s">
        <v>10</v>
      </c>
      <c r="G1602" s="19" t="s">
        <v>9661</v>
      </c>
      <c r="H1602" s="12" t="s">
        <v>5003</v>
      </c>
      <c r="I1602" s="20">
        <v>26600</v>
      </c>
      <c r="J1602" s="12" t="s">
        <v>2264</v>
      </c>
      <c r="K1602" s="12" t="s">
        <v>9662</v>
      </c>
      <c r="L1602" s="12" t="s">
        <v>2288</v>
      </c>
      <c r="M1602" s="12" t="s">
        <v>8207</v>
      </c>
      <c r="N1602" s="12" t="s">
        <v>2438</v>
      </c>
      <c r="O1602" s="23">
        <v>0</v>
      </c>
      <c r="P1602" s="23">
        <v>10000</v>
      </c>
      <c r="Q1602" s="23">
        <v>0</v>
      </c>
      <c r="R1602" s="24">
        <v>0</v>
      </c>
      <c r="S1602" s="25">
        <v>64</v>
      </c>
      <c r="U1602" s="22" t="str">
        <f>IFERROR(VLOOKUP(B1602,[1]Planilha1!$A$1:$B$34,2,FALSE),"Liberado")</f>
        <v>Liberado</v>
      </c>
    </row>
    <row r="1603" spans="1:21" s="21" customFormat="1" ht="20.100000000000001" customHeight="1" x14ac:dyDescent="0.2">
      <c r="A1603" s="12" t="s">
        <v>60</v>
      </c>
      <c r="B1603" s="18" t="s">
        <v>244</v>
      </c>
      <c r="C1603" s="12" t="s">
        <v>327</v>
      </c>
      <c r="D1603" s="12" t="s">
        <v>9663</v>
      </c>
      <c r="E1603" s="19" t="s">
        <v>5</v>
      </c>
      <c r="F1603" s="19" t="s">
        <v>10</v>
      </c>
      <c r="G1603" s="19" t="s">
        <v>9664</v>
      </c>
      <c r="H1603" s="12" t="s">
        <v>3489</v>
      </c>
      <c r="I1603" s="20">
        <v>7339.4</v>
      </c>
      <c r="J1603" s="12" t="s">
        <v>2264</v>
      </c>
      <c r="K1603" s="12" t="s">
        <v>9665</v>
      </c>
      <c r="L1603" s="12" t="s">
        <v>2288</v>
      </c>
      <c r="M1603" s="12" t="s">
        <v>9666</v>
      </c>
      <c r="N1603" s="12" t="s">
        <v>2438</v>
      </c>
      <c r="O1603" s="23">
        <v>0</v>
      </c>
      <c r="P1603" s="23">
        <v>8000</v>
      </c>
      <c r="Q1603" s="23">
        <v>0</v>
      </c>
      <c r="R1603" s="24">
        <v>0</v>
      </c>
      <c r="S1603" s="25">
        <v>64</v>
      </c>
      <c r="U1603" s="22" t="str">
        <f>IFERROR(VLOOKUP(B1603,[1]Planilha1!$A$1:$B$34,2,FALSE),"Liberado")</f>
        <v>Liberado</v>
      </c>
    </row>
    <row r="1604" spans="1:21" s="21" customFormat="1" ht="20.100000000000001" customHeight="1" x14ac:dyDescent="0.2">
      <c r="A1604" s="12" t="s">
        <v>60</v>
      </c>
      <c r="B1604" s="18" t="s">
        <v>244</v>
      </c>
      <c r="C1604" s="12" t="s">
        <v>327</v>
      </c>
      <c r="D1604" s="12" t="s">
        <v>9667</v>
      </c>
      <c r="E1604" s="19" t="s">
        <v>5</v>
      </c>
      <c r="F1604" s="19" t="s">
        <v>4670</v>
      </c>
      <c r="G1604" s="19" t="s">
        <v>9668</v>
      </c>
      <c r="H1604" s="12" t="s">
        <v>9658</v>
      </c>
      <c r="I1604" s="20">
        <v>5123.5600000000004</v>
      </c>
      <c r="J1604" s="12" t="s">
        <v>2264</v>
      </c>
      <c r="K1604" s="12" t="s">
        <v>9669</v>
      </c>
      <c r="L1604" s="12" t="s">
        <v>2288</v>
      </c>
      <c r="M1604" s="12" t="s">
        <v>9670</v>
      </c>
      <c r="N1604" s="12" t="s">
        <v>8539</v>
      </c>
      <c r="O1604" s="23">
        <v>0</v>
      </c>
      <c r="P1604" s="23">
        <v>0</v>
      </c>
      <c r="Q1604" s="23">
        <v>0</v>
      </c>
      <c r="R1604" s="24">
        <v>0</v>
      </c>
      <c r="S1604" s="25">
        <v>64</v>
      </c>
      <c r="U1604" s="22" t="str">
        <f>IFERROR(VLOOKUP(B1604,[1]Planilha1!$A$1:$B$34,2,FALSE),"Liberado")</f>
        <v>Liberado</v>
      </c>
    </row>
    <row r="1605" spans="1:21" s="21" customFormat="1" ht="20.100000000000001" customHeight="1" x14ac:dyDescent="0.2">
      <c r="A1605" s="12" t="s">
        <v>60</v>
      </c>
      <c r="B1605" s="18" t="s">
        <v>244</v>
      </c>
      <c r="C1605" s="12" t="s">
        <v>327</v>
      </c>
      <c r="D1605" s="12" t="s">
        <v>9671</v>
      </c>
      <c r="E1605" s="19" t="s">
        <v>5</v>
      </c>
      <c r="F1605" s="19" t="s">
        <v>2273</v>
      </c>
      <c r="G1605" s="19" t="s">
        <v>9672</v>
      </c>
      <c r="H1605" s="12" t="s">
        <v>5008</v>
      </c>
      <c r="I1605" s="20">
        <v>18740</v>
      </c>
      <c r="J1605" s="12" t="s">
        <v>2264</v>
      </c>
      <c r="K1605" s="12" t="s">
        <v>9673</v>
      </c>
      <c r="L1605" s="12" t="s">
        <v>2546</v>
      </c>
      <c r="M1605" s="12" t="s">
        <v>9670</v>
      </c>
      <c r="N1605" s="12" t="s">
        <v>2438</v>
      </c>
      <c r="O1605" s="23">
        <v>0</v>
      </c>
      <c r="P1605" s="23">
        <v>10000</v>
      </c>
      <c r="Q1605" s="23">
        <v>0</v>
      </c>
      <c r="R1605" s="24">
        <v>0</v>
      </c>
      <c r="S1605" s="25">
        <v>96</v>
      </c>
      <c r="U1605" s="22" t="str">
        <f>IFERROR(VLOOKUP(B1605,[1]Planilha1!$A$1:$B$34,2,FALSE),"Liberado")</f>
        <v>Liberado</v>
      </c>
    </row>
    <row r="1606" spans="1:21" s="21" customFormat="1" ht="20.100000000000001" customHeight="1" x14ac:dyDescent="0.2">
      <c r="A1606" s="12" t="s">
        <v>60</v>
      </c>
      <c r="B1606" s="18" t="s">
        <v>244</v>
      </c>
      <c r="C1606" s="12" t="s">
        <v>327</v>
      </c>
      <c r="D1606" s="12" t="s">
        <v>9674</v>
      </c>
      <c r="E1606" s="19" t="s">
        <v>5</v>
      </c>
      <c r="F1606" s="19" t="s">
        <v>10</v>
      </c>
      <c r="G1606" s="19" t="s">
        <v>9675</v>
      </c>
      <c r="H1606" s="12" t="s">
        <v>5003</v>
      </c>
      <c r="I1606" s="20">
        <v>5789.79</v>
      </c>
      <c r="J1606" s="12" t="s">
        <v>2264</v>
      </c>
      <c r="K1606" s="12" t="s">
        <v>9676</v>
      </c>
      <c r="L1606" s="12" t="s">
        <v>2288</v>
      </c>
      <c r="M1606" s="12"/>
      <c r="N1606" s="12" t="s">
        <v>2438</v>
      </c>
      <c r="O1606" s="23">
        <v>0</v>
      </c>
      <c r="P1606" s="23">
        <v>5500</v>
      </c>
      <c r="Q1606" s="23">
        <v>0</v>
      </c>
      <c r="R1606" s="24">
        <v>0</v>
      </c>
      <c r="S1606" s="25">
        <v>64</v>
      </c>
      <c r="U1606" s="22" t="str">
        <f>IFERROR(VLOOKUP(B1606,[1]Planilha1!$A$1:$B$34,2,FALSE),"Liberado")</f>
        <v>Liberado</v>
      </c>
    </row>
    <row r="1607" spans="1:21" s="21" customFormat="1" ht="20.100000000000001" customHeight="1" x14ac:dyDescent="0.2">
      <c r="A1607" s="12" t="s">
        <v>60</v>
      </c>
      <c r="B1607" s="18" t="s">
        <v>244</v>
      </c>
      <c r="C1607" s="12" t="s">
        <v>327</v>
      </c>
      <c r="D1607" s="12" t="s">
        <v>9677</v>
      </c>
      <c r="E1607" s="19" t="s">
        <v>5</v>
      </c>
      <c r="F1607" s="19" t="s">
        <v>2519</v>
      </c>
      <c r="G1607" s="19" t="s">
        <v>9678</v>
      </c>
      <c r="H1607" s="12" t="s">
        <v>4981</v>
      </c>
      <c r="I1607" s="20">
        <v>5000</v>
      </c>
      <c r="J1607" s="12" t="s">
        <v>2264</v>
      </c>
      <c r="K1607" s="12" t="s">
        <v>9679</v>
      </c>
      <c r="L1607" s="12" t="s">
        <v>2288</v>
      </c>
      <c r="M1607" s="12" t="s">
        <v>9680</v>
      </c>
      <c r="N1607" s="12" t="s">
        <v>2438</v>
      </c>
      <c r="O1607" s="23">
        <v>0</v>
      </c>
      <c r="P1607" s="23">
        <v>0</v>
      </c>
      <c r="Q1607" s="23">
        <v>0</v>
      </c>
      <c r="R1607" s="24">
        <v>0</v>
      </c>
      <c r="S1607" s="25">
        <v>64</v>
      </c>
      <c r="U1607" s="22" t="str">
        <f>IFERROR(VLOOKUP(B1607,[1]Planilha1!$A$1:$B$34,2,FALSE),"Liberado")</f>
        <v>Liberado</v>
      </c>
    </row>
    <row r="1608" spans="1:21" s="21" customFormat="1" ht="20.100000000000001" customHeight="1" x14ac:dyDescent="0.2">
      <c r="A1608" s="12" t="s">
        <v>60</v>
      </c>
      <c r="B1608" s="18" t="s">
        <v>244</v>
      </c>
      <c r="C1608" s="12" t="s">
        <v>718</v>
      </c>
      <c r="D1608" s="12" t="s">
        <v>1264</v>
      </c>
      <c r="E1608" s="19" t="s">
        <v>5</v>
      </c>
      <c r="F1608" s="19" t="s">
        <v>2244</v>
      </c>
      <c r="G1608" s="19" t="s">
        <v>5015</v>
      </c>
      <c r="H1608" s="12" t="s">
        <v>2275</v>
      </c>
      <c r="I1608" s="20">
        <v>8800</v>
      </c>
      <c r="J1608" s="12" t="s">
        <v>2276</v>
      </c>
      <c r="K1608" s="12" t="s">
        <v>5016</v>
      </c>
      <c r="L1608" s="12" t="s">
        <v>2380</v>
      </c>
      <c r="M1608" s="12"/>
      <c r="N1608" s="12" t="s">
        <v>3216</v>
      </c>
      <c r="O1608" s="23">
        <v>0</v>
      </c>
      <c r="P1608" s="23">
        <v>0</v>
      </c>
      <c r="Q1608" s="23">
        <v>0</v>
      </c>
      <c r="R1608" s="24">
        <v>0</v>
      </c>
      <c r="S1608" s="25">
        <v>2340</v>
      </c>
      <c r="U1608" s="22" t="str">
        <f>IFERROR(VLOOKUP(B1608,[1]Planilha1!$A$1:$B$34,2,FALSE),"Liberado")</f>
        <v>Liberado</v>
      </c>
    </row>
    <row r="1609" spans="1:21" s="21" customFormat="1" ht="20.100000000000001" customHeight="1" x14ac:dyDescent="0.2">
      <c r="A1609" s="12" t="s">
        <v>60</v>
      </c>
      <c r="B1609" s="18" t="s">
        <v>244</v>
      </c>
      <c r="C1609" s="12" t="s">
        <v>718</v>
      </c>
      <c r="D1609" s="12" t="s">
        <v>1265</v>
      </c>
      <c r="E1609" s="19" t="s">
        <v>5</v>
      </c>
      <c r="F1609" s="19" t="s">
        <v>2273</v>
      </c>
      <c r="G1609" s="19" t="s">
        <v>5017</v>
      </c>
      <c r="H1609" s="12" t="s">
        <v>3489</v>
      </c>
      <c r="I1609" s="20">
        <v>10000</v>
      </c>
      <c r="J1609" s="12" t="s">
        <v>2264</v>
      </c>
      <c r="K1609" s="12" t="s">
        <v>5018</v>
      </c>
      <c r="L1609" s="12" t="s">
        <v>3137</v>
      </c>
      <c r="M1609" s="12"/>
      <c r="N1609" s="12" t="s">
        <v>2342</v>
      </c>
      <c r="O1609" s="23">
        <v>7000</v>
      </c>
      <c r="P1609" s="23">
        <v>0</v>
      </c>
      <c r="Q1609" s="23">
        <v>0</v>
      </c>
      <c r="R1609" s="24">
        <v>0</v>
      </c>
      <c r="S1609" s="25">
        <v>384</v>
      </c>
      <c r="U1609" s="22" t="str">
        <f>IFERROR(VLOOKUP(B1609,[1]Planilha1!$A$1:$B$34,2,FALSE),"Liberado")</f>
        <v>Liberado</v>
      </c>
    </row>
    <row r="1610" spans="1:21" s="21" customFormat="1" ht="20.100000000000001" customHeight="1" x14ac:dyDescent="0.2">
      <c r="A1610" s="12" t="s">
        <v>60</v>
      </c>
      <c r="B1610" s="18" t="s">
        <v>244</v>
      </c>
      <c r="C1610" s="12" t="s">
        <v>718</v>
      </c>
      <c r="D1610" s="12" t="s">
        <v>9681</v>
      </c>
      <c r="E1610" s="19" t="s">
        <v>5</v>
      </c>
      <c r="F1610" s="19" t="s">
        <v>2273</v>
      </c>
      <c r="G1610" s="19" t="s">
        <v>9682</v>
      </c>
      <c r="H1610" s="12" t="s">
        <v>4923</v>
      </c>
      <c r="I1610" s="20">
        <v>10000</v>
      </c>
      <c r="J1610" s="12" t="s">
        <v>2264</v>
      </c>
      <c r="K1610" s="12" t="s">
        <v>2446</v>
      </c>
      <c r="L1610" s="12" t="s">
        <v>8183</v>
      </c>
      <c r="M1610" s="12"/>
      <c r="N1610" s="12" t="s">
        <v>2438</v>
      </c>
      <c r="O1610" s="23">
        <v>0</v>
      </c>
      <c r="P1610" s="23">
        <v>8000</v>
      </c>
      <c r="Q1610" s="23">
        <v>0</v>
      </c>
      <c r="R1610" s="24">
        <v>0</v>
      </c>
      <c r="S1610" s="25">
        <v>192</v>
      </c>
      <c r="U1610" s="22" t="str">
        <f>IFERROR(VLOOKUP(B1610,[1]Planilha1!$A$1:$B$34,2,FALSE),"Liberado")</f>
        <v>Liberado</v>
      </c>
    </row>
    <row r="1611" spans="1:21" s="21" customFormat="1" ht="20.100000000000001" customHeight="1" x14ac:dyDescent="0.2">
      <c r="A1611" s="12" t="s">
        <v>60</v>
      </c>
      <c r="B1611" s="18" t="s">
        <v>244</v>
      </c>
      <c r="C1611" s="12" t="s">
        <v>718</v>
      </c>
      <c r="D1611" s="12" t="s">
        <v>9683</v>
      </c>
      <c r="E1611" s="19" t="s">
        <v>5</v>
      </c>
      <c r="F1611" s="19" t="s">
        <v>10</v>
      </c>
      <c r="G1611" s="19" t="s">
        <v>9684</v>
      </c>
      <c r="H1611" s="12" t="s">
        <v>5003</v>
      </c>
      <c r="I1611" s="20">
        <v>6100.61</v>
      </c>
      <c r="J1611" s="12" t="s">
        <v>2264</v>
      </c>
      <c r="K1611" s="12" t="s">
        <v>9685</v>
      </c>
      <c r="L1611" s="12" t="s">
        <v>7875</v>
      </c>
      <c r="M1611" s="12"/>
      <c r="N1611" s="12" t="s">
        <v>2438</v>
      </c>
      <c r="O1611" s="23">
        <v>0</v>
      </c>
      <c r="P1611" s="23">
        <v>12000</v>
      </c>
      <c r="Q1611" s="23">
        <v>0</v>
      </c>
      <c r="R1611" s="24">
        <v>0</v>
      </c>
      <c r="S1611" s="25">
        <v>128</v>
      </c>
      <c r="U1611" s="22" t="str">
        <f>IFERROR(VLOOKUP(B1611,[1]Planilha1!$A$1:$B$34,2,FALSE),"Liberado")</f>
        <v>Liberado</v>
      </c>
    </row>
    <row r="1612" spans="1:21" s="21" customFormat="1" ht="20.100000000000001" customHeight="1" x14ac:dyDescent="0.2">
      <c r="A1612" s="12" t="s">
        <v>60</v>
      </c>
      <c r="B1612" s="18" t="s">
        <v>244</v>
      </c>
      <c r="C1612" s="12" t="s">
        <v>718</v>
      </c>
      <c r="D1612" s="12" t="s">
        <v>9686</v>
      </c>
      <c r="E1612" s="19" t="s">
        <v>5</v>
      </c>
      <c r="F1612" s="19" t="s">
        <v>4670</v>
      </c>
      <c r="G1612" s="19" t="s">
        <v>9687</v>
      </c>
      <c r="H1612" s="12" t="s">
        <v>9658</v>
      </c>
      <c r="I1612" s="20">
        <v>10360</v>
      </c>
      <c r="J1612" s="12" t="s">
        <v>2264</v>
      </c>
      <c r="K1612" s="12" t="s">
        <v>9688</v>
      </c>
      <c r="L1612" s="12" t="s">
        <v>7875</v>
      </c>
      <c r="M1612" s="12"/>
      <c r="N1612" s="12" t="s">
        <v>2438</v>
      </c>
      <c r="O1612" s="23">
        <v>0</v>
      </c>
      <c r="P1612" s="23">
        <v>8000</v>
      </c>
      <c r="Q1612" s="23">
        <v>0</v>
      </c>
      <c r="R1612" s="24">
        <v>0</v>
      </c>
      <c r="S1612" s="25">
        <v>128</v>
      </c>
      <c r="U1612" s="22" t="str">
        <f>IFERROR(VLOOKUP(B1612,[1]Planilha1!$A$1:$B$34,2,FALSE),"Liberado")</f>
        <v>Liberado</v>
      </c>
    </row>
    <row r="1613" spans="1:21" s="21" customFormat="1" ht="20.100000000000001" customHeight="1" x14ac:dyDescent="0.2">
      <c r="A1613" s="12" t="s">
        <v>60</v>
      </c>
      <c r="B1613" s="18" t="s">
        <v>244</v>
      </c>
      <c r="C1613" s="12" t="s">
        <v>334</v>
      </c>
      <c r="D1613" s="12" t="s">
        <v>1266</v>
      </c>
      <c r="E1613" s="19" t="s">
        <v>5</v>
      </c>
      <c r="F1613" s="19" t="s">
        <v>2434</v>
      </c>
      <c r="G1613" s="19" t="s">
        <v>5019</v>
      </c>
      <c r="H1613" s="12" t="s">
        <v>5003</v>
      </c>
      <c r="I1613" s="20">
        <v>1000</v>
      </c>
      <c r="J1613" s="12" t="s">
        <v>2276</v>
      </c>
      <c r="K1613" s="12" t="s">
        <v>5020</v>
      </c>
      <c r="L1613" s="12" t="s">
        <v>8490</v>
      </c>
      <c r="M1613" s="12"/>
      <c r="N1613" s="12" t="s">
        <v>5021</v>
      </c>
      <c r="O1613" s="23">
        <v>0</v>
      </c>
      <c r="P1613" s="23">
        <v>0</v>
      </c>
      <c r="Q1613" s="23">
        <v>0</v>
      </c>
      <c r="R1613" s="24">
        <v>0</v>
      </c>
      <c r="S1613" s="25">
        <v>1132</v>
      </c>
      <c r="U1613" s="22" t="str">
        <f>IFERROR(VLOOKUP(B1613,[1]Planilha1!$A$1:$B$34,2,FALSE),"Liberado")</f>
        <v>Liberado</v>
      </c>
    </row>
    <row r="1614" spans="1:21" s="21" customFormat="1" ht="20.100000000000001" customHeight="1" x14ac:dyDescent="0.2">
      <c r="A1614" s="12" t="s">
        <v>60</v>
      </c>
      <c r="B1614" s="18" t="s">
        <v>244</v>
      </c>
      <c r="C1614" s="12" t="s">
        <v>334</v>
      </c>
      <c r="D1614" s="12" t="s">
        <v>1267</v>
      </c>
      <c r="E1614" s="19" t="s">
        <v>5</v>
      </c>
      <c r="F1614" s="19" t="s">
        <v>2244</v>
      </c>
      <c r="G1614" s="19" t="s">
        <v>5022</v>
      </c>
      <c r="H1614" s="12" t="s">
        <v>5023</v>
      </c>
      <c r="I1614" s="20">
        <v>28960</v>
      </c>
      <c r="J1614" s="12" t="s">
        <v>2276</v>
      </c>
      <c r="K1614" s="12" t="s">
        <v>5024</v>
      </c>
      <c r="L1614" s="12" t="s">
        <v>2266</v>
      </c>
      <c r="M1614" s="12"/>
      <c r="N1614" s="12" t="s">
        <v>5025</v>
      </c>
      <c r="O1614" s="23">
        <v>7000</v>
      </c>
      <c r="P1614" s="23">
        <v>0</v>
      </c>
      <c r="Q1614" s="23">
        <v>0</v>
      </c>
      <c r="R1614" s="24">
        <v>0</v>
      </c>
      <c r="S1614" s="25">
        <v>1485.86</v>
      </c>
      <c r="U1614" s="22" t="str">
        <f>IFERROR(VLOOKUP(B1614,[1]Planilha1!$A$1:$B$34,2,FALSE),"Liberado")</f>
        <v>Liberado</v>
      </c>
    </row>
    <row r="1615" spans="1:21" s="21" customFormat="1" ht="20.100000000000001" customHeight="1" x14ac:dyDescent="0.2">
      <c r="A1615" s="12" t="s">
        <v>60</v>
      </c>
      <c r="B1615" s="18" t="s">
        <v>244</v>
      </c>
      <c r="C1615" s="12" t="s">
        <v>334</v>
      </c>
      <c r="D1615" s="12" t="s">
        <v>9689</v>
      </c>
      <c r="E1615" s="19" t="s">
        <v>5</v>
      </c>
      <c r="F1615" s="19" t="s">
        <v>2273</v>
      </c>
      <c r="G1615" s="19" t="s">
        <v>9690</v>
      </c>
      <c r="H1615" s="12" t="s">
        <v>9691</v>
      </c>
      <c r="I1615" s="20">
        <v>37480</v>
      </c>
      <c r="J1615" s="12" t="s">
        <v>2302</v>
      </c>
      <c r="K1615" s="12" t="s">
        <v>2303</v>
      </c>
      <c r="L1615" s="12" t="s">
        <v>2288</v>
      </c>
      <c r="M1615" s="12"/>
      <c r="N1615" s="12" t="s">
        <v>9692</v>
      </c>
      <c r="O1615" s="23">
        <v>0</v>
      </c>
      <c r="P1615" s="23">
        <v>0</v>
      </c>
      <c r="Q1615" s="23">
        <v>0</v>
      </c>
      <c r="R1615" s="24">
        <v>0</v>
      </c>
      <c r="S1615" s="25">
        <v>192</v>
      </c>
      <c r="U1615" s="22" t="str">
        <f>IFERROR(VLOOKUP(B1615,[1]Planilha1!$A$1:$B$34,2,FALSE),"Liberado")</f>
        <v>Liberado</v>
      </c>
    </row>
    <row r="1616" spans="1:21" s="21" customFormat="1" ht="20.100000000000001" customHeight="1" x14ac:dyDescent="0.2">
      <c r="A1616" s="12" t="s">
        <v>60</v>
      </c>
      <c r="B1616" s="18" t="s">
        <v>244</v>
      </c>
      <c r="C1616" s="12" t="s">
        <v>334</v>
      </c>
      <c r="D1616" s="12" t="s">
        <v>9693</v>
      </c>
      <c r="E1616" s="19" t="s">
        <v>5</v>
      </c>
      <c r="F1616" s="19" t="s">
        <v>2244</v>
      </c>
      <c r="G1616" s="19" t="s">
        <v>9694</v>
      </c>
      <c r="H1616" s="12" t="s">
        <v>2275</v>
      </c>
      <c r="I1616" s="20">
        <v>18750</v>
      </c>
      <c r="J1616" s="12" t="s">
        <v>2264</v>
      </c>
      <c r="K1616" s="12" t="s">
        <v>9695</v>
      </c>
      <c r="L1616" s="12" t="s">
        <v>7875</v>
      </c>
      <c r="M1616" s="12"/>
      <c r="N1616" s="12" t="s">
        <v>2321</v>
      </c>
      <c r="O1616" s="23">
        <v>0</v>
      </c>
      <c r="P1616" s="23">
        <v>7000</v>
      </c>
      <c r="Q1616" s="23">
        <v>0</v>
      </c>
      <c r="R1616" s="24">
        <v>0</v>
      </c>
      <c r="S1616" s="25">
        <v>96</v>
      </c>
      <c r="U1616" s="22" t="str">
        <f>IFERROR(VLOOKUP(B1616,[1]Planilha1!$A$1:$B$34,2,FALSE),"Liberado")</f>
        <v>Liberado</v>
      </c>
    </row>
    <row r="1617" spans="1:21" s="21" customFormat="1" ht="20.100000000000001" customHeight="1" x14ac:dyDescent="0.2">
      <c r="A1617" s="12" t="s">
        <v>60</v>
      </c>
      <c r="B1617" s="18" t="s">
        <v>244</v>
      </c>
      <c r="C1617" s="12" t="s">
        <v>1009</v>
      </c>
      <c r="D1617" s="12" t="s">
        <v>7815</v>
      </c>
      <c r="E1617" s="19" t="s">
        <v>5</v>
      </c>
      <c r="F1617" s="19" t="s">
        <v>2244</v>
      </c>
      <c r="G1617" s="19" t="s">
        <v>9696</v>
      </c>
      <c r="H1617" s="12" t="s">
        <v>3559</v>
      </c>
      <c r="I1617" s="20">
        <v>20396.89</v>
      </c>
      <c r="J1617" s="12" t="s">
        <v>2264</v>
      </c>
      <c r="K1617" s="12" t="s">
        <v>2446</v>
      </c>
      <c r="L1617" s="12" t="s">
        <v>3196</v>
      </c>
      <c r="M1617" s="12"/>
      <c r="N1617" s="12" t="s">
        <v>2342</v>
      </c>
      <c r="O1617" s="23">
        <v>0</v>
      </c>
      <c r="P1617" s="23">
        <v>8000</v>
      </c>
      <c r="Q1617" s="23">
        <v>0</v>
      </c>
      <c r="R1617" s="24">
        <v>0</v>
      </c>
      <c r="S1617" s="25">
        <v>256</v>
      </c>
      <c r="U1617" s="22" t="str">
        <f>IFERROR(VLOOKUP(B1617,[1]Planilha1!$A$1:$B$34,2,FALSE),"Liberado")</f>
        <v>Liberado</v>
      </c>
    </row>
    <row r="1618" spans="1:21" s="21" customFormat="1" ht="20.100000000000001" customHeight="1" x14ac:dyDescent="0.2">
      <c r="A1618" s="12" t="s">
        <v>60</v>
      </c>
      <c r="B1618" s="18" t="s">
        <v>244</v>
      </c>
      <c r="C1618" s="12" t="s">
        <v>1009</v>
      </c>
      <c r="D1618" s="12" t="s">
        <v>9697</v>
      </c>
      <c r="E1618" s="19" t="s">
        <v>5</v>
      </c>
      <c r="F1618" s="19" t="s">
        <v>16</v>
      </c>
      <c r="G1618" s="19" t="s">
        <v>9698</v>
      </c>
      <c r="H1618" s="12" t="s">
        <v>2286</v>
      </c>
      <c r="I1618" s="20">
        <v>35000</v>
      </c>
      <c r="J1618" s="12" t="s">
        <v>2264</v>
      </c>
      <c r="K1618" s="12" t="s">
        <v>9699</v>
      </c>
      <c r="L1618" s="12" t="s">
        <v>2288</v>
      </c>
      <c r="M1618" s="12"/>
      <c r="N1618" s="12" t="s">
        <v>2768</v>
      </c>
      <c r="O1618" s="23">
        <v>0</v>
      </c>
      <c r="P1618" s="23">
        <v>15000</v>
      </c>
      <c r="Q1618" s="23">
        <v>0</v>
      </c>
      <c r="R1618" s="24">
        <v>0</v>
      </c>
      <c r="S1618" s="25">
        <v>96</v>
      </c>
      <c r="U1618" s="22" t="str">
        <f>IFERROR(VLOOKUP(B1618,[1]Planilha1!$A$1:$B$34,2,FALSE),"Liberado")</f>
        <v>Liberado</v>
      </c>
    </row>
    <row r="1619" spans="1:21" s="21" customFormat="1" ht="20.100000000000001" customHeight="1" x14ac:dyDescent="0.2">
      <c r="A1619" s="12" t="s">
        <v>60</v>
      </c>
      <c r="B1619" s="18" t="s">
        <v>244</v>
      </c>
      <c r="C1619" s="12" t="s">
        <v>741</v>
      </c>
      <c r="D1619" s="12" t="s">
        <v>1268</v>
      </c>
      <c r="E1619" s="19" t="s">
        <v>5</v>
      </c>
      <c r="F1619" s="19" t="s">
        <v>2255</v>
      </c>
      <c r="G1619" s="19" t="s">
        <v>5026</v>
      </c>
      <c r="H1619" s="12" t="s">
        <v>5027</v>
      </c>
      <c r="I1619" s="20">
        <v>1388</v>
      </c>
      <c r="J1619" s="12" t="s">
        <v>2276</v>
      </c>
      <c r="K1619" s="12" t="s">
        <v>5028</v>
      </c>
      <c r="L1619" s="12" t="s">
        <v>2266</v>
      </c>
      <c r="M1619" s="12"/>
      <c r="N1619" s="12" t="s">
        <v>5029</v>
      </c>
      <c r="O1619" s="23">
        <v>12000</v>
      </c>
      <c r="P1619" s="23">
        <v>0</v>
      </c>
      <c r="Q1619" s="23">
        <v>0</v>
      </c>
      <c r="R1619" s="24">
        <v>0</v>
      </c>
      <c r="S1619" s="25">
        <v>1496.54</v>
      </c>
      <c r="U1619" s="22" t="str">
        <f>IFERROR(VLOOKUP(B1619,[1]Planilha1!$A$1:$B$34,2,FALSE),"Liberado")</f>
        <v>Liberado</v>
      </c>
    </row>
    <row r="1620" spans="1:21" s="21" customFormat="1" ht="20.100000000000001" customHeight="1" x14ac:dyDescent="0.2">
      <c r="A1620" s="12" t="s">
        <v>60</v>
      </c>
      <c r="B1620" s="18" t="s">
        <v>244</v>
      </c>
      <c r="C1620" s="12" t="s">
        <v>741</v>
      </c>
      <c r="D1620" s="12" t="s">
        <v>1269</v>
      </c>
      <c r="E1620" s="19" t="s">
        <v>5</v>
      </c>
      <c r="F1620" s="19" t="s">
        <v>2244</v>
      </c>
      <c r="G1620" s="19" t="s">
        <v>5030</v>
      </c>
      <c r="H1620" s="12" t="s">
        <v>2378</v>
      </c>
      <c r="I1620" s="20">
        <v>10000</v>
      </c>
      <c r="J1620" s="12" t="s">
        <v>2276</v>
      </c>
      <c r="K1620" s="12" t="s">
        <v>5031</v>
      </c>
      <c r="L1620" s="12" t="s">
        <v>8183</v>
      </c>
      <c r="M1620" s="12"/>
      <c r="N1620" s="12" t="s">
        <v>5032</v>
      </c>
      <c r="O1620" s="23">
        <v>0</v>
      </c>
      <c r="P1620" s="23">
        <v>11000</v>
      </c>
      <c r="Q1620" s="23">
        <v>0</v>
      </c>
      <c r="R1620" s="24">
        <v>0</v>
      </c>
      <c r="S1620" s="25">
        <v>1740.24</v>
      </c>
      <c r="U1620" s="22" t="str">
        <f>IFERROR(VLOOKUP(B1620,[1]Planilha1!$A$1:$B$34,2,FALSE),"Liberado")</f>
        <v>Liberado</v>
      </c>
    </row>
    <row r="1621" spans="1:21" s="21" customFormat="1" ht="20.100000000000001" customHeight="1" x14ac:dyDescent="0.2">
      <c r="A1621" s="12" t="s">
        <v>60</v>
      </c>
      <c r="B1621" s="18" t="s">
        <v>244</v>
      </c>
      <c r="C1621" s="12" t="s">
        <v>741</v>
      </c>
      <c r="D1621" s="12" t="s">
        <v>1270</v>
      </c>
      <c r="E1621" s="19" t="s">
        <v>5</v>
      </c>
      <c r="F1621" s="19" t="s">
        <v>2273</v>
      </c>
      <c r="G1621" s="19" t="s">
        <v>5033</v>
      </c>
      <c r="H1621" s="12" t="s">
        <v>2378</v>
      </c>
      <c r="I1621" s="20">
        <v>15000</v>
      </c>
      <c r="J1621" s="12" t="s">
        <v>2276</v>
      </c>
      <c r="K1621" s="12" t="s">
        <v>5034</v>
      </c>
      <c r="L1621" s="12" t="s">
        <v>2515</v>
      </c>
      <c r="M1621" s="12"/>
      <c r="N1621" s="12" t="s">
        <v>5035</v>
      </c>
      <c r="O1621" s="23">
        <v>0</v>
      </c>
      <c r="P1621" s="23">
        <v>0</v>
      </c>
      <c r="Q1621" s="23">
        <v>0</v>
      </c>
      <c r="R1621" s="24">
        <v>0</v>
      </c>
      <c r="S1621" s="25">
        <v>1286</v>
      </c>
      <c r="U1621" s="22" t="str">
        <f>IFERROR(VLOOKUP(B1621,[1]Planilha1!$A$1:$B$34,2,FALSE),"Liberado")</f>
        <v>Liberado</v>
      </c>
    </row>
    <row r="1622" spans="1:21" s="21" customFormat="1" ht="20.100000000000001" customHeight="1" x14ac:dyDescent="0.2">
      <c r="A1622" s="12" t="s">
        <v>60</v>
      </c>
      <c r="B1622" s="18" t="s">
        <v>244</v>
      </c>
      <c r="C1622" s="12" t="s">
        <v>741</v>
      </c>
      <c r="D1622" s="12" t="s">
        <v>9700</v>
      </c>
      <c r="E1622" s="19" t="s">
        <v>5</v>
      </c>
      <c r="F1622" s="19" t="s">
        <v>2244</v>
      </c>
      <c r="G1622" s="19" t="s">
        <v>9701</v>
      </c>
      <c r="H1622" s="12" t="s">
        <v>2378</v>
      </c>
      <c r="I1622" s="20">
        <v>20000</v>
      </c>
      <c r="J1622" s="12" t="s">
        <v>2276</v>
      </c>
      <c r="K1622" s="12" t="s">
        <v>4940</v>
      </c>
      <c r="L1622" s="12" t="s">
        <v>3196</v>
      </c>
      <c r="M1622" s="12"/>
      <c r="N1622" s="12" t="s">
        <v>3216</v>
      </c>
      <c r="O1622" s="23">
        <v>0</v>
      </c>
      <c r="P1622" s="23">
        <v>0</v>
      </c>
      <c r="Q1622" s="23">
        <v>0</v>
      </c>
      <c r="R1622" s="24">
        <v>0</v>
      </c>
      <c r="S1622" s="25">
        <v>896</v>
      </c>
      <c r="U1622" s="22" t="str">
        <f>IFERROR(VLOOKUP(B1622,[1]Planilha1!$A$1:$B$34,2,FALSE),"Liberado")</f>
        <v>Liberado</v>
      </c>
    </row>
    <row r="1623" spans="1:21" s="21" customFormat="1" ht="20.100000000000001" customHeight="1" x14ac:dyDescent="0.2">
      <c r="A1623" s="12" t="s">
        <v>60</v>
      </c>
      <c r="B1623" s="18" t="s">
        <v>244</v>
      </c>
      <c r="C1623" s="12" t="s">
        <v>741</v>
      </c>
      <c r="D1623" s="12" t="s">
        <v>9702</v>
      </c>
      <c r="E1623" s="19" t="s">
        <v>5</v>
      </c>
      <c r="F1623" s="19" t="s">
        <v>2244</v>
      </c>
      <c r="G1623" s="19" t="s">
        <v>9703</v>
      </c>
      <c r="H1623" s="12" t="s">
        <v>2378</v>
      </c>
      <c r="I1623" s="20">
        <v>20000</v>
      </c>
      <c r="J1623" s="12" t="s">
        <v>2276</v>
      </c>
      <c r="K1623" s="12" t="s">
        <v>4940</v>
      </c>
      <c r="L1623" s="12" t="s">
        <v>3644</v>
      </c>
      <c r="M1623" s="12"/>
      <c r="N1623" s="12" t="s">
        <v>3216</v>
      </c>
      <c r="O1623" s="23">
        <v>0</v>
      </c>
      <c r="P1623" s="23">
        <v>0</v>
      </c>
      <c r="Q1623" s="23">
        <v>0</v>
      </c>
      <c r="R1623" s="24">
        <v>0</v>
      </c>
      <c r="S1623" s="25">
        <v>1512</v>
      </c>
      <c r="U1623" s="22" t="str">
        <f>IFERROR(VLOOKUP(B1623,[1]Planilha1!$A$1:$B$34,2,FALSE),"Liberado")</f>
        <v>Liberado</v>
      </c>
    </row>
    <row r="1624" spans="1:21" s="21" customFormat="1" ht="20.100000000000001" customHeight="1" x14ac:dyDescent="0.2">
      <c r="A1624" s="12" t="s">
        <v>60</v>
      </c>
      <c r="B1624" s="18" t="s">
        <v>244</v>
      </c>
      <c r="C1624" s="12" t="s">
        <v>741</v>
      </c>
      <c r="D1624" s="12" t="s">
        <v>1271</v>
      </c>
      <c r="E1624" s="19" t="s">
        <v>5</v>
      </c>
      <c r="F1624" s="19" t="s">
        <v>2273</v>
      </c>
      <c r="G1624" s="19" t="s">
        <v>5036</v>
      </c>
      <c r="H1624" s="12" t="s">
        <v>2378</v>
      </c>
      <c r="I1624" s="20">
        <v>20530</v>
      </c>
      <c r="J1624" s="12" t="s">
        <v>2264</v>
      </c>
      <c r="K1624" s="12" t="s">
        <v>2306</v>
      </c>
      <c r="L1624" s="12" t="s">
        <v>3939</v>
      </c>
      <c r="M1624" s="12"/>
      <c r="N1624" s="12" t="s">
        <v>2321</v>
      </c>
      <c r="O1624" s="23">
        <v>0</v>
      </c>
      <c r="P1624" s="23">
        <v>8000</v>
      </c>
      <c r="Q1624" s="23">
        <v>0</v>
      </c>
      <c r="R1624" s="24">
        <v>0</v>
      </c>
      <c r="S1624" s="25">
        <v>288</v>
      </c>
      <c r="U1624" s="22" t="str">
        <f>IFERROR(VLOOKUP(B1624,[1]Planilha1!$A$1:$B$34,2,FALSE),"Liberado")</f>
        <v>Liberado</v>
      </c>
    </row>
    <row r="1625" spans="1:21" s="21" customFormat="1" ht="20.100000000000001" customHeight="1" x14ac:dyDescent="0.2">
      <c r="A1625" s="12" t="s">
        <v>60</v>
      </c>
      <c r="B1625" s="18" t="s">
        <v>244</v>
      </c>
      <c r="C1625" s="12" t="s">
        <v>741</v>
      </c>
      <c r="D1625" s="12" t="s">
        <v>1272</v>
      </c>
      <c r="E1625" s="19" t="s">
        <v>5</v>
      </c>
      <c r="F1625" s="19" t="s">
        <v>2273</v>
      </c>
      <c r="G1625" s="19" t="s">
        <v>5037</v>
      </c>
      <c r="H1625" s="12" t="s">
        <v>2378</v>
      </c>
      <c r="I1625" s="20">
        <v>15322</v>
      </c>
      <c r="J1625" s="12" t="s">
        <v>2264</v>
      </c>
      <c r="K1625" s="12" t="s">
        <v>9704</v>
      </c>
      <c r="L1625" s="12" t="s">
        <v>3196</v>
      </c>
      <c r="M1625" s="12"/>
      <c r="N1625" s="12" t="s">
        <v>2342</v>
      </c>
      <c r="O1625" s="23">
        <v>0</v>
      </c>
      <c r="P1625" s="23">
        <v>0</v>
      </c>
      <c r="Q1625" s="23">
        <v>0</v>
      </c>
      <c r="R1625" s="24">
        <v>0</v>
      </c>
      <c r="S1625" s="25">
        <v>256</v>
      </c>
      <c r="U1625" s="22" t="str">
        <f>IFERROR(VLOOKUP(B1625,[1]Planilha1!$A$1:$B$34,2,FALSE),"Liberado")</f>
        <v>Liberado</v>
      </c>
    </row>
    <row r="1626" spans="1:21" s="21" customFormat="1" ht="20.100000000000001" customHeight="1" x14ac:dyDescent="0.2">
      <c r="A1626" s="12" t="s">
        <v>60</v>
      </c>
      <c r="B1626" s="18" t="s">
        <v>244</v>
      </c>
      <c r="C1626" s="12" t="s">
        <v>741</v>
      </c>
      <c r="D1626" s="12" t="s">
        <v>9705</v>
      </c>
      <c r="E1626" s="19" t="s">
        <v>5</v>
      </c>
      <c r="F1626" s="19" t="s">
        <v>2273</v>
      </c>
      <c r="G1626" s="19" t="s">
        <v>9706</v>
      </c>
      <c r="H1626" s="12" t="s">
        <v>2378</v>
      </c>
      <c r="I1626" s="20">
        <v>10000</v>
      </c>
      <c r="J1626" s="12" t="s">
        <v>2264</v>
      </c>
      <c r="K1626" s="12" t="s">
        <v>9707</v>
      </c>
      <c r="L1626" s="12" t="s">
        <v>8183</v>
      </c>
      <c r="M1626" s="12"/>
      <c r="N1626" s="12" t="s">
        <v>2321</v>
      </c>
      <c r="O1626" s="23">
        <v>0</v>
      </c>
      <c r="P1626" s="23">
        <v>8000</v>
      </c>
      <c r="Q1626" s="23">
        <v>0</v>
      </c>
      <c r="R1626" s="24">
        <v>0</v>
      </c>
      <c r="S1626" s="25">
        <v>224</v>
      </c>
      <c r="U1626" s="22" t="str">
        <f>IFERROR(VLOOKUP(B1626,[1]Planilha1!$A$1:$B$34,2,FALSE),"Liberado")</f>
        <v>Liberado</v>
      </c>
    </row>
    <row r="1627" spans="1:21" s="21" customFormat="1" ht="20.100000000000001" customHeight="1" x14ac:dyDescent="0.2">
      <c r="A1627" s="12" t="s">
        <v>60</v>
      </c>
      <c r="B1627" s="18" t="s">
        <v>244</v>
      </c>
      <c r="C1627" s="12" t="s">
        <v>741</v>
      </c>
      <c r="D1627" s="12" t="s">
        <v>1272</v>
      </c>
      <c r="E1627" s="19" t="s">
        <v>5</v>
      </c>
      <c r="F1627" s="19" t="s">
        <v>2273</v>
      </c>
      <c r="G1627" s="19" t="s">
        <v>9708</v>
      </c>
      <c r="H1627" s="12" t="s">
        <v>2378</v>
      </c>
      <c r="I1627" s="20">
        <v>15000</v>
      </c>
      <c r="J1627" s="12" t="s">
        <v>2264</v>
      </c>
      <c r="K1627" s="12" t="s">
        <v>9709</v>
      </c>
      <c r="L1627" s="12" t="s">
        <v>9205</v>
      </c>
      <c r="M1627" s="12"/>
      <c r="N1627" s="12" t="s">
        <v>2768</v>
      </c>
      <c r="O1627" s="23">
        <v>0</v>
      </c>
      <c r="P1627" s="23">
        <v>10000</v>
      </c>
      <c r="Q1627" s="23">
        <v>0</v>
      </c>
      <c r="R1627" s="24">
        <v>0</v>
      </c>
      <c r="S1627" s="25">
        <v>160</v>
      </c>
      <c r="U1627" s="22" t="str">
        <f>IFERROR(VLOOKUP(B1627,[1]Planilha1!$A$1:$B$34,2,FALSE),"Liberado")</f>
        <v>Liberado</v>
      </c>
    </row>
    <row r="1628" spans="1:21" s="21" customFormat="1" ht="20.100000000000001" customHeight="1" x14ac:dyDescent="0.2">
      <c r="A1628" s="12" t="s">
        <v>60</v>
      </c>
      <c r="B1628" s="18" t="s">
        <v>244</v>
      </c>
      <c r="C1628" s="12" t="s">
        <v>741</v>
      </c>
      <c r="D1628" s="12" t="s">
        <v>9710</v>
      </c>
      <c r="E1628" s="19" t="s">
        <v>5</v>
      </c>
      <c r="F1628" s="19" t="s">
        <v>4670</v>
      </c>
      <c r="G1628" s="19" t="s">
        <v>9711</v>
      </c>
      <c r="H1628" s="12" t="s">
        <v>2378</v>
      </c>
      <c r="I1628" s="20">
        <v>8038.01</v>
      </c>
      <c r="J1628" s="12" t="s">
        <v>2264</v>
      </c>
      <c r="K1628" s="12" t="s">
        <v>9712</v>
      </c>
      <c r="L1628" s="12" t="s">
        <v>2288</v>
      </c>
      <c r="M1628" s="12"/>
      <c r="N1628" s="12" t="s">
        <v>2438</v>
      </c>
      <c r="O1628" s="23">
        <v>0</v>
      </c>
      <c r="P1628" s="23">
        <v>8000</v>
      </c>
      <c r="Q1628" s="23">
        <v>0</v>
      </c>
      <c r="R1628" s="24">
        <v>0</v>
      </c>
      <c r="S1628" s="25">
        <v>96</v>
      </c>
      <c r="U1628" s="22" t="str">
        <f>IFERROR(VLOOKUP(B1628,[1]Planilha1!$A$1:$B$34,2,FALSE),"Liberado")</f>
        <v>Liberado</v>
      </c>
    </row>
    <row r="1629" spans="1:21" s="21" customFormat="1" ht="20.100000000000001" customHeight="1" x14ac:dyDescent="0.2">
      <c r="A1629" s="12" t="s">
        <v>60</v>
      </c>
      <c r="B1629" s="18" t="s">
        <v>244</v>
      </c>
      <c r="C1629" s="12" t="s">
        <v>741</v>
      </c>
      <c r="D1629" s="12" t="s">
        <v>9713</v>
      </c>
      <c r="E1629" s="19" t="s">
        <v>5</v>
      </c>
      <c r="F1629" s="19" t="s">
        <v>2273</v>
      </c>
      <c r="G1629" s="19" t="s">
        <v>9714</v>
      </c>
      <c r="H1629" s="12" t="s">
        <v>9715</v>
      </c>
      <c r="I1629" s="20">
        <v>10000</v>
      </c>
      <c r="J1629" s="12" t="s">
        <v>2258</v>
      </c>
      <c r="K1629" s="12" t="s">
        <v>9716</v>
      </c>
      <c r="L1629" s="12" t="s">
        <v>2368</v>
      </c>
      <c r="M1629" s="12"/>
      <c r="N1629" s="12" t="s">
        <v>2412</v>
      </c>
      <c r="O1629" s="23">
        <v>0</v>
      </c>
      <c r="P1629" s="23">
        <v>10000</v>
      </c>
      <c r="Q1629" s="23">
        <v>0</v>
      </c>
      <c r="R1629" s="24">
        <v>0</v>
      </c>
      <c r="S1629" s="25">
        <v>96</v>
      </c>
      <c r="U1629" s="22" t="str">
        <f>IFERROR(VLOOKUP(B1629,[1]Planilha1!$A$1:$B$34,2,FALSE),"Liberado")</f>
        <v>Liberado</v>
      </c>
    </row>
    <row r="1630" spans="1:21" s="21" customFormat="1" ht="20.100000000000001" customHeight="1" x14ac:dyDescent="0.2">
      <c r="A1630" s="12" t="s">
        <v>60</v>
      </c>
      <c r="B1630" s="18" t="s">
        <v>244</v>
      </c>
      <c r="C1630" s="12" t="s">
        <v>746</v>
      </c>
      <c r="D1630" s="12" t="s">
        <v>7816</v>
      </c>
      <c r="E1630" s="19" t="s">
        <v>5</v>
      </c>
      <c r="F1630" s="19" t="s">
        <v>10</v>
      </c>
      <c r="G1630" s="19" t="s">
        <v>9717</v>
      </c>
      <c r="H1630" s="12" t="s">
        <v>3642</v>
      </c>
      <c r="I1630" s="20">
        <v>17800</v>
      </c>
      <c r="J1630" s="12" t="s">
        <v>2276</v>
      </c>
      <c r="K1630" s="12" t="s">
        <v>9718</v>
      </c>
      <c r="L1630" s="12" t="s">
        <v>3076</v>
      </c>
      <c r="M1630" s="12"/>
      <c r="N1630" s="12" t="s">
        <v>3216</v>
      </c>
      <c r="O1630" s="23">
        <v>0</v>
      </c>
      <c r="P1630" s="23">
        <v>0</v>
      </c>
      <c r="Q1630" s="23">
        <v>0</v>
      </c>
      <c r="R1630" s="24">
        <v>0</v>
      </c>
      <c r="S1630" s="25">
        <v>480</v>
      </c>
      <c r="U1630" s="22" t="str">
        <f>IFERROR(VLOOKUP(B1630,[1]Planilha1!$A$1:$B$34,2,FALSE),"Liberado")</f>
        <v>Liberado</v>
      </c>
    </row>
    <row r="1631" spans="1:21" s="21" customFormat="1" ht="20.100000000000001" customHeight="1" x14ac:dyDescent="0.2">
      <c r="A1631" s="12" t="s">
        <v>60</v>
      </c>
      <c r="B1631" s="18" t="s">
        <v>244</v>
      </c>
      <c r="C1631" s="12" t="s">
        <v>746</v>
      </c>
      <c r="D1631" s="12" t="s">
        <v>9719</v>
      </c>
      <c r="E1631" s="19" t="s">
        <v>5</v>
      </c>
      <c r="F1631" s="19" t="s">
        <v>2279</v>
      </c>
      <c r="G1631" s="19" t="s">
        <v>9720</v>
      </c>
      <c r="H1631" s="12" t="s">
        <v>3642</v>
      </c>
      <c r="I1631" s="20">
        <v>37480</v>
      </c>
      <c r="J1631" s="12" t="s">
        <v>2264</v>
      </c>
      <c r="K1631" s="12" t="s">
        <v>9721</v>
      </c>
      <c r="L1631" s="12" t="s">
        <v>7881</v>
      </c>
      <c r="M1631" s="12"/>
      <c r="N1631" s="12" t="s">
        <v>2438</v>
      </c>
      <c r="O1631" s="23">
        <v>0</v>
      </c>
      <c r="P1631" s="23">
        <v>20000</v>
      </c>
      <c r="Q1631" s="23">
        <v>0</v>
      </c>
      <c r="R1631" s="24">
        <v>0</v>
      </c>
      <c r="S1631" s="25">
        <v>160</v>
      </c>
      <c r="U1631" s="22" t="str">
        <f>IFERROR(VLOOKUP(B1631,[1]Planilha1!$A$1:$B$34,2,FALSE),"Liberado")</f>
        <v>Liberado</v>
      </c>
    </row>
    <row r="1632" spans="1:21" s="21" customFormat="1" ht="20.100000000000001" customHeight="1" x14ac:dyDescent="0.2">
      <c r="A1632" s="12" t="s">
        <v>60</v>
      </c>
      <c r="B1632" s="18" t="s">
        <v>244</v>
      </c>
      <c r="C1632" s="12" t="s">
        <v>746</v>
      </c>
      <c r="D1632" s="12" t="s">
        <v>9722</v>
      </c>
      <c r="E1632" s="19" t="s">
        <v>5</v>
      </c>
      <c r="F1632" s="19" t="s">
        <v>4902</v>
      </c>
      <c r="G1632" s="19" t="s">
        <v>9723</v>
      </c>
      <c r="H1632" s="12" t="s">
        <v>3642</v>
      </c>
      <c r="I1632" s="20">
        <v>10000</v>
      </c>
      <c r="J1632" s="12" t="s">
        <v>2264</v>
      </c>
      <c r="K1632" s="12" t="s">
        <v>4957</v>
      </c>
      <c r="L1632" s="12" t="s">
        <v>7976</v>
      </c>
      <c r="M1632" s="12"/>
      <c r="N1632" s="12" t="s">
        <v>2438</v>
      </c>
      <c r="O1632" s="23">
        <v>0</v>
      </c>
      <c r="P1632" s="23">
        <v>0</v>
      </c>
      <c r="Q1632" s="23">
        <v>0</v>
      </c>
      <c r="R1632" s="24">
        <v>0</v>
      </c>
      <c r="S1632" s="25">
        <v>128</v>
      </c>
      <c r="U1632" s="22" t="str">
        <f>IFERROR(VLOOKUP(B1632,[1]Planilha1!$A$1:$B$34,2,FALSE),"Liberado")</f>
        <v>Liberado</v>
      </c>
    </row>
    <row r="1633" spans="1:21" s="21" customFormat="1" ht="20.100000000000001" customHeight="1" x14ac:dyDescent="0.2">
      <c r="A1633" s="12" t="s">
        <v>60</v>
      </c>
      <c r="B1633" s="18" t="s">
        <v>244</v>
      </c>
      <c r="C1633" s="12" t="s">
        <v>746</v>
      </c>
      <c r="D1633" s="12" t="s">
        <v>9722</v>
      </c>
      <c r="E1633" s="19" t="s">
        <v>5</v>
      </c>
      <c r="F1633" s="19" t="s">
        <v>4902</v>
      </c>
      <c r="G1633" s="19" t="s">
        <v>9724</v>
      </c>
      <c r="H1633" s="12" t="s">
        <v>3642</v>
      </c>
      <c r="I1633" s="20">
        <v>10000</v>
      </c>
      <c r="J1633" s="12" t="s">
        <v>2264</v>
      </c>
      <c r="K1633" s="12" t="s">
        <v>9725</v>
      </c>
      <c r="L1633" s="12" t="s">
        <v>7961</v>
      </c>
      <c r="M1633" s="12" t="s">
        <v>9726</v>
      </c>
      <c r="N1633" s="12" t="s">
        <v>8482</v>
      </c>
      <c r="O1633" s="23">
        <v>0</v>
      </c>
      <c r="P1633" s="23">
        <v>0</v>
      </c>
      <c r="Q1633" s="23">
        <v>0</v>
      </c>
      <c r="R1633" s="24">
        <v>0</v>
      </c>
      <c r="S1633" s="25">
        <v>0</v>
      </c>
      <c r="U1633" s="22" t="str">
        <f>IFERROR(VLOOKUP(B1633,[1]Planilha1!$A$1:$B$34,2,FALSE),"Liberado")</f>
        <v>Liberado</v>
      </c>
    </row>
    <row r="1634" spans="1:21" s="21" customFormat="1" ht="20.100000000000001" customHeight="1" x14ac:dyDescent="0.2">
      <c r="A1634" s="12" t="s">
        <v>60</v>
      </c>
      <c r="B1634" s="18" t="s">
        <v>244</v>
      </c>
      <c r="C1634" s="12" t="s">
        <v>751</v>
      </c>
      <c r="D1634" s="12" t="s">
        <v>9727</v>
      </c>
      <c r="E1634" s="19" t="s">
        <v>5</v>
      </c>
      <c r="F1634" s="19" t="s">
        <v>9262</v>
      </c>
      <c r="G1634" s="19" t="s">
        <v>9728</v>
      </c>
      <c r="H1634" s="12" t="s">
        <v>9729</v>
      </c>
      <c r="I1634" s="20">
        <v>20767.18</v>
      </c>
      <c r="J1634" s="12" t="s">
        <v>2264</v>
      </c>
      <c r="K1634" s="12" t="s">
        <v>9730</v>
      </c>
      <c r="L1634" s="12" t="s">
        <v>2266</v>
      </c>
      <c r="M1634" s="12"/>
      <c r="N1634" s="12" t="s">
        <v>2438</v>
      </c>
      <c r="O1634" s="23">
        <v>0</v>
      </c>
      <c r="P1634" s="23">
        <v>0</v>
      </c>
      <c r="Q1634" s="23">
        <v>0</v>
      </c>
      <c r="R1634" s="24">
        <v>0</v>
      </c>
      <c r="S1634" s="25">
        <v>2247</v>
      </c>
      <c r="U1634" s="22" t="str">
        <f>IFERROR(VLOOKUP(B1634,[1]Planilha1!$A$1:$B$34,2,FALSE),"Liberado")</f>
        <v>Liberado</v>
      </c>
    </row>
    <row r="1635" spans="1:21" s="21" customFormat="1" ht="20.100000000000001" customHeight="1" x14ac:dyDescent="0.2">
      <c r="A1635" s="12" t="s">
        <v>60</v>
      </c>
      <c r="B1635" s="18" t="s">
        <v>244</v>
      </c>
      <c r="C1635" s="12" t="s">
        <v>751</v>
      </c>
      <c r="D1635" s="12" t="s">
        <v>1273</v>
      </c>
      <c r="E1635" s="19" t="s">
        <v>5</v>
      </c>
      <c r="F1635" s="19" t="s">
        <v>2244</v>
      </c>
      <c r="G1635" s="19" t="s">
        <v>5038</v>
      </c>
      <c r="H1635" s="12" t="s">
        <v>5039</v>
      </c>
      <c r="I1635" s="20">
        <v>3259.3</v>
      </c>
      <c r="J1635" s="12" t="s">
        <v>2276</v>
      </c>
      <c r="K1635" s="12" t="s">
        <v>5040</v>
      </c>
      <c r="L1635" s="12" t="s">
        <v>3514</v>
      </c>
      <c r="M1635" s="12"/>
      <c r="N1635" s="12" t="s">
        <v>5041</v>
      </c>
      <c r="O1635" s="23">
        <v>0</v>
      </c>
      <c r="P1635" s="23">
        <v>0</v>
      </c>
      <c r="Q1635" s="23">
        <v>0</v>
      </c>
      <c r="R1635" s="24">
        <v>0</v>
      </c>
      <c r="S1635" s="25">
        <v>1400</v>
      </c>
      <c r="U1635" s="22" t="str">
        <f>IFERROR(VLOOKUP(B1635,[1]Planilha1!$A$1:$B$34,2,FALSE),"Liberado")</f>
        <v>Liberado</v>
      </c>
    </row>
    <row r="1636" spans="1:21" s="21" customFormat="1" ht="20.100000000000001" customHeight="1" x14ac:dyDescent="0.2">
      <c r="A1636" s="12" t="s">
        <v>60</v>
      </c>
      <c r="B1636" s="18" t="s">
        <v>244</v>
      </c>
      <c r="C1636" s="12" t="s">
        <v>751</v>
      </c>
      <c r="D1636" s="12" t="s">
        <v>1274</v>
      </c>
      <c r="E1636" s="19" t="s">
        <v>5</v>
      </c>
      <c r="F1636" s="19" t="s">
        <v>2324</v>
      </c>
      <c r="G1636" s="19" t="s">
        <v>5042</v>
      </c>
      <c r="H1636" s="12" t="s">
        <v>4339</v>
      </c>
      <c r="I1636" s="20">
        <v>1155</v>
      </c>
      <c r="J1636" s="12" t="s">
        <v>2276</v>
      </c>
      <c r="K1636" s="12" t="s">
        <v>2277</v>
      </c>
      <c r="L1636" s="12" t="s">
        <v>8073</v>
      </c>
      <c r="M1636" s="12"/>
      <c r="N1636" s="12" t="s">
        <v>5044</v>
      </c>
      <c r="O1636" s="23">
        <v>0</v>
      </c>
      <c r="P1636" s="23">
        <v>0</v>
      </c>
      <c r="Q1636" s="23">
        <v>0</v>
      </c>
      <c r="R1636" s="24">
        <v>0</v>
      </c>
      <c r="S1636" s="25">
        <v>1123.3800000000001</v>
      </c>
      <c r="U1636" s="22" t="str">
        <f>IFERROR(VLOOKUP(B1636,[1]Planilha1!$A$1:$B$34,2,FALSE),"Liberado")</f>
        <v>Liberado</v>
      </c>
    </row>
    <row r="1637" spans="1:21" s="21" customFormat="1" ht="20.100000000000001" customHeight="1" x14ac:dyDescent="0.2">
      <c r="A1637" s="12" t="s">
        <v>60</v>
      </c>
      <c r="B1637" s="18" t="s">
        <v>244</v>
      </c>
      <c r="C1637" s="12" t="s">
        <v>751</v>
      </c>
      <c r="D1637" s="12" t="s">
        <v>1275</v>
      </c>
      <c r="E1637" s="19" t="s">
        <v>5</v>
      </c>
      <c r="F1637" s="19" t="s">
        <v>2255</v>
      </c>
      <c r="G1637" s="19" t="s">
        <v>5045</v>
      </c>
      <c r="H1637" s="12" t="s">
        <v>4981</v>
      </c>
      <c r="I1637" s="20">
        <v>11383.1</v>
      </c>
      <c r="J1637" s="12" t="s">
        <v>2264</v>
      </c>
      <c r="K1637" s="12" t="s">
        <v>5046</v>
      </c>
      <c r="L1637" s="12" t="s">
        <v>2334</v>
      </c>
      <c r="M1637" s="12"/>
      <c r="N1637" s="12" t="s">
        <v>2342</v>
      </c>
      <c r="O1637" s="23">
        <v>8000</v>
      </c>
      <c r="P1637" s="23">
        <v>0</v>
      </c>
      <c r="Q1637" s="23">
        <v>0</v>
      </c>
      <c r="R1637" s="24">
        <v>0</v>
      </c>
      <c r="S1637" s="25">
        <v>448</v>
      </c>
      <c r="U1637" s="22" t="str">
        <f>IFERROR(VLOOKUP(B1637,[1]Planilha1!$A$1:$B$34,2,FALSE),"Liberado")</f>
        <v>Liberado</v>
      </c>
    </row>
    <row r="1638" spans="1:21" s="21" customFormat="1" ht="20.100000000000001" customHeight="1" x14ac:dyDescent="0.2">
      <c r="A1638" s="12" t="s">
        <v>60</v>
      </c>
      <c r="B1638" s="18" t="s">
        <v>244</v>
      </c>
      <c r="C1638" s="12" t="s">
        <v>751</v>
      </c>
      <c r="D1638" s="12" t="s">
        <v>1276</v>
      </c>
      <c r="E1638" s="19" t="s">
        <v>5</v>
      </c>
      <c r="F1638" s="19" t="s">
        <v>2273</v>
      </c>
      <c r="G1638" s="19" t="s">
        <v>5047</v>
      </c>
      <c r="H1638" s="12" t="s">
        <v>2275</v>
      </c>
      <c r="I1638" s="20">
        <v>14080.58</v>
      </c>
      <c r="J1638" s="12" t="s">
        <v>2264</v>
      </c>
      <c r="K1638" s="12" t="s">
        <v>5048</v>
      </c>
      <c r="L1638" s="12" t="s">
        <v>2334</v>
      </c>
      <c r="M1638" s="12"/>
      <c r="N1638" s="12" t="s">
        <v>2342</v>
      </c>
      <c r="O1638" s="23">
        <v>8000</v>
      </c>
      <c r="P1638" s="23">
        <v>0</v>
      </c>
      <c r="Q1638" s="23">
        <v>0</v>
      </c>
      <c r="R1638" s="24">
        <v>0</v>
      </c>
      <c r="S1638" s="25">
        <v>384</v>
      </c>
      <c r="U1638" s="22" t="str">
        <f>IFERROR(VLOOKUP(B1638,[1]Planilha1!$A$1:$B$34,2,FALSE),"Liberado")</f>
        <v>Liberado</v>
      </c>
    </row>
    <row r="1639" spans="1:21" s="21" customFormat="1" ht="20.100000000000001" customHeight="1" x14ac:dyDescent="0.2">
      <c r="A1639" s="12" t="s">
        <v>60</v>
      </c>
      <c r="B1639" s="18" t="s">
        <v>244</v>
      </c>
      <c r="C1639" s="12" t="s">
        <v>751</v>
      </c>
      <c r="D1639" s="12" t="s">
        <v>1277</v>
      </c>
      <c r="E1639" s="19" t="s">
        <v>5</v>
      </c>
      <c r="F1639" s="19" t="s">
        <v>2273</v>
      </c>
      <c r="G1639" s="19" t="s">
        <v>5049</v>
      </c>
      <c r="H1639" s="12" t="s">
        <v>4923</v>
      </c>
      <c r="I1639" s="20">
        <v>35200</v>
      </c>
      <c r="J1639" s="12" t="s">
        <v>2264</v>
      </c>
      <c r="K1639" s="12" t="s">
        <v>5050</v>
      </c>
      <c r="L1639" s="12" t="s">
        <v>2334</v>
      </c>
      <c r="M1639" s="12"/>
      <c r="N1639" s="12" t="s">
        <v>3170</v>
      </c>
      <c r="O1639" s="23">
        <v>6000</v>
      </c>
      <c r="P1639" s="23">
        <v>0</v>
      </c>
      <c r="Q1639" s="23">
        <v>0</v>
      </c>
      <c r="R1639" s="24">
        <v>0</v>
      </c>
      <c r="S1639" s="25">
        <v>416</v>
      </c>
      <c r="U1639" s="22" t="str">
        <f>IFERROR(VLOOKUP(B1639,[1]Planilha1!$A$1:$B$34,2,FALSE),"Liberado")</f>
        <v>Liberado</v>
      </c>
    </row>
    <row r="1640" spans="1:21" s="21" customFormat="1" ht="20.100000000000001" customHeight="1" x14ac:dyDescent="0.2">
      <c r="A1640" s="12" t="s">
        <v>60</v>
      </c>
      <c r="B1640" s="18" t="s">
        <v>244</v>
      </c>
      <c r="C1640" s="12" t="s">
        <v>751</v>
      </c>
      <c r="D1640" s="12" t="s">
        <v>1278</v>
      </c>
      <c r="E1640" s="19" t="s">
        <v>5</v>
      </c>
      <c r="F1640" s="19" t="s">
        <v>2273</v>
      </c>
      <c r="G1640" s="19" t="s">
        <v>5051</v>
      </c>
      <c r="H1640" s="12" t="s">
        <v>3489</v>
      </c>
      <c r="I1640" s="20">
        <v>15000</v>
      </c>
      <c r="J1640" s="12" t="s">
        <v>2264</v>
      </c>
      <c r="K1640" s="12" t="s">
        <v>4824</v>
      </c>
      <c r="L1640" s="12" t="s">
        <v>2334</v>
      </c>
      <c r="M1640" s="12"/>
      <c r="N1640" s="12" t="s">
        <v>2595</v>
      </c>
      <c r="O1640" s="23">
        <v>7000</v>
      </c>
      <c r="P1640" s="23">
        <v>0</v>
      </c>
      <c r="Q1640" s="23">
        <v>0</v>
      </c>
      <c r="R1640" s="24">
        <v>0</v>
      </c>
      <c r="S1640" s="25">
        <v>288</v>
      </c>
      <c r="U1640" s="22" t="str">
        <f>IFERROR(VLOOKUP(B1640,[1]Planilha1!$A$1:$B$34,2,FALSE),"Liberado")</f>
        <v>Liberado</v>
      </c>
    </row>
    <row r="1641" spans="1:21" s="21" customFormat="1" ht="20.100000000000001" customHeight="1" x14ac:dyDescent="0.2">
      <c r="A1641" s="12" t="s">
        <v>60</v>
      </c>
      <c r="B1641" s="18" t="s">
        <v>244</v>
      </c>
      <c r="C1641" s="12" t="s">
        <v>751</v>
      </c>
      <c r="D1641" s="12" t="s">
        <v>1279</v>
      </c>
      <c r="E1641" s="19" t="s">
        <v>5</v>
      </c>
      <c r="F1641" s="19" t="s">
        <v>2273</v>
      </c>
      <c r="G1641" s="19" t="s">
        <v>5052</v>
      </c>
      <c r="H1641" s="12" t="s">
        <v>5003</v>
      </c>
      <c r="I1641" s="20">
        <v>30000</v>
      </c>
      <c r="J1641" s="12" t="s">
        <v>2264</v>
      </c>
      <c r="K1641" s="12" t="s">
        <v>5053</v>
      </c>
      <c r="L1641" s="12" t="s">
        <v>2334</v>
      </c>
      <c r="M1641" s="12"/>
      <c r="N1641" s="12" t="s">
        <v>2595</v>
      </c>
      <c r="O1641" s="23">
        <v>0</v>
      </c>
      <c r="P1641" s="23">
        <v>8000</v>
      </c>
      <c r="Q1641" s="23">
        <v>0</v>
      </c>
      <c r="R1641" s="24">
        <v>0</v>
      </c>
      <c r="S1641" s="25">
        <v>288</v>
      </c>
      <c r="U1641" s="22" t="str">
        <f>IFERROR(VLOOKUP(B1641,[1]Planilha1!$A$1:$B$34,2,FALSE),"Liberado")</f>
        <v>Liberado</v>
      </c>
    </row>
    <row r="1642" spans="1:21" s="21" customFormat="1" ht="20.100000000000001" customHeight="1" x14ac:dyDescent="0.2">
      <c r="A1642" s="12" t="s">
        <v>60</v>
      </c>
      <c r="B1642" s="18" t="s">
        <v>244</v>
      </c>
      <c r="C1642" s="12" t="s">
        <v>751</v>
      </c>
      <c r="D1642" s="12" t="s">
        <v>1280</v>
      </c>
      <c r="E1642" s="19" t="s">
        <v>5</v>
      </c>
      <c r="F1642" s="19" t="s">
        <v>2273</v>
      </c>
      <c r="G1642" s="19" t="s">
        <v>5054</v>
      </c>
      <c r="H1642" s="12" t="s">
        <v>5003</v>
      </c>
      <c r="I1642" s="20">
        <v>33479.160000000003</v>
      </c>
      <c r="J1642" s="12" t="s">
        <v>2264</v>
      </c>
      <c r="K1642" s="12" t="s">
        <v>5055</v>
      </c>
      <c r="L1642" s="12" t="s">
        <v>8183</v>
      </c>
      <c r="M1642" s="12"/>
      <c r="N1642" s="12" t="s">
        <v>2342</v>
      </c>
      <c r="O1642" s="23">
        <v>1008.16</v>
      </c>
      <c r="P1642" s="23">
        <v>0</v>
      </c>
      <c r="Q1642" s="23">
        <v>0</v>
      </c>
      <c r="R1642" s="24">
        <v>0</v>
      </c>
      <c r="S1642" s="25">
        <v>288</v>
      </c>
      <c r="U1642" s="22" t="str">
        <f>IFERROR(VLOOKUP(B1642,[1]Planilha1!$A$1:$B$34,2,FALSE),"Liberado")</f>
        <v>Liberado</v>
      </c>
    </row>
    <row r="1643" spans="1:21" s="21" customFormat="1" ht="20.100000000000001" customHeight="1" x14ac:dyDescent="0.2">
      <c r="A1643" s="12" t="s">
        <v>60</v>
      </c>
      <c r="B1643" s="18" t="s">
        <v>244</v>
      </c>
      <c r="C1643" s="12" t="s">
        <v>751</v>
      </c>
      <c r="D1643" s="12" t="s">
        <v>9731</v>
      </c>
      <c r="E1643" s="19" t="s">
        <v>5</v>
      </c>
      <c r="F1643" s="19" t="s">
        <v>2244</v>
      </c>
      <c r="G1643" s="19" t="s">
        <v>9732</v>
      </c>
      <c r="H1643" s="12" t="s">
        <v>4981</v>
      </c>
      <c r="I1643" s="20">
        <v>37200</v>
      </c>
      <c r="J1643" s="12" t="s">
        <v>2264</v>
      </c>
      <c r="K1643" s="12" t="s">
        <v>9733</v>
      </c>
      <c r="L1643" s="12" t="s">
        <v>2266</v>
      </c>
      <c r="M1643" s="12"/>
      <c r="N1643" s="12" t="s">
        <v>2438</v>
      </c>
      <c r="O1643" s="23">
        <v>0</v>
      </c>
      <c r="P1643" s="23">
        <v>10000</v>
      </c>
      <c r="Q1643" s="23">
        <v>0</v>
      </c>
      <c r="R1643" s="24">
        <v>0</v>
      </c>
      <c r="S1643" s="25">
        <v>160</v>
      </c>
      <c r="U1643" s="22" t="str">
        <f>IFERROR(VLOOKUP(B1643,[1]Planilha1!$A$1:$B$34,2,FALSE),"Liberado")</f>
        <v>Liberado</v>
      </c>
    </row>
    <row r="1644" spans="1:21" s="21" customFormat="1" ht="20.100000000000001" customHeight="1" x14ac:dyDescent="0.2">
      <c r="A1644" s="12" t="s">
        <v>60</v>
      </c>
      <c r="B1644" s="18" t="s">
        <v>244</v>
      </c>
      <c r="C1644" s="12" t="s">
        <v>751</v>
      </c>
      <c r="D1644" s="12" t="s">
        <v>9734</v>
      </c>
      <c r="E1644" s="19" t="s">
        <v>5</v>
      </c>
      <c r="F1644" s="19" t="s">
        <v>2308</v>
      </c>
      <c r="G1644" s="19" t="s">
        <v>9735</v>
      </c>
      <c r="H1644" s="12" t="s">
        <v>9658</v>
      </c>
      <c r="I1644" s="20">
        <v>5000</v>
      </c>
      <c r="J1644" s="12" t="s">
        <v>2264</v>
      </c>
      <c r="K1644" s="12" t="s">
        <v>9736</v>
      </c>
      <c r="L1644" s="12" t="s">
        <v>2288</v>
      </c>
      <c r="M1644" s="12"/>
      <c r="N1644" s="12" t="s">
        <v>2438</v>
      </c>
      <c r="O1644" s="23">
        <v>0</v>
      </c>
      <c r="P1644" s="23">
        <v>7000</v>
      </c>
      <c r="Q1644" s="23">
        <v>0</v>
      </c>
      <c r="R1644" s="24">
        <v>0</v>
      </c>
      <c r="S1644" s="25">
        <v>96</v>
      </c>
      <c r="U1644" s="22" t="str">
        <f>IFERROR(VLOOKUP(B1644,[1]Planilha1!$A$1:$B$34,2,FALSE),"Liberado")</f>
        <v>Liberado</v>
      </c>
    </row>
    <row r="1645" spans="1:21" s="21" customFormat="1" ht="20.100000000000001" customHeight="1" x14ac:dyDescent="0.2">
      <c r="A1645" s="12" t="s">
        <v>60</v>
      </c>
      <c r="B1645" s="18" t="s">
        <v>244</v>
      </c>
      <c r="C1645" s="12" t="s">
        <v>751</v>
      </c>
      <c r="D1645" s="12" t="s">
        <v>9737</v>
      </c>
      <c r="E1645" s="19" t="s">
        <v>5</v>
      </c>
      <c r="F1645" s="19" t="s">
        <v>4670</v>
      </c>
      <c r="G1645" s="19" t="s">
        <v>9738</v>
      </c>
      <c r="H1645" s="12" t="s">
        <v>9658</v>
      </c>
      <c r="I1645" s="20">
        <v>18740</v>
      </c>
      <c r="J1645" s="12" t="s">
        <v>2264</v>
      </c>
      <c r="K1645" s="12" t="s">
        <v>9739</v>
      </c>
      <c r="L1645" s="12" t="s">
        <v>7875</v>
      </c>
      <c r="M1645" s="12"/>
      <c r="N1645" s="12" t="s">
        <v>2438</v>
      </c>
      <c r="O1645" s="23">
        <v>0</v>
      </c>
      <c r="P1645" s="23">
        <v>10000</v>
      </c>
      <c r="Q1645" s="23">
        <v>0</v>
      </c>
      <c r="R1645" s="24">
        <v>0</v>
      </c>
      <c r="S1645" s="25">
        <v>128</v>
      </c>
      <c r="U1645" s="22" t="str">
        <f>IFERROR(VLOOKUP(B1645,[1]Planilha1!$A$1:$B$34,2,FALSE),"Liberado")</f>
        <v>Liberado</v>
      </c>
    </row>
    <row r="1646" spans="1:21" s="21" customFormat="1" ht="20.100000000000001" customHeight="1" x14ac:dyDescent="0.2">
      <c r="A1646" s="12" t="s">
        <v>60</v>
      </c>
      <c r="B1646" s="18" t="s">
        <v>244</v>
      </c>
      <c r="C1646" s="12" t="s">
        <v>751</v>
      </c>
      <c r="D1646" s="12" t="s">
        <v>9740</v>
      </c>
      <c r="E1646" s="19" t="s">
        <v>5</v>
      </c>
      <c r="F1646" s="19" t="s">
        <v>2244</v>
      </c>
      <c r="G1646" s="19" t="s">
        <v>9741</v>
      </c>
      <c r="H1646" s="12" t="s">
        <v>5003</v>
      </c>
      <c r="I1646" s="20">
        <v>5000</v>
      </c>
      <c r="J1646" s="12" t="s">
        <v>2264</v>
      </c>
      <c r="K1646" s="12" t="s">
        <v>9742</v>
      </c>
      <c r="L1646" s="12" t="s">
        <v>2288</v>
      </c>
      <c r="M1646" s="12"/>
      <c r="N1646" s="12" t="s">
        <v>2438</v>
      </c>
      <c r="O1646" s="23">
        <v>0</v>
      </c>
      <c r="P1646" s="23">
        <v>7000</v>
      </c>
      <c r="Q1646" s="23">
        <v>0</v>
      </c>
      <c r="R1646" s="24">
        <v>0</v>
      </c>
      <c r="S1646" s="25">
        <v>64</v>
      </c>
      <c r="U1646" s="22" t="str">
        <f>IFERROR(VLOOKUP(B1646,[1]Planilha1!$A$1:$B$34,2,FALSE),"Liberado")</f>
        <v>Liberado</v>
      </c>
    </row>
    <row r="1647" spans="1:21" s="21" customFormat="1" ht="20.100000000000001" customHeight="1" x14ac:dyDescent="0.2">
      <c r="A1647" s="12" t="s">
        <v>60</v>
      </c>
      <c r="B1647" s="18" t="s">
        <v>244</v>
      </c>
      <c r="C1647" s="12" t="s">
        <v>751</v>
      </c>
      <c r="D1647" s="12" t="s">
        <v>9743</v>
      </c>
      <c r="E1647" s="19" t="s">
        <v>5</v>
      </c>
      <c r="F1647" s="19" t="s">
        <v>4670</v>
      </c>
      <c r="G1647" s="19" t="s">
        <v>9744</v>
      </c>
      <c r="H1647" s="12" t="s">
        <v>4981</v>
      </c>
      <c r="I1647" s="20">
        <v>9108.26</v>
      </c>
      <c r="J1647" s="12" t="s">
        <v>2264</v>
      </c>
      <c r="K1647" s="12" t="s">
        <v>3216</v>
      </c>
      <c r="L1647" s="12" t="s">
        <v>2288</v>
      </c>
      <c r="M1647" s="12" t="s">
        <v>9745</v>
      </c>
      <c r="N1647" s="12" t="s">
        <v>3216</v>
      </c>
      <c r="O1647" s="23">
        <v>0</v>
      </c>
      <c r="P1647" s="23">
        <v>0</v>
      </c>
      <c r="Q1647" s="23">
        <v>0</v>
      </c>
      <c r="R1647" s="24">
        <v>0</v>
      </c>
      <c r="S1647" s="25">
        <v>0</v>
      </c>
      <c r="U1647" s="22" t="str">
        <f>IFERROR(VLOOKUP(B1647,[1]Planilha1!$A$1:$B$34,2,FALSE),"Liberado")</f>
        <v>Liberado</v>
      </c>
    </row>
    <row r="1648" spans="1:21" s="21" customFormat="1" ht="20.100000000000001" customHeight="1" x14ac:dyDescent="0.2">
      <c r="A1648" s="12" t="s">
        <v>60</v>
      </c>
      <c r="B1648" s="18" t="s">
        <v>244</v>
      </c>
      <c r="C1648" s="12" t="s">
        <v>336</v>
      </c>
      <c r="D1648" s="12" t="s">
        <v>1281</v>
      </c>
      <c r="E1648" s="19" t="s">
        <v>5</v>
      </c>
      <c r="F1648" s="19" t="s">
        <v>2273</v>
      </c>
      <c r="G1648" s="19" t="s">
        <v>5056</v>
      </c>
      <c r="H1648" s="12" t="s">
        <v>4941</v>
      </c>
      <c r="I1648" s="20">
        <v>20272</v>
      </c>
      <c r="J1648" s="12" t="s">
        <v>2276</v>
      </c>
      <c r="K1648" s="12" t="s">
        <v>5057</v>
      </c>
      <c r="L1648" s="12" t="s">
        <v>3648</v>
      </c>
      <c r="M1648" s="12"/>
      <c r="N1648" s="12" t="s">
        <v>5058</v>
      </c>
      <c r="O1648" s="23">
        <v>0</v>
      </c>
      <c r="P1648" s="23">
        <v>0</v>
      </c>
      <c r="Q1648" s="23">
        <v>0</v>
      </c>
      <c r="R1648" s="24">
        <v>0</v>
      </c>
      <c r="S1648" s="25">
        <v>2153.48</v>
      </c>
      <c r="U1648" s="22" t="str">
        <f>IFERROR(VLOOKUP(B1648,[1]Planilha1!$A$1:$B$34,2,FALSE),"Liberado")</f>
        <v>Liberado</v>
      </c>
    </row>
    <row r="1649" spans="1:21" s="21" customFormat="1" ht="20.100000000000001" customHeight="1" x14ac:dyDescent="0.2">
      <c r="A1649" s="12" t="s">
        <v>60</v>
      </c>
      <c r="B1649" s="18" t="s">
        <v>244</v>
      </c>
      <c r="C1649" s="12" t="s">
        <v>336</v>
      </c>
      <c r="D1649" s="12" t="s">
        <v>1282</v>
      </c>
      <c r="E1649" s="19" t="s">
        <v>5</v>
      </c>
      <c r="F1649" s="19" t="s">
        <v>14</v>
      </c>
      <c r="G1649" s="19" t="s">
        <v>5059</v>
      </c>
      <c r="H1649" s="12" t="s">
        <v>2286</v>
      </c>
      <c r="I1649" s="20">
        <v>18000</v>
      </c>
      <c r="J1649" s="12" t="s">
        <v>2276</v>
      </c>
      <c r="K1649" s="12" t="s">
        <v>5057</v>
      </c>
      <c r="L1649" s="12" t="s">
        <v>3514</v>
      </c>
      <c r="M1649" s="12"/>
      <c r="N1649" s="12" t="s">
        <v>5060</v>
      </c>
      <c r="O1649" s="23">
        <v>0</v>
      </c>
      <c r="P1649" s="23">
        <v>18000</v>
      </c>
      <c r="Q1649" s="23">
        <v>0</v>
      </c>
      <c r="R1649" s="24">
        <v>0</v>
      </c>
      <c r="S1649" s="25">
        <v>1511.35</v>
      </c>
      <c r="U1649" s="22" t="str">
        <f>IFERROR(VLOOKUP(B1649,[1]Planilha1!$A$1:$B$34,2,FALSE),"Liberado")</f>
        <v>Liberado</v>
      </c>
    </row>
    <row r="1650" spans="1:21" s="21" customFormat="1" ht="20.100000000000001" customHeight="1" x14ac:dyDescent="0.2">
      <c r="A1650" s="12" t="s">
        <v>60</v>
      </c>
      <c r="B1650" s="18" t="s">
        <v>244</v>
      </c>
      <c r="C1650" s="12" t="s">
        <v>336</v>
      </c>
      <c r="D1650" s="12" t="s">
        <v>1283</v>
      </c>
      <c r="E1650" s="19" t="s">
        <v>5</v>
      </c>
      <c r="F1650" s="19" t="s">
        <v>2244</v>
      </c>
      <c r="G1650" s="19" t="s">
        <v>5061</v>
      </c>
      <c r="H1650" s="12" t="s">
        <v>2286</v>
      </c>
      <c r="I1650" s="20">
        <v>18000</v>
      </c>
      <c r="J1650" s="12" t="s">
        <v>2276</v>
      </c>
      <c r="K1650" s="12" t="s">
        <v>2277</v>
      </c>
      <c r="L1650" s="12" t="s">
        <v>8057</v>
      </c>
      <c r="M1650" s="12"/>
      <c r="N1650" s="12" t="s">
        <v>2625</v>
      </c>
      <c r="O1650" s="23">
        <v>0</v>
      </c>
      <c r="P1650" s="23">
        <v>0</v>
      </c>
      <c r="Q1650" s="23">
        <v>0</v>
      </c>
      <c r="R1650" s="24">
        <v>0</v>
      </c>
      <c r="S1650" s="25">
        <v>836</v>
      </c>
      <c r="U1650" s="22" t="str">
        <f>IFERROR(VLOOKUP(B1650,[1]Planilha1!$A$1:$B$34,2,FALSE),"Liberado")</f>
        <v>Liberado</v>
      </c>
    </row>
    <row r="1651" spans="1:21" s="21" customFormat="1" ht="20.100000000000001" customHeight="1" x14ac:dyDescent="0.2">
      <c r="A1651" s="12" t="s">
        <v>60</v>
      </c>
      <c r="B1651" s="18" t="s">
        <v>244</v>
      </c>
      <c r="C1651" s="12" t="s">
        <v>336</v>
      </c>
      <c r="D1651" s="12" t="s">
        <v>1284</v>
      </c>
      <c r="E1651" s="19" t="s">
        <v>5</v>
      </c>
      <c r="F1651" s="19" t="s">
        <v>2255</v>
      </c>
      <c r="G1651" s="19" t="s">
        <v>5062</v>
      </c>
      <c r="H1651" s="12" t="s">
        <v>2286</v>
      </c>
      <c r="I1651" s="20">
        <v>9000</v>
      </c>
      <c r="J1651" s="12" t="s">
        <v>2276</v>
      </c>
      <c r="K1651" s="12" t="s">
        <v>5063</v>
      </c>
      <c r="L1651" s="12" t="s">
        <v>8183</v>
      </c>
      <c r="M1651" s="12"/>
      <c r="N1651" s="12" t="s">
        <v>3216</v>
      </c>
      <c r="O1651" s="23">
        <v>0</v>
      </c>
      <c r="P1651" s="23">
        <v>0</v>
      </c>
      <c r="Q1651" s="23">
        <v>0</v>
      </c>
      <c r="R1651" s="24">
        <v>0</v>
      </c>
      <c r="S1651" s="25">
        <v>512</v>
      </c>
      <c r="U1651" s="22" t="str">
        <f>IFERROR(VLOOKUP(B1651,[1]Planilha1!$A$1:$B$34,2,FALSE),"Liberado")</f>
        <v>Liberado</v>
      </c>
    </row>
    <row r="1652" spans="1:21" s="21" customFormat="1" ht="20.100000000000001" customHeight="1" x14ac:dyDescent="0.2">
      <c r="A1652" s="12" t="s">
        <v>60</v>
      </c>
      <c r="B1652" s="18" t="s">
        <v>244</v>
      </c>
      <c r="C1652" s="12" t="s">
        <v>336</v>
      </c>
      <c r="D1652" s="12" t="s">
        <v>9746</v>
      </c>
      <c r="E1652" s="19" t="s">
        <v>5</v>
      </c>
      <c r="F1652" s="19" t="s">
        <v>10</v>
      </c>
      <c r="G1652" s="19" t="s">
        <v>9747</v>
      </c>
      <c r="H1652" s="12" t="s">
        <v>2286</v>
      </c>
      <c r="I1652" s="20">
        <v>16600</v>
      </c>
      <c r="J1652" s="12" t="s">
        <v>2276</v>
      </c>
      <c r="K1652" s="12" t="s">
        <v>4940</v>
      </c>
      <c r="L1652" s="12" t="s">
        <v>8057</v>
      </c>
      <c r="M1652" s="12"/>
      <c r="N1652" s="12" t="s">
        <v>3216</v>
      </c>
      <c r="O1652" s="23">
        <v>0</v>
      </c>
      <c r="P1652" s="23">
        <v>0</v>
      </c>
      <c r="Q1652" s="23">
        <v>0</v>
      </c>
      <c r="R1652" s="24">
        <v>0</v>
      </c>
      <c r="S1652" s="25">
        <v>1296.75</v>
      </c>
      <c r="U1652" s="22" t="str">
        <f>IFERROR(VLOOKUP(B1652,[1]Planilha1!$A$1:$B$34,2,FALSE),"Liberado")</f>
        <v>Liberado</v>
      </c>
    </row>
    <row r="1653" spans="1:21" s="21" customFormat="1" ht="20.100000000000001" customHeight="1" x14ac:dyDescent="0.2">
      <c r="A1653" s="12" t="s">
        <v>60</v>
      </c>
      <c r="B1653" s="18" t="s">
        <v>244</v>
      </c>
      <c r="C1653" s="12" t="s">
        <v>336</v>
      </c>
      <c r="D1653" s="12" t="s">
        <v>9748</v>
      </c>
      <c r="E1653" s="19" t="s">
        <v>5</v>
      </c>
      <c r="F1653" s="19" t="s">
        <v>2273</v>
      </c>
      <c r="G1653" s="19" t="s">
        <v>9749</v>
      </c>
      <c r="H1653" s="12" t="s">
        <v>2286</v>
      </c>
      <c r="I1653" s="20">
        <v>20000</v>
      </c>
      <c r="J1653" s="12" t="s">
        <v>2264</v>
      </c>
      <c r="K1653" s="12" t="s">
        <v>9750</v>
      </c>
      <c r="L1653" s="12" t="s">
        <v>2288</v>
      </c>
      <c r="M1653" s="12"/>
      <c r="N1653" s="12" t="s">
        <v>8539</v>
      </c>
      <c r="O1653" s="23">
        <v>0</v>
      </c>
      <c r="P1653" s="23">
        <v>0</v>
      </c>
      <c r="Q1653" s="23">
        <v>0</v>
      </c>
      <c r="R1653" s="24">
        <v>0</v>
      </c>
      <c r="S1653" s="25">
        <v>64</v>
      </c>
      <c r="U1653" s="22" t="str">
        <f>IFERROR(VLOOKUP(B1653,[1]Planilha1!$A$1:$B$34,2,FALSE),"Liberado")</f>
        <v>Liberado</v>
      </c>
    </row>
    <row r="1654" spans="1:21" s="21" customFormat="1" ht="20.100000000000001" customHeight="1" x14ac:dyDescent="0.2">
      <c r="A1654" s="12" t="s">
        <v>60</v>
      </c>
      <c r="B1654" s="18" t="s">
        <v>244</v>
      </c>
      <c r="C1654" s="12" t="s">
        <v>336</v>
      </c>
      <c r="D1654" s="12" t="s">
        <v>1285</v>
      </c>
      <c r="E1654" s="19" t="s">
        <v>5</v>
      </c>
      <c r="F1654" s="19" t="s">
        <v>2273</v>
      </c>
      <c r="G1654" s="19" t="s">
        <v>5064</v>
      </c>
      <c r="H1654" s="12" t="s">
        <v>2286</v>
      </c>
      <c r="I1654" s="20">
        <v>14228.76</v>
      </c>
      <c r="J1654" s="12" t="s">
        <v>2264</v>
      </c>
      <c r="K1654" s="12" t="s">
        <v>5065</v>
      </c>
      <c r="L1654" s="12" t="s">
        <v>8183</v>
      </c>
      <c r="M1654" s="12"/>
      <c r="N1654" s="12" t="s">
        <v>2438</v>
      </c>
      <c r="O1654" s="23">
        <v>0</v>
      </c>
      <c r="P1654" s="23">
        <v>0</v>
      </c>
      <c r="Q1654" s="23">
        <v>0</v>
      </c>
      <c r="R1654" s="24">
        <v>0</v>
      </c>
      <c r="S1654" s="25">
        <v>810.86</v>
      </c>
      <c r="U1654" s="22" t="str">
        <f>IFERROR(VLOOKUP(B1654,[1]Planilha1!$A$1:$B$34,2,FALSE),"Liberado")</f>
        <v>Liberado</v>
      </c>
    </row>
    <row r="1655" spans="1:21" s="21" customFormat="1" ht="20.100000000000001" customHeight="1" x14ac:dyDescent="0.2">
      <c r="A1655" s="12" t="s">
        <v>60</v>
      </c>
      <c r="B1655" s="18" t="s">
        <v>244</v>
      </c>
      <c r="C1655" s="12" t="s">
        <v>336</v>
      </c>
      <c r="D1655" s="12" t="s">
        <v>9751</v>
      </c>
      <c r="E1655" s="19" t="s">
        <v>5</v>
      </c>
      <c r="F1655" s="19" t="s">
        <v>2452</v>
      </c>
      <c r="G1655" s="19" t="s">
        <v>9752</v>
      </c>
      <c r="H1655" s="12" t="s">
        <v>5432</v>
      </c>
      <c r="I1655" s="20">
        <v>47873.56</v>
      </c>
      <c r="J1655" s="12" t="s">
        <v>2264</v>
      </c>
      <c r="K1655" s="12" t="s">
        <v>2446</v>
      </c>
      <c r="L1655" s="12" t="s">
        <v>7875</v>
      </c>
      <c r="M1655" s="12"/>
      <c r="N1655" s="12" t="s">
        <v>2768</v>
      </c>
      <c r="O1655" s="23">
        <v>0</v>
      </c>
      <c r="P1655" s="23">
        <v>8000</v>
      </c>
      <c r="Q1655" s="23">
        <v>0</v>
      </c>
      <c r="R1655" s="24">
        <v>0</v>
      </c>
      <c r="S1655" s="25">
        <v>160</v>
      </c>
      <c r="U1655" s="22" t="str">
        <f>IFERROR(VLOOKUP(B1655,[1]Planilha1!$A$1:$B$34,2,FALSE),"Liberado")</f>
        <v>Liberado</v>
      </c>
    </row>
    <row r="1656" spans="1:21" s="21" customFormat="1" ht="20.100000000000001" customHeight="1" x14ac:dyDescent="0.2">
      <c r="A1656" s="12" t="s">
        <v>60</v>
      </c>
      <c r="B1656" s="18" t="s">
        <v>244</v>
      </c>
      <c r="C1656" s="12" t="s">
        <v>756</v>
      </c>
      <c r="D1656" s="12" t="s">
        <v>1286</v>
      </c>
      <c r="E1656" s="19" t="s">
        <v>5</v>
      </c>
      <c r="F1656" s="19" t="s">
        <v>2644</v>
      </c>
      <c r="G1656" s="19" t="s">
        <v>5066</v>
      </c>
      <c r="H1656" s="12" t="s">
        <v>3163</v>
      </c>
      <c r="I1656" s="20">
        <v>15760</v>
      </c>
      <c r="J1656" s="12" t="s">
        <v>2276</v>
      </c>
      <c r="K1656" s="12" t="s">
        <v>5067</v>
      </c>
      <c r="L1656" s="12" t="s">
        <v>3648</v>
      </c>
      <c r="M1656" s="12"/>
      <c r="N1656" s="12" t="s">
        <v>5068</v>
      </c>
      <c r="O1656" s="23">
        <v>0</v>
      </c>
      <c r="P1656" s="23">
        <v>5000</v>
      </c>
      <c r="Q1656" s="23">
        <v>0</v>
      </c>
      <c r="R1656" s="24">
        <v>0</v>
      </c>
      <c r="S1656" s="25">
        <v>1000</v>
      </c>
      <c r="U1656" s="22" t="str">
        <f>IFERROR(VLOOKUP(B1656,[1]Planilha1!$A$1:$B$34,2,FALSE),"Liberado")</f>
        <v>Liberado</v>
      </c>
    </row>
    <row r="1657" spans="1:21" s="21" customFormat="1" ht="20.100000000000001" customHeight="1" x14ac:dyDescent="0.2">
      <c r="A1657" s="12" t="s">
        <v>60</v>
      </c>
      <c r="B1657" s="18" t="s">
        <v>244</v>
      </c>
      <c r="C1657" s="12" t="s">
        <v>756</v>
      </c>
      <c r="D1657" s="12" t="s">
        <v>7814</v>
      </c>
      <c r="E1657" s="19" t="s">
        <v>5</v>
      </c>
      <c r="F1657" s="19" t="s">
        <v>2244</v>
      </c>
      <c r="G1657" s="19" t="s">
        <v>9753</v>
      </c>
      <c r="H1657" s="12" t="s">
        <v>2286</v>
      </c>
      <c r="I1657" s="20">
        <v>10000</v>
      </c>
      <c r="J1657" s="12" t="s">
        <v>2264</v>
      </c>
      <c r="K1657" s="12" t="s">
        <v>9754</v>
      </c>
      <c r="L1657" s="12" t="s">
        <v>2334</v>
      </c>
      <c r="M1657" s="12"/>
      <c r="N1657" s="12" t="s">
        <v>2342</v>
      </c>
      <c r="O1657" s="23">
        <v>0</v>
      </c>
      <c r="P1657" s="23">
        <v>0</v>
      </c>
      <c r="Q1657" s="23">
        <v>0</v>
      </c>
      <c r="R1657" s="24">
        <v>0</v>
      </c>
      <c r="S1657" s="25">
        <v>256</v>
      </c>
      <c r="U1657" s="22" t="str">
        <f>IFERROR(VLOOKUP(B1657,[1]Planilha1!$A$1:$B$34,2,FALSE),"Liberado")</f>
        <v>Liberado</v>
      </c>
    </row>
    <row r="1658" spans="1:21" s="21" customFormat="1" ht="20.100000000000001" customHeight="1" x14ac:dyDescent="0.2">
      <c r="A1658" s="12" t="s">
        <v>60</v>
      </c>
      <c r="B1658" s="18" t="s">
        <v>244</v>
      </c>
      <c r="C1658" s="12" t="s">
        <v>759</v>
      </c>
      <c r="D1658" s="12" t="s">
        <v>1287</v>
      </c>
      <c r="E1658" s="19" t="s">
        <v>5</v>
      </c>
      <c r="F1658" s="19" t="s">
        <v>2244</v>
      </c>
      <c r="G1658" s="19" t="s">
        <v>5069</v>
      </c>
      <c r="H1658" s="12" t="s">
        <v>2378</v>
      </c>
      <c r="I1658" s="20">
        <v>18000</v>
      </c>
      <c r="J1658" s="12" t="s">
        <v>2276</v>
      </c>
      <c r="K1658" s="12" t="s">
        <v>2277</v>
      </c>
      <c r="L1658" s="12" t="s">
        <v>2380</v>
      </c>
      <c r="M1658" s="12"/>
      <c r="N1658" s="12" t="s">
        <v>2858</v>
      </c>
      <c r="O1658" s="23">
        <v>0</v>
      </c>
      <c r="P1658" s="23">
        <v>0</v>
      </c>
      <c r="Q1658" s="23">
        <v>0</v>
      </c>
      <c r="R1658" s="24">
        <v>0</v>
      </c>
      <c r="S1658" s="25">
        <v>1479.35</v>
      </c>
      <c r="U1658" s="22" t="str">
        <f>IFERROR(VLOOKUP(B1658,[1]Planilha1!$A$1:$B$34,2,FALSE),"Liberado")</f>
        <v>Liberado</v>
      </c>
    </row>
    <row r="1659" spans="1:21" s="21" customFormat="1" ht="20.100000000000001" customHeight="1" x14ac:dyDescent="0.2">
      <c r="A1659" s="12" t="s">
        <v>60</v>
      </c>
      <c r="B1659" s="18" t="s">
        <v>244</v>
      </c>
      <c r="C1659" s="12" t="s">
        <v>759</v>
      </c>
      <c r="D1659" s="12" t="s">
        <v>9755</v>
      </c>
      <c r="E1659" s="19" t="s">
        <v>5</v>
      </c>
      <c r="F1659" s="19" t="s">
        <v>10</v>
      </c>
      <c r="G1659" s="19" t="s">
        <v>9756</v>
      </c>
      <c r="H1659" s="12" t="s">
        <v>2378</v>
      </c>
      <c r="I1659" s="20">
        <v>21100.78</v>
      </c>
      <c r="J1659" s="12" t="s">
        <v>2264</v>
      </c>
      <c r="K1659" s="12" t="s">
        <v>8306</v>
      </c>
      <c r="L1659" s="12" t="s">
        <v>7961</v>
      </c>
      <c r="M1659" s="12" t="s">
        <v>9757</v>
      </c>
      <c r="N1659" s="12" t="s">
        <v>2438</v>
      </c>
      <c r="O1659" s="23">
        <v>0</v>
      </c>
      <c r="P1659" s="23">
        <v>8000</v>
      </c>
      <c r="Q1659" s="23">
        <v>0</v>
      </c>
      <c r="R1659" s="24">
        <v>0</v>
      </c>
      <c r="S1659" s="25">
        <v>0</v>
      </c>
      <c r="U1659" s="22" t="str">
        <f>IFERROR(VLOOKUP(B1659,[1]Planilha1!$A$1:$B$34,2,FALSE),"Liberado")</f>
        <v>Liberado</v>
      </c>
    </row>
    <row r="1660" spans="1:21" s="21" customFormat="1" ht="20.100000000000001" customHeight="1" x14ac:dyDescent="0.2">
      <c r="A1660" s="12" t="s">
        <v>60</v>
      </c>
      <c r="B1660" s="18" t="s">
        <v>244</v>
      </c>
      <c r="C1660" s="12" t="s">
        <v>1288</v>
      </c>
      <c r="D1660" s="12" t="s">
        <v>1289</v>
      </c>
      <c r="E1660" s="19" t="s">
        <v>5</v>
      </c>
      <c r="F1660" s="19" t="s">
        <v>2244</v>
      </c>
      <c r="G1660" s="19" t="s">
        <v>5070</v>
      </c>
      <c r="H1660" s="12" t="s">
        <v>2286</v>
      </c>
      <c r="I1660" s="20">
        <v>31520</v>
      </c>
      <c r="J1660" s="12" t="s">
        <v>2276</v>
      </c>
      <c r="K1660" s="12" t="s">
        <v>5071</v>
      </c>
      <c r="L1660" s="12" t="s">
        <v>8490</v>
      </c>
      <c r="M1660" s="12"/>
      <c r="N1660" s="12" t="s">
        <v>3216</v>
      </c>
      <c r="O1660" s="23">
        <v>3500</v>
      </c>
      <c r="P1660" s="23">
        <v>0</v>
      </c>
      <c r="Q1660" s="23">
        <v>0</v>
      </c>
      <c r="R1660" s="24">
        <v>0</v>
      </c>
      <c r="S1660" s="25">
        <v>1806</v>
      </c>
      <c r="U1660" s="22" t="str">
        <f>IFERROR(VLOOKUP(B1660,[1]Planilha1!$A$1:$B$34,2,FALSE),"Liberado")</f>
        <v>Liberado</v>
      </c>
    </row>
    <row r="1661" spans="1:21" s="21" customFormat="1" ht="20.100000000000001" customHeight="1" x14ac:dyDescent="0.2">
      <c r="A1661" s="12" t="s">
        <v>60</v>
      </c>
      <c r="B1661" s="18" t="s">
        <v>244</v>
      </c>
      <c r="C1661" s="12" t="s">
        <v>1288</v>
      </c>
      <c r="D1661" s="12" t="s">
        <v>1290</v>
      </c>
      <c r="E1661" s="19" t="s">
        <v>5</v>
      </c>
      <c r="F1661" s="19" t="s">
        <v>2244</v>
      </c>
      <c r="G1661" s="19" t="s">
        <v>5072</v>
      </c>
      <c r="H1661" s="12" t="s">
        <v>2286</v>
      </c>
      <c r="I1661" s="20">
        <v>31520</v>
      </c>
      <c r="J1661" s="12" t="s">
        <v>2276</v>
      </c>
      <c r="K1661" s="12" t="s">
        <v>5073</v>
      </c>
      <c r="L1661" s="12" t="s">
        <v>8183</v>
      </c>
      <c r="M1661" s="12"/>
      <c r="N1661" s="12" t="s">
        <v>5074</v>
      </c>
      <c r="O1661" s="23">
        <v>0</v>
      </c>
      <c r="P1661" s="23">
        <v>0</v>
      </c>
      <c r="Q1661" s="23">
        <v>0</v>
      </c>
      <c r="R1661" s="24">
        <v>0</v>
      </c>
      <c r="S1661" s="25">
        <v>1681.6</v>
      </c>
      <c r="U1661" s="22" t="str">
        <f>IFERROR(VLOOKUP(B1661,[1]Planilha1!$A$1:$B$34,2,FALSE),"Liberado")</f>
        <v>Liberado</v>
      </c>
    </row>
    <row r="1662" spans="1:21" s="21" customFormat="1" ht="20.100000000000001" customHeight="1" x14ac:dyDescent="0.2">
      <c r="A1662" s="12" t="s">
        <v>60</v>
      </c>
      <c r="B1662" s="18" t="s">
        <v>244</v>
      </c>
      <c r="C1662" s="12" t="s">
        <v>1288</v>
      </c>
      <c r="D1662" s="12" t="s">
        <v>9758</v>
      </c>
      <c r="E1662" s="19" t="s">
        <v>5</v>
      </c>
      <c r="F1662" s="19" t="s">
        <v>2273</v>
      </c>
      <c r="G1662" s="19" t="s">
        <v>9759</v>
      </c>
      <c r="H1662" s="12" t="s">
        <v>2286</v>
      </c>
      <c r="I1662" s="20">
        <v>15000</v>
      </c>
      <c r="J1662" s="12" t="s">
        <v>2264</v>
      </c>
      <c r="K1662" s="12" t="s">
        <v>9760</v>
      </c>
      <c r="L1662" s="12" t="s">
        <v>7976</v>
      </c>
      <c r="M1662" s="12"/>
      <c r="N1662" s="12" t="s">
        <v>2438</v>
      </c>
      <c r="O1662" s="23">
        <v>0</v>
      </c>
      <c r="P1662" s="23">
        <v>10000</v>
      </c>
      <c r="Q1662" s="23">
        <v>0</v>
      </c>
      <c r="R1662" s="24">
        <v>0</v>
      </c>
      <c r="S1662" s="25">
        <v>160</v>
      </c>
      <c r="U1662" s="22" t="str">
        <f>IFERROR(VLOOKUP(B1662,[1]Planilha1!$A$1:$B$34,2,FALSE),"Liberado")</f>
        <v>Liberado</v>
      </c>
    </row>
    <row r="1663" spans="1:21" s="21" customFormat="1" ht="20.100000000000001" customHeight="1" x14ac:dyDescent="0.2">
      <c r="A1663" s="12" t="s">
        <v>60</v>
      </c>
      <c r="B1663" s="18" t="s">
        <v>244</v>
      </c>
      <c r="C1663" s="12" t="s">
        <v>1288</v>
      </c>
      <c r="D1663" s="12" t="s">
        <v>9761</v>
      </c>
      <c r="E1663" s="19" t="s">
        <v>5</v>
      </c>
      <c r="F1663" s="19" t="s">
        <v>2355</v>
      </c>
      <c r="G1663" s="19" t="s">
        <v>9762</v>
      </c>
      <c r="H1663" s="12" t="s">
        <v>2378</v>
      </c>
      <c r="I1663" s="20">
        <v>15217</v>
      </c>
      <c r="J1663" s="12" t="s">
        <v>2264</v>
      </c>
      <c r="K1663" s="12" t="s">
        <v>9763</v>
      </c>
      <c r="L1663" s="12" t="s">
        <v>2288</v>
      </c>
      <c r="M1663" s="12"/>
      <c r="N1663" s="12" t="s">
        <v>2438</v>
      </c>
      <c r="O1663" s="23">
        <v>0</v>
      </c>
      <c r="P1663" s="23">
        <v>10000</v>
      </c>
      <c r="Q1663" s="23">
        <v>0</v>
      </c>
      <c r="R1663" s="24">
        <v>0</v>
      </c>
      <c r="S1663" s="25">
        <v>96</v>
      </c>
      <c r="U1663" s="22" t="str">
        <f>IFERROR(VLOOKUP(B1663,[1]Planilha1!$A$1:$B$34,2,FALSE),"Liberado")</f>
        <v>Liberado</v>
      </c>
    </row>
    <row r="1664" spans="1:21" s="21" customFormat="1" ht="20.100000000000001" customHeight="1" x14ac:dyDescent="0.2">
      <c r="A1664" s="12" t="s">
        <v>60</v>
      </c>
      <c r="B1664" s="18" t="s">
        <v>244</v>
      </c>
      <c r="C1664" s="12" t="s">
        <v>1291</v>
      </c>
      <c r="D1664" s="12" t="s">
        <v>1292</v>
      </c>
      <c r="E1664" s="19" t="s">
        <v>5</v>
      </c>
      <c r="F1664" s="19" t="s">
        <v>2255</v>
      </c>
      <c r="G1664" s="19" t="s">
        <v>5075</v>
      </c>
      <c r="H1664" s="12" t="s">
        <v>2751</v>
      </c>
      <c r="I1664" s="20">
        <v>21655.42</v>
      </c>
      <c r="J1664" s="12" t="s">
        <v>2276</v>
      </c>
      <c r="K1664" s="12" t="s">
        <v>5076</v>
      </c>
      <c r="L1664" s="12" t="s">
        <v>8490</v>
      </c>
      <c r="M1664" s="12"/>
      <c r="N1664" s="12" t="s">
        <v>5077</v>
      </c>
      <c r="O1664" s="23">
        <v>0</v>
      </c>
      <c r="P1664" s="23">
        <v>0</v>
      </c>
      <c r="Q1664" s="23">
        <v>0</v>
      </c>
      <c r="R1664" s="24">
        <v>0</v>
      </c>
      <c r="S1664" s="25">
        <v>1048.5</v>
      </c>
      <c r="U1664" s="22" t="str">
        <f>IFERROR(VLOOKUP(B1664,[1]Planilha1!$A$1:$B$34,2,FALSE),"Liberado")</f>
        <v>Liberado</v>
      </c>
    </row>
    <row r="1665" spans="1:21" s="21" customFormat="1" ht="20.100000000000001" customHeight="1" x14ac:dyDescent="0.2">
      <c r="A1665" s="12" t="s">
        <v>60</v>
      </c>
      <c r="B1665" s="18" t="s">
        <v>244</v>
      </c>
      <c r="C1665" s="12" t="s">
        <v>1291</v>
      </c>
      <c r="D1665" s="12" t="s">
        <v>1293</v>
      </c>
      <c r="E1665" s="19" t="s">
        <v>5</v>
      </c>
      <c r="F1665" s="19" t="s">
        <v>2244</v>
      </c>
      <c r="G1665" s="19" t="s">
        <v>5078</v>
      </c>
      <c r="H1665" s="12" t="s">
        <v>2751</v>
      </c>
      <c r="I1665" s="20">
        <v>11029</v>
      </c>
      <c r="J1665" s="12" t="s">
        <v>2264</v>
      </c>
      <c r="K1665" s="12" t="s">
        <v>5079</v>
      </c>
      <c r="L1665" s="12" t="s">
        <v>7976</v>
      </c>
      <c r="M1665" s="12"/>
      <c r="N1665" s="12" t="s">
        <v>2342</v>
      </c>
      <c r="O1665" s="23">
        <v>8000</v>
      </c>
      <c r="P1665" s="23">
        <v>0</v>
      </c>
      <c r="Q1665" s="23">
        <v>0</v>
      </c>
      <c r="R1665" s="24">
        <v>0</v>
      </c>
      <c r="S1665" s="25">
        <v>448</v>
      </c>
      <c r="U1665" s="22" t="str">
        <f>IFERROR(VLOOKUP(B1665,[1]Planilha1!$A$1:$B$34,2,FALSE),"Liberado")</f>
        <v>Liberado</v>
      </c>
    </row>
    <row r="1666" spans="1:21" s="21" customFormat="1" ht="20.100000000000001" customHeight="1" x14ac:dyDescent="0.2">
      <c r="A1666" s="12" t="s">
        <v>60</v>
      </c>
      <c r="B1666" s="18" t="s">
        <v>244</v>
      </c>
      <c r="C1666" s="12" t="s">
        <v>1291</v>
      </c>
      <c r="D1666" s="12" t="s">
        <v>9764</v>
      </c>
      <c r="E1666" s="19" t="s">
        <v>5</v>
      </c>
      <c r="F1666" s="19" t="s">
        <v>2244</v>
      </c>
      <c r="G1666" s="19" t="s">
        <v>9765</v>
      </c>
      <c r="H1666" s="12" t="s">
        <v>2751</v>
      </c>
      <c r="I1666" s="20">
        <v>8000</v>
      </c>
      <c r="J1666" s="12" t="s">
        <v>2276</v>
      </c>
      <c r="K1666" s="12" t="s">
        <v>9766</v>
      </c>
      <c r="L1666" s="12" t="s">
        <v>2677</v>
      </c>
      <c r="M1666" s="12"/>
      <c r="N1666" s="12" t="s">
        <v>3216</v>
      </c>
      <c r="O1666" s="23">
        <v>0</v>
      </c>
      <c r="P1666" s="23">
        <v>0</v>
      </c>
      <c r="Q1666" s="23">
        <v>0</v>
      </c>
      <c r="R1666" s="24">
        <v>0</v>
      </c>
      <c r="S1666" s="25">
        <v>605.9</v>
      </c>
      <c r="U1666" s="22" t="str">
        <f>IFERROR(VLOOKUP(B1666,[1]Planilha1!$A$1:$B$34,2,FALSE),"Liberado")</f>
        <v>Liberado</v>
      </c>
    </row>
    <row r="1667" spans="1:21" s="21" customFormat="1" ht="20.100000000000001" customHeight="1" x14ac:dyDescent="0.2">
      <c r="A1667" s="12" t="s">
        <v>60</v>
      </c>
      <c r="B1667" s="18" t="s">
        <v>244</v>
      </c>
      <c r="C1667" s="12" t="s">
        <v>1291</v>
      </c>
      <c r="D1667" s="12" t="s">
        <v>1294</v>
      </c>
      <c r="E1667" s="19" t="s">
        <v>5</v>
      </c>
      <c r="F1667" s="19" t="s">
        <v>5080</v>
      </c>
      <c r="G1667" s="19" t="s">
        <v>5081</v>
      </c>
      <c r="H1667" s="12" t="s">
        <v>5082</v>
      </c>
      <c r="I1667" s="20">
        <v>77466.080000000002</v>
      </c>
      <c r="J1667" s="12" t="s">
        <v>2264</v>
      </c>
      <c r="K1667" s="12" t="s">
        <v>5083</v>
      </c>
      <c r="L1667" s="12" t="s">
        <v>2249</v>
      </c>
      <c r="M1667" s="12"/>
      <c r="N1667" s="12" t="s">
        <v>2438</v>
      </c>
      <c r="O1667" s="23">
        <v>0</v>
      </c>
      <c r="P1667" s="23">
        <v>10000</v>
      </c>
      <c r="Q1667" s="23">
        <v>0</v>
      </c>
      <c r="R1667" s="24">
        <v>0</v>
      </c>
      <c r="S1667" s="25">
        <v>560</v>
      </c>
      <c r="U1667" s="22" t="str">
        <f>IFERROR(VLOOKUP(B1667,[1]Planilha1!$A$1:$B$34,2,FALSE),"Liberado")</f>
        <v>Liberado</v>
      </c>
    </row>
    <row r="1668" spans="1:21" s="21" customFormat="1" ht="20.100000000000001" customHeight="1" x14ac:dyDescent="0.2">
      <c r="A1668" s="12" t="s">
        <v>60</v>
      </c>
      <c r="B1668" s="18" t="s">
        <v>244</v>
      </c>
      <c r="C1668" s="12" t="s">
        <v>1291</v>
      </c>
      <c r="D1668" s="12" t="s">
        <v>1295</v>
      </c>
      <c r="E1668" s="19" t="s">
        <v>5</v>
      </c>
      <c r="F1668" s="19" t="s">
        <v>2244</v>
      </c>
      <c r="G1668" s="19" t="s">
        <v>5084</v>
      </c>
      <c r="H1668" s="12" t="s">
        <v>2751</v>
      </c>
      <c r="I1668" s="20">
        <v>18000</v>
      </c>
      <c r="J1668" s="12" t="s">
        <v>2264</v>
      </c>
      <c r="K1668" s="12" t="s">
        <v>5085</v>
      </c>
      <c r="L1668" s="12" t="s">
        <v>7976</v>
      </c>
      <c r="M1668" s="12"/>
      <c r="N1668" s="12" t="s">
        <v>5086</v>
      </c>
      <c r="O1668" s="23">
        <v>0</v>
      </c>
      <c r="P1668" s="23">
        <v>5000</v>
      </c>
      <c r="Q1668" s="23">
        <v>0</v>
      </c>
      <c r="R1668" s="24">
        <v>0</v>
      </c>
      <c r="S1668" s="25">
        <v>448</v>
      </c>
      <c r="U1668" s="22" t="str">
        <f>IFERROR(VLOOKUP(B1668,[1]Planilha1!$A$1:$B$34,2,FALSE),"Liberado")</f>
        <v>Liberado</v>
      </c>
    </row>
    <row r="1669" spans="1:21" s="21" customFormat="1" ht="20.100000000000001" customHeight="1" x14ac:dyDescent="0.2">
      <c r="A1669" s="12" t="s">
        <v>60</v>
      </c>
      <c r="B1669" s="18" t="s">
        <v>244</v>
      </c>
      <c r="C1669" s="12" t="s">
        <v>1291</v>
      </c>
      <c r="D1669" s="12" t="s">
        <v>1296</v>
      </c>
      <c r="E1669" s="19" t="s">
        <v>5</v>
      </c>
      <c r="F1669" s="19" t="s">
        <v>2273</v>
      </c>
      <c r="G1669" s="19" t="s">
        <v>5087</v>
      </c>
      <c r="H1669" s="12" t="s">
        <v>2751</v>
      </c>
      <c r="I1669" s="20">
        <v>8800</v>
      </c>
      <c r="J1669" s="12" t="s">
        <v>2264</v>
      </c>
      <c r="K1669" s="12" t="s">
        <v>5088</v>
      </c>
      <c r="L1669" s="12" t="s">
        <v>2334</v>
      </c>
      <c r="M1669" s="12"/>
      <c r="N1669" s="12" t="s">
        <v>2342</v>
      </c>
      <c r="O1669" s="23">
        <v>3000</v>
      </c>
      <c r="P1669" s="23">
        <v>0</v>
      </c>
      <c r="Q1669" s="23">
        <v>0</v>
      </c>
      <c r="R1669" s="24">
        <v>0</v>
      </c>
      <c r="S1669" s="25">
        <v>384</v>
      </c>
      <c r="U1669" s="22" t="str">
        <f>IFERROR(VLOOKUP(B1669,[1]Planilha1!$A$1:$B$34,2,FALSE),"Liberado")</f>
        <v>Liberado</v>
      </c>
    </row>
    <row r="1670" spans="1:21" s="21" customFormat="1" ht="20.100000000000001" customHeight="1" x14ac:dyDescent="0.2">
      <c r="A1670" s="12" t="s">
        <v>60</v>
      </c>
      <c r="B1670" s="18" t="s">
        <v>244</v>
      </c>
      <c r="C1670" s="12" t="s">
        <v>1291</v>
      </c>
      <c r="D1670" s="12" t="s">
        <v>7811</v>
      </c>
      <c r="E1670" s="19" t="s">
        <v>5</v>
      </c>
      <c r="F1670" s="19" t="s">
        <v>2273</v>
      </c>
      <c r="G1670" s="19" t="s">
        <v>9767</v>
      </c>
      <c r="H1670" s="12" t="s">
        <v>2751</v>
      </c>
      <c r="I1670" s="20">
        <v>15239.6</v>
      </c>
      <c r="J1670" s="12" t="s">
        <v>2264</v>
      </c>
      <c r="K1670" s="12" t="s">
        <v>9768</v>
      </c>
      <c r="L1670" s="12" t="s">
        <v>2334</v>
      </c>
      <c r="M1670" s="12"/>
      <c r="N1670" s="12" t="s">
        <v>2342</v>
      </c>
      <c r="O1670" s="23">
        <v>3000</v>
      </c>
      <c r="P1670" s="23">
        <v>0</v>
      </c>
      <c r="Q1670" s="23">
        <v>0</v>
      </c>
      <c r="R1670" s="24">
        <v>0</v>
      </c>
      <c r="S1670" s="25">
        <v>256</v>
      </c>
      <c r="U1670" s="22" t="str">
        <f>IFERROR(VLOOKUP(B1670,[1]Planilha1!$A$1:$B$34,2,FALSE),"Liberado")</f>
        <v>Liberado</v>
      </c>
    </row>
    <row r="1671" spans="1:21" s="21" customFormat="1" ht="20.100000000000001" customHeight="1" x14ac:dyDescent="0.2">
      <c r="A1671" s="12" t="s">
        <v>60</v>
      </c>
      <c r="B1671" s="18" t="s">
        <v>244</v>
      </c>
      <c r="C1671" s="12" t="s">
        <v>1291</v>
      </c>
      <c r="D1671" s="12" t="s">
        <v>7811</v>
      </c>
      <c r="E1671" s="19" t="s">
        <v>5</v>
      </c>
      <c r="F1671" s="19" t="s">
        <v>2273</v>
      </c>
      <c r="G1671" s="19" t="s">
        <v>9769</v>
      </c>
      <c r="H1671" s="12" t="s">
        <v>2751</v>
      </c>
      <c r="I1671" s="20">
        <v>15070</v>
      </c>
      <c r="J1671" s="12" t="s">
        <v>2264</v>
      </c>
      <c r="K1671" s="12" t="s">
        <v>2446</v>
      </c>
      <c r="L1671" s="12" t="s">
        <v>2249</v>
      </c>
      <c r="M1671" s="12"/>
      <c r="N1671" s="12" t="s">
        <v>2321</v>
      </c>
      <c r="O1671" s="23">
        <v>0</v>
      </c>
      <c r="P1671" s="23">
        <v>8000</v>
      </c>
      <c r="Q1671" s="23">
        <v>0</v>
      </c>
      <c r="R1671" s="24">
        <v>0</v>
      </c>
      <c r="S1671" s="25">
        <v>192</v>
      </c>
      <c r="U1671" s="22" t="str">
        <f>IFERROR(VLOOKUP(B1671,[1]Planilha1!$A$1:$B$34,2,FALSE),"Liberado")</f>
        <v>Liberado</v>
      </c>
    </row>
    <row r="1672" spans="1:21" s="21" customFormat="1" ht="20.100000000000001" customHeight="1" x14ac:dyDescent="0.2">
      <c r="A1672" s="12" t="s">
        <v>60</v>
      </c>
      <c r="B1672" s="18" t="s">
        <v>244</v>
      </c>
      <c r="C1672" s="12" t="s">
        <v>1949</v>
      </c>
      <c r="D1672" s="12" t="s">
        <v>9770</v>
      </c>
      <c r="E1672" s="19" t="s">
        <v>5</v>
      </c>
      <c r="F1672" s="19" t="s">
        <v>2434</v>
      </c>
      <c r="G1672" s="19" t="s">
        <v>9771</v>
      </c>
      <c r="H1672" s="12" t="s">
        <v>9772</v>
      </c>
      <c r="I1672" s="20">
        <v>10000</v>
      </c>
      <c r="J1672" s="12" t="s">
        <v>2264</v>
      </c>
      <c r="K1672" s="12" t="s">
        <v>9773</v>
      </c>
      <c r="L1672" s="12" t="s">
        <v>7875</v>
      </c>
      <c r="M1672" s="12"/>
      <c r="N1672" s="12" t="s">
        <v>2438</v>
      </c>
      <c r="O1672" s="23">
        <v>0</v>
      </c>
      <c r="P1672" s="23">
        <v>0</v>
      </c>
      <c r="Q1672" s="23">
        <v>0</v>
      </c>
      <c r="R1672" s="24">
        <v>0</v>
      </c>
      <c r="S1672" s="25">
        <v>80</v>
      </c>
      <c r="U1672" s="22" t="str">
        <f>IFERROR(VLOOKUP(B1672,[1]Planilha1!$A$1:$B$34,2,FALSE),"Liberado")</f>
        <v>Liberado</v>
      </c>
    </row>
    <row r="1673" spans="1:21" s="21" customFormat="1" ht="20.100000000000001" customHeight="1" x14ac:dyDescent="0.2">
      <c r="A1673" s="12" t="s">
        <v>60</v>
      </c>
      <c r="B1673" s="18" t="s">
        <v>244</v>
      </c>
      <c r="C1673" s="12" t="s">
        <v>1122</v>
      </c>
      <c r="D1673" s="12" t="s">
        <v>9774</v>
      </c>
      <c r="E1673" s="19" t="s">
        <v>5</v>
      </c>
      <c r="F1673" s="19" t="s">
        <v>2273</v>
      </c>
      <c r="G1673" s="19" t="s">
        <v>9775</v>
      </c>
      <c r="H1673" s="12" t="s">
        <v>5090</v>
      </c>
      <c r="I1673" s="20">
        <v>5000</v>
      </c>
      <c r="J1673" s="12" t="s">
        <v>2264</v>
      </c>
      <c r="K1673" s="12" t="s">
        <v>9776</v>
      </c>
      <c r="L1673" s="12" t="s">
        <v>2249</v>
      </c>
      <c r="M1673" s="12"/>
      <c r="N1673" s="12" t="s">
        <v>2438</v>
      </c>
      <c r="O1673" s="23">
        <v>0</v>
      </c>
      <c r="P1673" s="23">
        <v>8000</v>
      </c>
      <c r="Q1673" s="23">
        <v>0</v>
      </c>
      <c r="R1673" s="24">
        <v>0</v>
      </c>
      <c r="S1673" s="25">
        <v>224</v>
      </c>
      <c r="U1673" s="22" t="str">
        <f>IFERROR(VLOOKUP(B1673,[1]Planilha1!$A$1:$B$34,2,FALSE),"Liberado")</f>
        <v>Liberado</v>
      </c>
    </row>
    <row r="1674" spans="1:21" s="21" customFormat="1" ht="20.100000000000001" customHeight="1" x14ac:dyDescent="0.2">
      <c r="A1674" s="12" t="s">
        <v>60</v>
      </c>
      <c r="B1674" s="18" t="s">
        <v>244</v>
      </c>
      <c r="C1674" s="12" t="s">
        <v>1122</v>
      </c>
      <c r="D1674" s="12" t="s">
        <v>9777</v>
      </c>
      <c r="E1674" s="19" t="s">
        <v>5</v>
      </c>
      <c r="F1674" s="19" t="s">
        <v>2308</v>
      </c>
      <c r="G1674" s="19" t="s">
        <v>9778</v>
      </c>
      <c r="H1674" s="12" t="s">
        <v>5090</v>
      </c>
      <c r="I1674" s="20">
        <v>5000</v>
      </c>
      <c r="J1674" s="12" t="s">
        <v>2264</v>
      </c>
      <c r="K1674" s="12" t="s">
        <v>9779</v>
      </c>
      <c r="L1674" s="12" t="s">
        <v>2249</v>
      </c>
      <c r="M1674" s="12"/>
      <c r="N1674" s="12" t="s">
        <v>2321</v>
      </c>
      <c r="O1674" s="23">
        <v>0</v>
      </c>
      <c r="P1674" s="23">
        <v>8000</v>
      </c>
      <c r="Q1674" s="23">
        <v>0</v>
      </c>
      <c r="R1674" s="24">
        <v>0</v>
      </c>
      <c r="S1674" s="25">
        <v>192</v>
      </c>
      <c r="U1674" s="22" t="str">
        <f>IFERROR(VLOOKUP(B1674,[1]Planilha1!$A$1:$B$34,2,FALSE),"Liberado")</f>
        <v>Liberado</v>
      </c>
    </row>
    <row r="1675" spans="1:21" s="21" customFormat="1" ht="20.100000000000001" customHeight="1" x14ac:dyDescent="0.2">
      <c r="A1675" s="12" t="s">
        <v>60</v>
      </c>
      <c r="B1675" s="18" t="s">
        <v>244</v>
      </c>
      <c r="C1675" s="12" t="s">
        <v>1122</v>
      </c>
      <c r="D1675" s="12" t="s">
        <v>1297</v>
      </c>
      <c r="E1675" s="19" t="s">
        <v>5</v>
      </c>
      <c r="F1675" s="19" t="s">
        <v>10</v>
      </c>
      <c r="G1675" s="19" t="s">
        <v>5089</v>
      </c>
      <c r="H1675" s="12" t="s">
        <v>5090</v>
      </c>
      <c r="I1675" s="20">
        <v>3288.71</v>
      </c>
      <c r="J1675" s="12" t="s">
        <v>2264</v>
      </c>
      <c r="K1675" s="12" t="s">
        <v>5091</v>
      </c>
      <c r="L1675" s="12" t="s">
        <v>7881</v>
      </c>
      <c r="M1675" s="12"/>
      <c r="N1675" s="12" t="s">
        <v>2595</v>
      </c>
      <c r="O1675" s="23">
        <v>0</v>
      </c>
      <c r="P1675" s="23">
        <v>8000</v>
      </c>
      <c r="Q1675" s="23">
        <v>0</v>
      </c>
      <c r="R1675" s="24">
        <v>0</v>
      </c>
      <c r="S1675" s="25">
        <v>192</v>
      </c>
      <c r="U1675" s="22" t="str">
        <f>IFERROR(VLOOKUP(B1675,[1]Planilha1!$A$1:$B$34,2,FALSE),"Liberado")</f>
        <v>Liberado</v>
      </c>
    </row>
    <row r="1676" spans="1:21" s="21" customFormat="1" ht="20.100000000000001" customHeight="1" x14ac:dyDescent="0.2">
      <c r="A1676" s="12" t="s">
        <v>60</v>
      </c>
      <c r="B1676" s="18" t="s">
        <v>244</v>
      </c>
      <c r="C1676" s="12" t="s">
        <v>1122</v>
      </c>
      <c r="D1676" s="12" t="s">
        <v>7807</v>
      </c>
      <c r="E1676" s="19" t="s">
        <v>5</v>
      </c>
      <c r="F1676" s="19" t="s">
        <v>2308</v>
      </c>
      <c r="G1676" s="19" t="s">
        <v>9780</v>
      </c>
      <c r="H1676" s="12" t="s">
        <v>5090</v>
      </c>
      <c r="I1676" s="20">
        <v>5000</v>
      </c>
      <c r="J1676" s="12" t="s">
        <v>2264</v>
      </c>
      <c r="K1676" s="12" t="s">
        <v>9779</v>
      </c>
      <c r="L1676" s="12" t="s">
        <v>2249</v>
      </c>
      <c r="M1676" s="12"/>
      <c r="N1676" s="12" t="s">
        <v>2321</v>
      </c>
      <c r="O1676" s="23">
        <v>0</v>
      </c>
      <c r="P1676" s="23">
        <v>8000</v>
      </c>
      <c r="Q1676" s="23">
        <v>0</v>
      </c>
      <c r="R1676" s="24">
        <v>0</v>
      </c>
      <c r="S1676" s="25">
        <v>192</v>
      </c>
      <c r="U1676" s="22" t="str">
        <f>IFERROR(VLOOKUP(B1676,[1]Planilha1!$A$1:$B$34,2,FALSE),"Liberado")</f>
        <v>Liberado</v>
      </c>
    </row>
    <row r="1677" spans="1:21" s="21" customFormat="1" ht="20.100000000000001" customHeight="1" x14ac:dyDescent="0.2">
      <c r="A1677" s="12" t="s">
        <v>60</v>
      </c>
      <c r="B1677" s="18" t="s">
        <v>244</v>
      </c>
      <c r="C1677" s="12" t="s">
        <v>1122</v>
      </c>
      <c r="D1677" s="12" t="s">
        <v>9781</v>
      </c>
      <c r="E1677" s="19" t="s">
        <v>5</v>
      </c>
      <c r="F1677" s="19" t="s">
        <v>2308</v>
      </c>
      <c r="G1677" s="19" t="s">
        <v>9782</v>
      </c>
      <c r="H1677" s="12" t="s">
        <v>5090</v>
      </c>
      <c r="I1677" s="20">
        <v>5000</v>
      </c>
      <c r="J1677" s="12" t="s">
        <v>2264</v>
      </c>
      <c r="K1677" s="12" t="s">
        <v>9779</v>
      </c>
      <c r="L1677" s="12" t="s">
        <v>2249</v>
      </c>
      <c r="M1677" s="12"/>
      <c r="N1677" s="12" t="s">
        <v>2321</v>
      </c>
      <c r="O1677" s="23">
        <v>0</v>
      </c>
      <c r="P1677" s="23">
        <v>8000</v>
      </c>
      <c r="Q1677" s="23">
        <v>0</v>
      </c>
      <c r="R1677" s="24">
        <v>0</v>
      </c>
      <c r="S1677" s="25">
        <v>64</v>
      </c>
      <c r="U1677" s="22" t="str">
        <f>IFERROR(VLOOKUP(B1677,[1]Planilha1!$A$1:$B$34,2,FALSE),"Liberado")</f>
        <v>Liberado</v>
      </c>
    </row>
    <row r="1678" spans="1:21" s="21" customFormat="1" ht="20.100000000000001" customHeight="1" x14ac:dyDescent="0.2">
      <c r="A1678" s="12" t="s">
        <v>60</v>
      </c>
      <c r="B1678" s="18" t="s">
        <v>244</v>
      </c>
      <c r="C1678" s="12" t="s">
        <v>1122</v>
      </c>
      <c r="D1678" s="12" t="s">
        <v>9783</v>
      </c>
      <c r="E1678" s="19" t="s">
        <v>5</v>
      </c>
      <c r="F1678" s="19" t="s">
        <v>2308</v>
      </c>
      <c r="G1678" s="19" t="s">
        <v>9784</v>
      </c>
      <c r="H1678" s="12" t="s">
        <v>5090</v>
      </c>
      <c r="I1678" s="20">
        <v>5000</v>
      </c>
      <c r="J1678" s="12" t="s">
        <v>2264</v>
      </c>
      <c r="K1678" s="12" t="s">
        <v>9779</v>
      </c>
      <c r="L1678" s="12" t="s">
        <v>2249</v>
      </c>
      <c r="M1678" s="12"/>
      <c r="N1678" s="12" t="s">
        <v>2321</v>
      </c>
      <c r="O1678" s="23">
        <v>0</v>
      </c>
      <c r="P1678" s="23">
        <v>8000</v>
      </c>
      <c r="Q1678" s="23">
        <v>0</v>
      </c>
      <c r="R1678" s="24">
        <v>0</v>
      </c>
      <c r="S1678" s="25">
        <v>192</v>
      </c>
      <c r="U1678" s="22" t="str">
        <f>IFERROR(VLOOKUP(B1678,[1]Planilha1!$A$1:$B$34,2,FALSE),"Liberado")</f>
        <v>Liberado</v>
      </c>
    </row>
    <row r="1679" spans="1:21" s="21" customFormat="1" ht="20.100000000000001" customHeight="1" x14ac:dyDescent="0.2">
      <c r="A1679" s="12" t="s">
        <v>60</v>
      </c>
      <c r="B1679" s="18" t="s">
        <v>244</v>
      </c>
      <c r="C1679" s="12" t="s">
        <v>1122</v>
      </c>
      <c r="D1679" s="12" t="s">
        <v>9785</v>
      </c>
      <c r="E1679" s="19" t="s">
        <v>5</v>
      </c>
      <c r="F1679" s="19" t="s">
        <v>2308</v>
      </c>
      <c r="G1679" s="19" t="s">
        <v>9786</v>
      </c>
      <c r="H1679" s="12" t="s">
        <v>5090</v>
      </c>
      <c r="I1679" s="20">
        <v>5000</v>
      </c>
      <c r="J1679" s="12" t="s">
        <v>2264</v>
      </c>
      <c r="K1679" s="12" t="s">
        <v>9779</v>
      </c>
      <c r="L1679" s="12" t="s">
        <v>2249</v>
      </c>
      <c r="M1679" s="12"/>
      <c r="N1679" s="12" t="s">
        <v>2321</v>
      </c>
      <c r="O1679" s="23">
        <v>0</v>
      </c>
      <c r="P1679" s="23">
        <v>8000</v>
      </c>
      <c r="Q1679" s="23">
        <v>0</v>
      </c>
      <c r="R1679" s="24">
        <v>0</v>
      </c>
      <c r="S1679" s="25">
        <v>192</v>
      </c>
      <c r="U1679" s="22" t="str">
        <f>IFERROR(VLOOKUP(B1679,[1]Planilha1!$A$1:$B$34,2,FALSE),"Liberado")</f>
        <v>Liberado</v>
      </c>
    </row>
    <row r="1680" spans="1:21" s="21" customFormat="1" ht="20.100000000000001" customHeight="1" x14ac:dyDescent="0.2">
      <c r="A1680" s="12" t="s">
        <v>60</v>
      </c>
      <c r="B1680" s="18" t="s">
        <v>244</v>
      </c>
      <c r="C1680" s="12" t="s">
        <v>1122</v>
      </c>
      <c r="D1680" s="12" t="s">
        <v>9787</v>
      </c>
      <c r="E1680" s="19" t="s">
        <v>5</v>
      </c>
      <c r="F1680" s="19" t="s">
        <v>7761</v>
      </c>
      <c r="G1680" s="19" t="s">
        <v>9788</v>
      </c>
      <c r="H1680" s="12" t="s">
        <v>5090</v>
      </c>
      <c r="I1680" s="20">
        <v>5393.36</v>
      </c>
      <c r="J1680" s="12" t="s">
        <v>2264</v>
      </c>
      <c r="K1680" s="12" t="s">
        <v>9789</v>
      </c>
      <c r="L1680" s="12" t="s">
        <v>2288</v>
      </c>
      <c r="M1680" s="12"/>
      <c r="N1680" s="12" t="s">
        <v>2438</v>
      </c>
      <c r="O1680" s="23">
        <v>0</v>
      </c>
      <c r="P1680" s="23">
        <v>6000</v>
      </c>
      <c r="Q1680" s="23">
        <v>0</v>
      </c>
      <c r="R1680" s="24">
        <v>0</v>
      </c>
      <c r="S1680" s="25">
        <v>96</v>
      </c>
      <c r="U1680" s="22" t="str">
        <f>IFERROR(VLOOKUP(B1680,[1]Planilha1!$A$1:$B$34,2,FALSE),"Liberado")</f>
        <v>Liberado</v>
      </c>
    </row>
    <row r="1681" spans="1:21" s="21" customFormat="1" ht="20.100000000000001" customHeight="1" x14ac:dyDescent="0.2">
      <c r="A1681" s="12" t="s">
        <v>60</v>
      </c>
      <c r="B1681" s="18" t="s">
        <v>244</v>
      </c>
      <c r="C1681" s="12" t="s">
        <v>1122</v>
      </c>
      <c r="D1681" s="12" t="s">
        <v>9787</v>
      </c>
      <c r="E1681" s="19" t="s">
        <v>5</v>
      </c>
      <c r="F1681" s="19" t="s">
        <v>7761</v>
      </c>
      <c r="G1681" s="19" t="s">
        <v>9790</v>
      </c>
      <c r="H1681" s="12" t="s">
        <v>5090</v>
      </c>
      <c r="I1681" s="20">
        <v>7752.32</v>
      </c>
      <c r="J1681" s="12" t="s">
        <v>2264</v>
      </c>
      <c r="K1681" s="12" t="s">
        <v>9791</v>
      </c>
      <c r="L1681" s="12" t="s">
        <v>2288</v>
      </c>
      <c r="M1681" s="12"/>
      <c r="N1681" s="12" t="s">
        <v>2438</v>
      </c>
      <c r="O1681" s="23">
        <v>0</v>
      </c>
      <c r="P1681" s="23">
        <v>6000</v>
      </c>
      <c r="Q1681" s="23">
        <v>0</v>
      </c>
      <c r="R1681" s="24">
        <v>0</v>
      </c>
      <c r="S1681" s="25">
        <v>96</v>
      </c>
      <c r="U1681" s="22" t="str">
        <f>IFERROR(VLOOKUP(B1681,[1]Planilha1!$A$1:$B$34,2,FALSE),"Liberado")</f>
        <v>Liberado</v>
      </c>
    </row>
    <row r="1682" spans="1:21" s="21" customFormat="1" ht="20.100000000000001" customHeight="1" x14ac:dyDescent="0.2">
      <c r="A1682" s="12" t="s">
        <v>60</v>
      </c>
      <c r="B1682" s="18" t="s">
        <v>244</v>
      </c>
      <c r="C1682" s="12" t="s">
        <v>1122</v>
      </c>
      <c r="D1682" s="12" t="s">
        <v>9792</v>
      </c>
      <c r="E1682" s="19" t="s">
        <v>5</v>
      </c>
      <c r="F1682" s="19" t="s">
        <v>4670</v>
      </c>
      <c r="G1682" s="19" t="s">
        <v>9793</v>
      </c>
      <c r="H1682" s="12" t="s">
        <v>5090</v>
      </c>
      <c r="I1682" s="20">
        <v>10000</v>
      </c>
      <c r="J1682" s="12" t="s">
        <v>2264</v>
      </c>
      <c r="K1682" s="12" t="s">
        <v>3216</v>
      </c>
      <c r="L1682" s="12" t="s">
        <v>2288</v>
      </c>
      <c r="M1682" s="12" t="s">
        <v>9794</v>
      </c>
      <c r="N1682" s="12" t="s">
        <v>3216</v>
      </c>
      <c r="O1682" s="23">
        <v>0</v>
      </c>
      <c r="P1682" s="23">
        <v>0</v>
      </c>
      <c r="Q1682" s="23">
        <v>0</v>
      </c>
      <c r="R1682" s="24">
        <v>0</v>
      </c>
      <c r="S1682" s="25">
        <v>0</v>
      </c>
      <c r="U1682" s="22" t="str">
        <f>IFERROR(VLOOKUP(B1682,[1]Planilha1!$A$1:$B$34,2,FALSE),"Liberado")</f>
        <v>Liberado</v>
      </c>
    </row>
    <row r="1683" spans="1:21" s="21" customFormat="1" ht="20.100000000000001" customHeight="1" x14ac:dyDescent="0.2">
      <c r="A1683" s="12" t="s">
        <v>60</v>
      </c>
      <c r="B1683" s="18" t="s">
        <v>244</v>
      </c>
      <c r="C1683" s="12" t="s">
        <v>761</v>
      </c>
      <c r="D1683" s="12" t="s">
        <v>1298</v>
      </c>
      <c r="E1683" s="19" t="s">
        <v>5</v>
      </c>
      <c r="F1683" s="19" t="s">
        <v>2273</v>
      </c>
      <c r="G1683" s="19" t="s">
        <v>5092</v>
      </c>
      <c r="H1683" s="12" t="s">
        <v>4928</v>
      </c>
      <c r="I1683" s="20">
        <v>13000</v>
      </c>
      <c r="J1683" s="12" t="s">
        <v>2276</v>
      </c>
      <c r="K1683" s="12" t="s">
        <v>5093</v>
      </c>
      <c r="L1683" s="12" t="s">
        <v>7934</v>
      </c>
      <c r="M1683" s="12"/>
      <c r="N1683" s="12" t="s">
        <v>3216</v>
      </c>
      <c r="O1683" s="23">
        <v>0</v>
      </c>
      <c r="P1683" s="23">
        <v>0</v>
      </c>
      <c r="Q1683" s="23">
        <v>0</v>
      </c>
      <c r="R1683" s="24">
        <v>0</v>
      </c>
      <c r="S1683" s="25">
        <v>864</v>
      </c>
      <c r="U1683" s="22" t="str">
        <f>IFERROR(VLOOKUP(B1683,[1]Planilha1!$A$1:$B$34,2,FALSE),"Liberado")</f>
        <v>Liberado</v>
      </c>
    </row>
    <row r="1684" spans="1:21" s="21" customFormat="1" ht="20.100000000000001" customHeight="1" x14ac:dyDescent="0.2">
      <c r="A1684" s="12" t="s">
        <v>60</v>
      </c>
      <c r="B1684" s="18" t="s">
        <v>244</v>
      </c>
      <c r="C1684" s="12" t="s">
        <v>761</v>
      </c>
      <c r="D1684" s="12" t="s">
        <v>1299</v>
      </c>
      <c r="E1684" s="19" t="s">
        <v>5</v>
      </c>
      <c r="F1684" s="19" t="s">
        <v>2244</v>
      </c>
      <c r="G1684" s="19" t="s">
        <v>5094</v>
      </c>
      <c r="H1684" s="12" t="s">
        <v>3677</v>
      </c>
      <c r="I1684" s="20">
        <v>27339.42</v>
      </c>
      <c r="J1684" s="12" t="s">
        <v>2325</v>
      </c>
      <c r="K1684" s="12" t="s">
        <v>5095</v>
      </c>
      <c r="L1684" s="12" t="s">
        <v>2260</v>
      </c>
      <c r="M1684" s="12"/>
      <c r="N1684" s="12" t="s">
        <v>7927</v>
      </c>
      <c r="O1684" s="23">
        <v>0</v>
      </c>
      <c r="P1684" s="23">
        <v>10000</v>
      </c>
      <c r="Q1684" s="23">
        <v>0</v>
      </c>
      <c r="R1684" s="24">
        <v>0</v>
      </c>
      <c r="S1684" s="25">
        <v>448</v>
      </c>
      <c r="U1684" s="22" t="str">
        <f>IFERROR(VLOOKUP(B1684,[1]Planilha1!$A$1:$B$34,2,FALSE),"Liberado")</f>
        <v>Liberado</v>
      </c>
    </row>
    <row r="1685" spans="1:21" s="21" customFormat="1" ht="20.100000000000001" customHeight="1" x14ac:dyDescent="0.2">
      <c r="A1685" s="12" t="s">
        <v>60</v>
      </c>
      <c r="B1685" s="18" t="s">
        <v>244</v>
      </c>
      <c r="C1685" s="12" t="s">
        <v>761</v>
      </c>
      <c r="D1685" s="12" t="s">
        <v>1300</v>
      </c>
      <c r="E1685" s="19" t="s">
        <v>5</v>
      </c>
      <c r="F1685" s="19" t="s">
        <v>2967</v>
      </c>
      <c r="G1685" s="19" t="s">
        <v>5096</v>
      </c>
      <c r="H1685" s="12" t="s">
        <v>3666</v>
      </c>
      <c r="I1685" s="20">
        <v>17600</v>
      </c>
      <c r="J1685" s="12" t="s">
        <v>2264</v>
      </c>
      <c r="K1685" s="12" t="s">
        <v>5097</v>
      </c>
      <c r="L1685" s="12" t="s">
        <v>3329</v>
      </c>
      <c r="M1685" s="12"/>
      <c r="N1685" s="12" t="s">
        <v>2438</v>
      </c>
      <c r="O1685" s="23">
        <v>0</v>
      </c>
      <c r="P1685" s="23">
        <v>0</v>
      </c>
      <c r="Q1685" s="23">
        <v>0</v>
      </c>
      <c r="R1685" s="24">
        <v>0</v>
      </c>
      <c r="S1685" s="25">
        <v>352</v>
      </c>
      <c r="U1685" s="22" t="str">
        <f>IFERROR(VLOOKUP(B1685,[1]Planilha1!$A$1:$B$34,2,FALSE),"Liberado")</f>
        <v>Liberado</v>
      </c>
    </row>
    <row r="1686" spans="1:21" s="21" customFormat="1" ht="20.100000000000001" customHeight="1" x14ac:dyDescent="0.2">
      <c r="A1686" s="12" t="s">
        <v>60</v>
      </c>
      <c r="B1686" s="18" t="s">
        <v>244</v>
      </c>
      <c r="C1686" s="12" t="s">
        <v>1301</v>
      </c>
      <c r="D1686" s="12" t="s">
        <v>1302</v>
      </c>
      <c r="E1686" s="19" t="s">
        <v>5</v>
      </c>
      <c r="F1686" s="19" t="s">
        <v>2255</v>
      </c>
      <c r="G1686" s="19" t="s">
        <v>5098</v>
      </c>
      <c r="H1686" s="12" t="s">
        <v>2751</v>
      </c>
      <c r="I1686" s="20">
        <v>10000</v>
      </c>
      <c r="J1686" s="12" t="s">
        <v>2276</v>
      </c>
      <c r="K1686" s="12" t="s">
        <v>5099</v>
      </c>
      <c r="L1686" s="12" t="s">
        <v>5100</v>
      </c>
      <c r="M1686" s="12"/>
      <c r="N1686" s="12" t="s">
        <v>5101</v>
      </c>
      <c r="O1686" s="23">
        <v>0</v>
      </c>
      <c r="P1686" s="23">
        <v>0</v>
      </c>
      <c r="Q1686" s="23">
        <v>0</v>
      </c>
      <c r="R1686" s="24">
        <v>0</v>
      </c>
      <c r="S1686" s="25">
        <v>1071</v>
      </c>
      <c r="U1686" s="22" t="str">
        <f>IFERROR(VLOOKUP(B1686,[1]Planilha1!$A$1:$B$34,2,FALSE),"Liberado")</f>
        <v>Liberado</v>
      </c>
    </row>
    <row r="1687" spans="1:21" s="21" customFormat="1" ht="20.100000000000001" customHeight="1" x14ac:dyDescent="0.2">
      <c r="A1687" s="12" t="s">
        <v>60</v>
      </c>
      <c r="B1687" s="18" t="s">
        <v>244</v>
      </c>
      <c r="C1687" s="12" t="s">
        <v>1303</v>
      </c>
      <c r="D1687" s="12" t="s">
        <v>1304</v>
      </c>
      <c r="E1687" s="19" t="s">
        <v>5</v>
      </c>
      <c r="F1687" s="19" t="s">
        <v>2273</v>
      </c>
      <c r="G1687" s="19" t="s">
        <v>5102</v>
      </c>
      <c r="H1687" s="12" t="s">
        <v>2340</v>
      </c>
      <c r="I1687" s="20">
        <v>8800</v>
      </c>
      <c r="J1687" s="12" t="s">
        <v>2264</v>
      </c>
      <c r="K1687" s="12" t="s">
        <v>9795</v>
      </c>
      <c r="L1687" s="12" t="s">
        <v>2249</v>
      </c>
      <c r="M1687" s="12"/>
      <c r="N1687" s="12" t="s">
        <v>2438</v>
      </c>
      <c r="O1687" s="23">
        <v>0</v>
      </c>
      <c r="P1687" s="23">
        <v>10000</v>
      </c>
      <c r="Q1687" s="23">
        <v>0</v>
      </c>
      <c r="R1687" s="24">
        <v>0</v>
      </c>
      <c r="S1687" s="25">
        <v>192</v>
      </c>
      <c r="U1687" s="22" t="str">
        <f>IFERROR(VLOOKUP(B1687,[1]Planilha1!$A$1:$B$34,2,FALSE),"Liberado")</f>
        <v>Liberado</v>
      </c>
    </row>
    <row r="1688" spans="1:21" s="21" customFormat="1" ht="20.100000000000001" customHeight="1" x14ac:dyDescent="0.2">
      <c r="A1688" s="12" t="s">
        <v>60</v>
      </c>
      <c r="B1688" s="18" t="s">
        <v>244</v>
      </c>
      <c r="C1688" s="12" t="s">
        <v>770</v>
      </c>
      <c r="D1688" s="12" t="s">
        <v>1305</v>
      </c>
      <c r="E1688" s="19" t="s">
        <v>5</v>
      </c>
      <c r="F1688" s="19" t="s">
        <v>2244</v>
      </c>
      <c r="G1688" s="19" t="s">
        <v>5103</v>
      </c>
      <c r="H1688" s="12" t="s">
        <v>5104</v>
      </c>
      <c r="I1688" s="20">
        <v>1300</v>
      </c>
      <c r="J1688" s="12" t="s">
        <v>2247</v>
      </c>
      <c r="K1688" s="12" t="s">
        <v>5105</v>
      </c>
      <c r="L1688" s="12" t="s">
        <v>8073</v>
      </c>
      <c r="M1688" s="12"/>
      <c r="N1688" s="12" t="s">
        <v>5106</v>
      </c>
      <c r="O1688" s="23">
        <v>4000</v>
      </c>
      <c r="P1688" s="23">
        <v>0</v>
      </c>
      <c r="Q1688" s="23">
        <v>0</v>
      </c>
      <c r="R1688" s="24">
        <v>0</v>
      </c>
      <c r="S1688" s="25">
        <v>1920</v>
      </c>
      <c r="U1688" s="22" t="str">
        <f>IFERROR(VLOOKUP(B1688,[1]Planilha1!$A$1:$B$34,2,FALSE),"Liberado")</f>
        <v>Liberado</v>
      </c>
    </row>
    <row r="1689" spans="1:21" s="21" customFormat="1" ht="20.100000000000001" customHeight="1" x14ac:dyDescent="0.2">
      <c r="A1689" s="12" t="s">
        <v>60</v>
      </c>
      <c r="B1689" s="18" t="s">
        <v>244</v>
      </c>
      <c r="C1689" s="12" t="s">
        <v>770</v>
      </c>
      <c r="D1689" s="12" t="s">
        <v>1306</v>
      </c>
      <c r="E1689" s="19" t="s">
        <v>5</v>
      </c>
      <c r="F1689" s="19" t="s">
        <v>2244</v>
      </c>
      <c r="G1689" s="19" t="s">
        <v>5107</v>
      </c>
      <c r="H1689" s="12" t="s">
        <v>5108</v>
      </c>
      <c r="I1689" s="20">
        <v>14480</v>
      </c>
      <c r="J1689" s="12" t="s">
        <v>2276</v>
      </c>
      <c r="K1689" s="12" t="s">
        <v>5109</v>
      </c>
      <c r="L1689" s="12" t="s">
        <v>2505</v>
      </c>
      <c r="M1689" s="12"/>
      <c r="N1689" s="12" t="s">
        <v>5110</v>
      </c>
      <c r="O1689" s="23">
        <v>0</v>
      </c>
      <c r="P1689" s="23">
        <v>14480</v>
      </c>
      <c r="Q1689" s="23">
        <v>0</v>
      </c>
      <c r="R1689" s="24">
        <v>0</v>
      </c>
      <c r="S1689" s="25">
        <v>960</v>
      </c>
      <c r="U1689" s="22" t="str">
        <f>IFERROR(VLOOKUP(B1689,[1]Planilha1!$A$1:$B$34,2,FALSE),"Liberado")</f>
        <v>Liberado</v>
      </c>
    </row>
    <row r="1690" spans="1:21" s="21" customFormat="1" ht="20.100000000000001" customHeight="1" x14ac:dyDescent="0.2">
      <c r="A1690" s="12" t="s">
        <v>60</v>
      </c>
      <c r="B1690" s="18" t="s">
        <v>244</v>
      </c>
      <c r="C1690" s="12" t="s">
        <v>770</v>
      </c>
      <c r="D1690" s="12" t="s">
        <v>1307</v>
      </c>
      <c r="E1690" s="19" t="s">
        <v>5</v>
      </c>
      <c r="F1690" s="19" t="s">
        <v>2244</v>
      </c>
      <c r="G1690" s="19" t="s">
        <v>5111</v>
      </c>
      <c r="H1690" s="12" t="s">
        <v>5108</v>
      </c>
      <c r="I1690" s="20">
        <v>15000</v>
      </c>
      <c r="J1690" s="12" t="s">
        <v>2276</v>
      </c>
      <c r="K1690" s="12" t="s">
        <v>2277</v>
      </c>
      <c r="L1690" s="12" t="s">
        <v>8183</v>
      </c>
      <c r="M1690" s="12"/>
      <c r="N1690" s="12" t="s">
        <v>3216</v>
      </c>
      <c r="O1690" s="23">
        <v>0</v>
      </c>
      <c r="P1690" s="23">
        <v>0</v>
      </c>
      <c r="Q1690" s="23">
        <v>0</v>
      </c>
      <c r="R1690" s="24">
        <v>0</v>
      </c>
      <c r="S1690" s="25">
        <v>1670</v>
      </c>
      <c r="U1690" s="22" t="str">
        <f>IFERROR(VLOOKUP(B1690,[1]Planilha1!$A$1:$B$34,2,FALSE),"Liberado")</f>
        <v>Liberado</v>
      </c>
    </row>
    <row r="1691" spans="1:21" s="21" customFormat="1" ht="20.100000000000001" customHeight="1" x14ac:dyDescent="0.2">
      <c r="A1691" s="12" t="s">
        <v>60</v>
      </c>
      <c r="B1691" s="18" t="s">
        <v>244</v>
      </c>
      <c r="C1691" s="12" t="s">
        <v>770</v>
      </c>
      <c r="D1691" s="12" t="s">
        <v>1308</v>
      </c>
      <c r="E1691" s="19" t="s">
        <v>5</v>
      </c>
      <c r="F1691" s="19" t="s">
        <v>2255</v>
      </c>
      <c r="G1691" s="19" t="s">
        <v>5112</v>
      </c>
      <c r="H1691" s="12" t="s">
        <v>5108</v>
      </c>
      <c r="I1691" s="20">
        <v>34400</v>
      </c>
      <c r="J1691" s="12" t="s">
        <v>2264</v>
      </c>
      <c r="K1691" s="12" t="s">
        <v>9796</v>
      </c>
      <c r="L1691" s="12" t="s">
        <v>2249</v>
      </c>
      <c r="M1691" s="12"/>
      <c r="N1691" s="12" t="s">
        <v>2438</v>
      </c>
      <c r="O1691" s="23">
        <v>0</v>
      </c>
      <c r="P1691" s="23">
        <v>0</v>
      </c>
      <c r="Q1691" s="23">
        <v>0</v>
      </c>
      <c r="R1691" s="24">
        <v>0</v>
      </c>
      <c r="S1691" s="25">
        <v>352</v>
      </c>
      <c r="U1691" s="22" t="str">
        <f>IFERROR(VLOOKUP(B1691,[1]Planilha1!$A$1:$B$34,2,FALSE),"Liberado")</f>
        <v>Liberado</v>
      </c>
    </row>
    <row r="1692" spans="1:21" s="21" customFormat="1" ht="20.100000000000001" customHeight="1" x14ac:dyDescent="0.2">
      <c r="A1692" s="12" t="s">
        <v>60</v>
      </c>
      <c r="B1692" s="18" t="s">
        <v>244</v>
      </c>
      <c r="C1692" s="12" t="s">
        <v>770</v>
      </c>
      <c r="D1692" s="12" t="s">
        <v>1310</v>
      </c>
      <c r="E1692" s="19" t="s">
        <v>5</v>
      </c>
      <c r="F1692" s="19" t="s">
        <v>2273</v>
      </c>
      <c r="G1692" s="19" t="s">
        <v>5114</v>
      </c>
      <c r="H1692" s="12" t="s">
        <v>5108</v>
      </c>
      <c r="I1692" s="20">
        <v>10000</v>
      </c>
      <c r="J1692" s="12" t="s">
        <v>2264</v>
      </c>
      <c r="K1692" s="12" t="s">
        <v>9797</v>
      </c>
      <c r="L1692" s="12" t="s">
        <v>2249</v>
      </c>
      <c r="M1692" s="12"/>
      <c r="N1692" s="12" t="s">
        <v>2438</v>
      </c>
      <c r="O1692" s="23">
        <v>0</v>
      </c>
      <c r="P1692" s="23">
        <v>10000</v>
      </c>
      <c r="Q1692" s="23">
        <v>0</v>
      </c>
      <c r="R1692" s="24">
        <v>0</v>
      </c>
      <c r="S1692" s="25">
        <v>160</v>
      </c>
      <c r="U1692" s="22" t="str">
        <f>IFERROR(VLOOKUP(B1692,[1]Planilha1!$A$1:$B$34,2,FALSE),"Liberado")</f>
        <v>Liberado</v>
      </c>
    </row>
    <row r="1693" spans="1:21" s="21" customFormat="1" ht="20.100000000000001" customHeight="1" x14ac:dyDescent="0.2">
      <c r="A1693" s="12" t="s">
        <v>60</v>
      </c>
      <c r="B1693" s="18" t="s">
        <v>244</v>
      </c>
      <c r="C1693" s="12" t="s">
        <v>770</v>
      </c>
      <c r="D1693" s="12" t="s">
        <v>1309</v>
      </c>
      <c r="E1693" s="19" t="s">
        <v>5</v>
      </c>
      <c r="F1693" s="19" t="s">
        <v>2273</v>
      </c>
      <c r="G1693" s="19" t="s">
        <v>5113</v>
      </c>
      <c r="H1693" s="12" t="s">
        <v>5108</v>
      </c>
      <c r="I1693" s="20">
        <v>20000</v>
      </c>
      <c r="J1693" s="12" t="s">
        <v>2264</v>
      </c>
      <c r="K1693" s="12" t="s">
        <v>9798</v>
      </c>
      <c r="L1693" s="12" t="s">
        <v>3196</v>
      </c>
      <c r="M1693" s="12"/>
      <c r="N1693" s="12" t="s">
        <v>2342</v>
      </c>
      <c r="O1693" s="23">
        <v>0</v>
      </c>
      <c r="P1693" s="23">
        <v>0</v>
      </c>
      <c r="Q1693" s="23">
        <v>0</v>
      </c>
      <c r="R1693" s="24">
        <v>0</v>
      </c>
      <c r="S1693" s="25">
        <v>160</v>
      </c>
      <c r="U1693" s="22" t="str">
        <f>IFERROR(VLOOKUP(B1693,[1]Planilha1!$A$1:$B$34,2,FALSE),"Liberado")</f>
        <v>Liberado</v>
      </c>
    </row>
    <row r="1694" spans="1:21" s="21" customFormat="1" ht="20.100000000000001" customHeight="1" x14ac:dyDescent="0.2">
      <c r="A1694" s="12" t="s">
        <v>60</v>
      </c>
      <c r="B1694" s="18" t="s">
        <v>244</v>
      </c>
      <c r="C1694" s="12" t="s">
        <v>770</v>
      </c>
      <c r="D1694" s="12" t="s">
        <v>9799</v>
      </c>
      <c r="E1694" s="19" t="s">
        <v>5</v>
      </c>
      <c r="F1694" s="19" t="s">
        <v>2519</v>
      </c>
      <c r="G1694" s="19" t="s">
        <v>9800</v>
      </c>
      <c r="H1694" s="12" t="s">
        <v>5108</v>
      </c>
      <c r="I1694" s="20">
        <v>5000</v>
      </c>
      <c r="J1694" s="12" t="s">
        <v>2264</v>
      </c>
      <c r="K1694" s="12" t="s">
        <v>9801</v>
      </c>
      <c r="L1694" s="12" t="s">
        <v>7881</v>
      </c>
      <c r="M1694" s="12"/>
      <c r="N1694" s="12" t="s">
        <v>2438</v>
      </c>
      <c r="O1694" s="23">
        <v>0</v>
      </c>
      <c r="P1694" s="23">
        <v>5000</v>
      </c>
      <c r="Q1694" s="23">
        <v>0</v>
      </c>
      <c r="R1694" s="24">
        <v>0</v>
      </c>
      <c r="S1694" s="25">
        <v>160</v>
      </c>
      <c r="U1694" s="22" t="str">
        <f>IFERROR(VLOOKUP(B1694,[1]Planilha1!$A$1:$B$34,2,FALSE),"Liberado")</f>
        <v>Liberado</v>
      </c>
    </row>
    <row r="1695" spans="1:21" s="21" customFormat="1" ht="20.100000000000001" customHeight="1" x14ac:dyDescent="0.2">
      <c r="A1695" s="12" t="s">
        <v>60</v>
      </c>
      <c r="B1695" s="18" t="s">
        <v>244</v>
      </c>
      <c r="C1695" s="12" t="s">
        <v>770</v>
      </c>
      <c r="D1695" s="12" t="s">
        <v>9802</v>
      </c>
      <c r="E1695" s="19" t="s">
        <v>5</v>
      </c>
      <c r="F1695" s="19" t="s">
        <v>2273</v>
      </c>
      <c r="G1695" s="19" t="s">
        <v>9803</v>
      </c>
      <c r="H1695" s="12" t="s">
        <v>5108</v>
      </c>
      <c r="I1695" s="20">
        <v>20000</v>
      </c>
      <c r="J1695" s="12" t="s">
        <v>2264</v>
      </c>
      <c r="K1695" s="12" t="s">
        <v>9804</v>
      </c>
      <c r="L1695" s="12" t="s">
        <v>8183</v>
      </c>
      <c r="M1695" s="12"/>
      <c r="N1695" s="12" t="s">
        <v>2959</v>
      </c>
      <c r="O1695" s="23">
        <v>0</v>
      </c>
      <c r="P1695" s="23">
        <v>0</v>
      </c>
      <c r="Q1695" s="23">
        <v>0</v>
      </c>
      <c r="R1695" s="24">
        <v>0</v>
      </c>
      <c r="S1695" s="25">
        <v>728</v>
      </c>
      <c r="U1695" s="22" t="str">
        <f>IFERROR(VLOOKUP(B1695,[1]Planilha1!$A$1:$B$34,2,FALSE),"Liberado")</f>
        <v>Liberado</v>
      </c>
    </row>
    <row r="1696" spans="1:21" s="21" customFormat="1" ht="20.100000000000001" customHeight="1" x14ac:dyDescent="0.2">
      <c r="A1696" s="12" t="s">
        <v>60</v>
      </c>
      <c r="B1696" s="18" t="s">
        <v>244</v>
      </c>
      <c r="C1696" s="12" t="s">
        <v>770</v>
      </c>
      <c r="D1696" s="12" t="s">
        <v>9805</v>
      </c>
      <c r="E1696" s="19" t="s">
        <v>5</v>
      </c>
      <c r="F1696" s="19" t="s">
        <v>2519</v>
      </c>
      <c r="G1696" s="19" t="s">
        <v>9806</v>
      </c>
      <c r="H1696" s="12" t="s">
        <v>5108</v>
      </c>
      <c r="I1696" s="20">
        <v>2500</v>
      </c>
      <c r="J1696" s="12" t="s">
        <v>2264</v>
      </c>
      <c r="K1696" s="12" t="s">
        <v>8306</v>
      </c>
      <c r="L1696" s="12" t="s">
        <v>7875</v>
      </c>
      <c r="M1696" s="12"/>
      <c r="N1696" s="12" t="s">
        <v>2768</v>
      </c>
      <c r="O1696" s="23">
        <v>0</v>
      </c>
      <c r="P1696" s="23">
        <v>8000</v>
      </c>
      <c r="Q1696" s="23">
        <v>0</v>
      </c>
      <c r="R1696" s="24">
        <v>0</v>
      </c>
      <c r="S1696" s="25">
        <v>128</v>
      </c>
      <c r="U1696" s="22" t="str">
        <f>IFERROR(VLOOKUP(B1696,[1]Planilha1!$A$1:$B$34,2,FALSE),"Liberado")</f>
        <v>Liberado</v>
      </c>
    </row>
    <row r="1697" spans="1:21" s="21" customFormat="1" ht="20.100000000000001" customHeight="1" x14ac:dyDescent="0.2">
      <c r="A1697" s="12" t="s">
        <v>60</v>
      </c>
      <c r="B1697" s="18" t="s">
        <v>244</v>
      </c>
      <c r="C1697" s="12" t="s">
        <v>770</v>
      </c>
      <c r="D1697" s="12" t="s">
        <v>9807</v>
      </c>
      <c r="E1697" s="19" t="s">
        <v>5</v>
      </c>
      <c r="F1697" s="19" t="s">
        <v>7761</v>
      </c>
      <c r="G1697" s="19" t="s">
        <v>9808</v>
      </c>
      <c r="H1697" s="12" t="s">
        <v>5108</v>
      </c>
      <c r="I1697" s="20">
        <v>5591.36</v>
      </c>
      <c r="J1697" s="12" t="s">
        <v>2264</v>
      </c>
      <c r="K1697" s="12" t="s">
        <v>9809</v>
      </c>
      <c r="L1697" s="12" t="s">
        <v>7875</v>
      </c>
      <c r="M1697" s="12"/>
      <c r="N1697" s="12" t="s">
        <v>2438</v>
      </c>
      <c r="O1697" s="23">
        <v>0</v>
      </c>
      <c r="P1697" s="23">
        <v>6000</v>
      </c>
      <c r="Q1697" s="23">
        <v>0</v>
      </c>
      <c r="R1697" s="24">
        <v>0</v>
      </c>
      <c r="S1697" s="25">
        <v>96</v>
      </c>
      <c r="U1697" s="22" t="str">
        <f>IFERROR(VLOOKUP(B1697,[1]Planilha1!$A$1:$B$34,2,FALSE),"Liberado")</f>
        <v>Liberado</v>
      </c>
    </row>
    <row r="1698" spans="1:21" s="21" customFormat="1" ht="20.100000000000001" customHeight="1" x14ac:dyDescent="0.2">
      <c r="A1698" s="12" t="s">
        <v>60</v>
      </c>
      <c r="B1698" s="18" t="s">
        <v>244</v>
      </c>
      <c r="C1698" s="12" t="s">
        <v>770</v>
      </c>
      <c r="D1698" s="12" t="s">
        <v>9810</v>
      </c>
      <c r="E1698" s="19" t="s">
        <v>5</v>
      </c>
      <c r="F1698" s="19" t="s">
        <v>4902</v>
      </c>
      <c r="G1698" s="19" t="s">
        <v>9811</v>
      </c>
      <c r="H1698" s="12" t="s">
        <v>5108</v>
      </c>
      <c r="I1698" s="20">
        <v>5712.52</v>
      </c>
      <c r="J1698" s="12" t="s">
        <v>2264</v>
      </c>
      <c r="K1698" s="12" t="s">
        <v>9812</v>
      </c>
      <c r="L1698" s="12" t="s">
        <v>7875</v>
      </c>
      <c r="M1698" s="12"/>
      <c r="N1698" s="12" t="s">
        <v>2438</v>
      </c>
      <c r="O1698" s="23">
        <v>0</v>
      </c>
      <c r="P1698" s="23">
        <v>5000</v>
      </c>
      <c r="Q1698" s="23">
        <v>0</v>
      </c>
      <c r="R1698" s="24">
        <v>0</v>
      </c>
      <c r="S1698" s="25">
        <v>64</v>
      </c>
      <c r="U1698" s="22" t="str">
        <f>IFERROR(VLOOKUP(B1698,[1]Planilha1!$A$1:$B$34,2,FALSE),"Liberado")</f>
        <v>Liberado</v>
      </c>
    </row>
    <row r="1699" spans="1:21" s="21" customFormat="1" ht="20.100000000000001" customHeight="1" x14ac:dyDescent="0.2">
      <c r="A1699" s="12" t="s">
        <v>60</v>
      </c>
      <c r="B1699" s="18" t="s">
        <v>244</v>
      </c>
      <c r="C1699" s="12" t="s">
        <v>770</v>
      </c>
      <c r="D1699" s="12" t="s">
        <v>9813</v>
      </c>
      <c r="E1699" s="19" t="s">
        <v>5</v>
      </c>
      <c r="F1699" s="19" t="s">
        <v>2519</v>
      </c>
      <c r="G1699" s="19" t="s">
        <v>9814</v>
      </c>
      <c r="H1699" s="12" t="s">
        <v>5108</v>
      </c>
      <c r="I1699" s="20">
        <v>10000</v>
      </c>
      <c r="J1699" s="12" t="s">
        <v>2264</v>
      </c>
      <c r="K1699" s="12" t="s">
        <v>9815</v>
      </c>
      <c r="L1699" s="12" t="s">
        <v>2546</v>
      </c>
      <c r="M1699" s="12" t="s">
        <v>9816</v>
      </c>
      <c r="N1699" s="12" t="s">
        <v>8539</v>
      </c>
      <c r="O1699" s="23">
        <v>0</v>
      </c>
      <c r="P1699" s="23">
        <v>0</v>
      </c>
      <c r="Q1699" s="23">
        <v>0</v>
      </c>
      <c r="R1699" s="24">
        <v>0</v>
      </c>
      <c r="S1699" s="25">
        <v>64</v>
      </c>
      <c r="U1699" s="22" t="str">
        <f>IFERROR(VLOOKUP(B1699,[1]Planilha1!$A$1:$B$34,2,FALSE),"Liberado")</f>
        <v>Liberado</v>
      </c>
    </row>
    <row r="1700" spans="1:21" s="21" customFormat="1" ht="20.100000000000001" customHeight="1" x14ac:dyDescent="0.2">
      <c r="A1700" s="12" t="s">
        <v>60</v>
      </c>
      <c r="B1700" s="18" t="s">
        <v>244</v>
      </c>
      <c r="C1700" s="12" t="s">
        <v>770</v>
      </c>
      <c r="D1700" s="12" t="s">
        <v>9817</v>
      </c>
      <c r="E1700" s="19" t="s">
        <v>5</v>
      </c>
      <c r="F1700" s="19" t="s">
        <v>10</v>
      </c>
      <c r="G1700" s="19" t="s">
        <v>9818</v>
      </c>
      <c r="H1700" s="12" t="s">
        <v>5108</v>
      </c>
      <c r="I1700" s="20">
        <v>6422.72</v>
      </c>
      <c r="J1700" s="12" t="s">
        <v>2264</v>
      </c>
      <c r="K1700" s="12" t="s">
        <v>8306</v>
      </c>
      <c r="L1700" s="12" t="s">
        <v>7875</v>
      </c>
      <c r="M1700" s="12"/>
      <c r="N1700" s="12" t="s">
        <v>2768</v>
      </c>
      <c r="O1700" s="23">
        <v>0</v>
      </c>
      <c r="P1700" s="23">
        <v>8000</v>
      </c>
      <c r="Q1700" s="23">
        <v>0</v>
      </c>
      <c r="R1700" s="24">
        <v>0</v>
      </c>
      <c r="S1700" s="25">
        <v>64</v>
      </c>
      <c r="U1700" s="22" t="str">
        <f>IFERROR(VLOOKUP(B1700,[1]Planilha1!$A$1:$B$34,2,FALSE),"Liberado")</f>
        <v>Liberado</v>
      </c>
    </row>
    <row r="1701" spans="1:21" s="21" customFormat="1" ht="20.100000000000001" customHeight="1" x14ac:dyDescent="0.2">
      <c r="A1701" s="12" t="s">
        <v>60</v>
      </c>
      <c r="B1701" s="18" t="s">
        <v>244</v>
      </c>
      <c r="C1701" s="12" t="s">
        <v>1311</v>
      </c>
      <c r="D1701" s="12" t="s">
        <v>1312</v>
      </c>
      <c r="E1701" s="19" t="s">
        <v>5</v>
      </c>
      <c r="F1701" s="19" t="s">
        <v>2434</v>
      </c>
      <c r="G1701" s="19" t="s">
        <v>5115</v>
      </c>
      <c r="H1701" s="12" t="s">
        <v>5116</v>
      </c>
      <c r="I1701" s="20">
        <v>14492.79</v>
      </c>
      <c r="J1701" s="12" t="s">
        <v>2264</v>
      </c>
      <c r="K1701" s="12" t="s">
        <v>5117</v>
      </c>
      <c r="L1701" s="12" t="s">
        <v>2266</v>
      </c>
      <c r="M1701" s="12"/>
      <c r="N1701" s="12" t="s">
        <v>5118</v>
      </c>
      <c r="O1701" s="23">
        <v>2742</v>
      </c>
      <c r="P1701" s="23">
        <v>0</v>
      </c>
      <c r="Q1701" s="23">
        <v>0</v>
      </c>
      <c r="R1701" s="24">
        <v>0</v>
      </c>
      <c r="S1701" s="25">
        <v>1780.51</v>
      </c>
      <c r="U1701" s="22" t="str">
        <f>IFERROR(VLOOKUP(B1701,[1]Planilha1!$A$1:$B$34,2,FALSE),"Liberado")</f>
        <v>Liberado</v>
      </c>
    </row>
    <row r="1702" spans="1:21" s="21" customFormat="1" ht="20.100000000000001" customHeight="1" x14ac:dyDescent="0.2">
      <c r="A1702" s="12" t="s">
        <v>60</v>
      </c>
      <c r="B1702" s="18" t="s">
        <v>244</v>
      </c>
      <c r="C1702" s="12" t="s">
        <v>1311</v>
      </c>
      <c r="D1702" s="12" t="s">
        <v>9819</v>
      </c>
      <c r="E1702" s="19" t="s">
        <v>5</v>
      </c>
      <c r="F1702" s="19" t="s">
        <v>2255</v>
      </c>
      <c r="G1702" s="19" t="s">
        <v>9820</v>
      </c>
      <c r="H1702" s="12" t="s">
        <v>3760</v>
      </c>
      <c r="I1702" s="20">
        <v>19100.580000000002</v>
      </c>
      <c r="J1702" s="12" t="s">
        <v>2264</v>
      </c>
      <c r="K1702" s="12" t="s">
        <v>9821</v>
      </c>
      <c r="L1702" s="12" t="s">
        <v>7875</v>
      </c>
      <c r="M1702" s="12"/>
      <c r="N1702" s="12" t="s">
        <v>2438</v>
      </c>
      <c r="O1702" s="23">
        <v>0</v>
      </c>
      <c r="P1702" s="23">
        <v>11000</v>
      </c>
      <c r="Q1702" s="23">
        <v>0</v>
      </c>
      <c r="R1702" s="24">
        <v>0</v>
      </c>
      <c r="S1702" s="25">
        <v>160</v>
      </c>
      <c r="U1702" s="22" t="str">
        <f>IFERROR(VLOOKUP(B1702,[1]Planilha1!$A$1:$B$34,2,FALSE),"Liberado")</f>
        <v>Liberado</v>
      </c>
    </row>
    <row r="1703" spans="1:21" s="21" customFormat="1" ht="20.100000000000001" customHeight="1" x14ac:dyDescent="0.2">
      <c r="A1703" s="12" t="s">
        <v>60</v>
      </c>
      <c r="B1703" s="18" t="s">
        <v>244</v>
      </c>
      <c r="C1703" s="12" t="s">
        <v>772</v>
      </c>
      <c r="D1703" s="12" t="s">
        <v>1313</v>
      </c>
      <c r="E1703" s="19" t="s">
        <v>5</v>
      </c>
      <c r="F1703" s="19" t="s">
        <v>2244</v>
      </c>
      <c r="G1703" s="19" t="s">
        <v>5119</v>
      </c>
      <c r="H1703" s="12" t="s">
        <v>3725</v>
      </c>
      <c r="I1703" s="20">
        <v>27120</v>
      </c>
      <c r="J1703" s="12" t="s">
        <v>2276</v>
      </c>
      <c r="K1703" s="12" t="s">
        <v>5120</v>
      </c>
      <c r="L1703" s="12" t="s">
        <v>8073</v>
      </c>
      <c r="M1703" s="12"/>
      <c r="N1703" s="12" t="s">
        <v>5121</v>
      </c>
      <c r="O1703" s="23">
        <v>0</v>
      </c>
      <c r="P1703" s="23">
        <v>7000</v>
      </c>
      <c r="Q1703" s="23">
        <v>0</v>
      </c>
      <c r="R1703" s="24">
        <v>0</v>
      </c>
      <c r="S1703" s="25">
        <v>1790.2</v>
      </c>
      <c r="U1703" s="22" t="str">
        <f>IFERROR(VLOOKUP(B1703,[1]Planilha1!$A$1:$B$34,2,FALSE),"Liberado")</f>
        <v>Liberado</v>
      </c>
    </row>
    <row r="1704" spans="1:21" s="21" customFormat="1" ht="20.100000000000001" customHeight="1" x14ac:dyDescent="0.2">
      <c r="A1704" s="12" t="s">
        <v>60</v>
      </c>
      <c r="B1704" s="18" t="s">
        <v>244</v>
      </c>
      <c r="C1704" s="12" t="s">
        <v>772</v>
      </c>
      <c r="D1704" s="12" t="s">
        <v>1314</v>
      </c>
      <c r="E1704" s="19" t="s">
        <v>5</v>
      </c>
      <c r="F1704" s="19" t="s">
        <v>2244</v>
      </c>
      <c r="G1704" s="19" t="s">
        <v>5122</v>
      </c>
      <c r="H1704" s="12" t="s">
        <v>4910</v>
      </c>
      <c r="I1704" s="20">
        <v>3932.32</v>
      </c>
      <c r="J1704" s="12" t="s">
        <v>2276</v>
      </c>
      <c r="K1704" s="12" t="s">
        <v>5123</v>
      </c>
      <c r="L1704" s="12" t="s">
        <v>2307</v>
      </c>
      <c r="M1704" s="12"/>
      <c r="N1704" s="12" t="s">
        <v>5124</v>
      </c>
      <c r="O1704" s="23">
        <v>10000</v>
      </c>
      <c r="P1704" s="23">
        <v>0</v>
      </c>
      <c r="Q1704" s="23">
        <v>0</v>
      </c>
      <c r="R1704" s="24">
        <v>0</v>
      </c>
      <c r="S1704" s="25">
        <v>1433.08</v>
      </c>
      <c r="U1704" s="22" t="str">
        <f>IFERROR(VLOOKUP(B1704,[1]Planilha1!$A$1:$B$34,2,FALSE),"Liberado")</f>
        <v>Liberado</v>
      </c>
    </row>
    <row r="1705" spans="1:21" s="21" customFormat="1" ht="20.100000000000001" customHeight="1" x14ac:dyDescent="0.2">
      <c r="A1705" s="12" t="s">
        <v>60</v>
      </c>
      <c r="B1705" s="18" t="s">
        <v>244</v>
      </c>
      <c r="C1705" s="12" t="s">
        <v>772</v>
      </c>
      <c r="D1705" s="12" t="s">
        <v>7817</v>
      </c>
      <c r="E1705" s="19" t="s">
        <v>5</v>
      </c>
      <c r="F1705" s="19" t="s">
        <v>2273</v>
      </c>
      <c r="G1705" s="19" t="s">
        <v>9822</v>
      </c>
      <c r="H1705" s="12" t="s">
        <v>3696</v>
      </c>
      <c r="I1705" s="20">
        <v>20000</v>
      </c>
      <c r="J1705" s="12" t="s">
        <v>2276</v>
      </c>
      <c r="K1705" s="12" t="s">
        <v>7818</v>
      </c>
      <c r="L1705" s="12" t="s">
        <v>2677</v>
      </c>
      <c r="M1705" s="12"/>
      <c r="N1705" s="12" t="s">
        <v>3216</v>
      </c>
      <c r="O1705" s="23">
        <v>0</v>
      </c>
      <c r="P1705" s="23">
        <v>0</v>
      </c>
      <c r="Q1705" s="23">
        <v>0</v>
      </c>
      <c r="R1705" s="24">
        <v>0</v>
      </c>
      <c r="S1705" s="25">
        <v>758</v>
      </c>
      <c r="U1705" s="22" t="str">
        <f>IFERROR(VLOOKUP(B1705,[1]Planilha1!$A$1:$B$34,2,FALSE),"Liberado")</f>
        <v>Liberado</v>
      </c>
    </row>
    <row r="1706" spans="1:21" s="21" customFormat="1" ht="20.100000000000001" customHeight="1" x14ac:dyDescent="0.2">
      <c r="A1706" s="12" t="s">
        <v>60</v>
      </c>
      <c r="B1706" s="18" t="s">
        <v>244</v>
      </c>
      <c r="C1706" s="12" t="s">
        <v>772</v>
      </c>
      <c r="D1706" s="12" t="s">
        <v>1315</v>
      </c>
      <c r="E1706" s="19" t="s">
        <v>5</v>
      </c>
      <c r="F1706" s="19" t="s">
        <v>2244</v>
      </c>
      <c r="G1706" s="19" t="s">
        <v>5125</v>
      </c>
      <c r="H1706" s="12" t="s">
        <v>3718</v>
      </c>
      <c r="I1706" s="20">
        <v>432708.1</v>
      </c>
      <c r="J1706" s="12" t="s">
        <v>2264</v>
      </c>
      <c r="K1706" s="12" t="s">
        <v>5126</v>
      </c>
      <c r="L1706" s="12" t="s">
        <v>2249</v>
      </c>
      <c r="M1706" s="12"/>
      <c r="N1706" s="12" t="s">
        <v>2321</v>
      </c>
      <c r="O1706" s="23">
        <v>0</v>
      </c>
      <c r="P1706" s="23">
        <v>437708.1</v>
      </c>
      <c r="Q1706" s="23">
        <v>0</v>
      </c>
      <c r="R1706" s="24">
        <v>0</v>
      </c>
      <c r="S1706" s="25">
        <v>800</v>
      </c>
      <c r="U1706" s="22" t="str">
        <f>IFERROR(VLOOKUP(B1706,[1]Planilha1!$A$1:$B$34,2,FALSE),"Liberado")</f>
        <v>Liberado</v>
      </c>
    </row>
    <row r="1707" spans="1:21" s="21" customFormat="1" ht="20.100000000000001" customHeight="1" x14ac:dyDescent="0.2">
      <c r="A1707" s="12" t="s">
        <v>60</v>
      </c>
      <c r="B1707" s="18" t="s">
        <v>244</v>
      </c>
      <c r="C1707" s="12" t="s">
        <v>772</v>
      </c>
      <c r="D1707" s="12" t="s">
        <v>1316</v>
      </c>
      <c r="E1707" s="19" t="s">
        <v>5</v>
      </c>
      <c r="F1707" s="19" t="s">
        <v>2255</v>
      </c>
      <c r="G1707" s="19" t="s">
        <v>5127</v>
      </c>
      <c r="H1707" s="12" t="s">
        <v>5128</v>
      </c>
      <c r="I1707" s="20">
        <v>8500</v>
      </c>
      <c r="J1707" s="12" t="s">
        <v>2276</v>
      </c>
      <c r="K1707" s="12" t="s">
        <v>5129</v>
      </c>
      <c r="L1707" s="12" t="s">
        <v>7867</v>
      </c>
      <c r="M1707" s="12"/>
      <c r="N1707" s="12" t="s">
        <v>5130</v>
      </c>
      <c r="O1707" s="23">
        <v>0</v>
      </c>
      <c r="P1707" s="23">
        <v>0</v>
      </c>
      <c r="Q1707" s="23">
        <v>0</v>
      </c>
      <c r="R1707" s="24">
        <v>0</v>
      </c>
      <c r="S1707" s="25">
        <v>804</v>
      </c>
      <c r="U1707" s="22" t="str">
        <f>IFERROR(VLOOKUP(B1707,[1]Planilha1!$A$1:$B$34,2,FALSE),"Liberado")</f>
        <v>Liberado</v>
      </c>
    </row>
    <row r="1708" spans="1:21" s="21" customFormat="1" ht="20.100000000000001" customHeight="1" x14ac:dyDescent="0.2">
      <c r="A1708" s="12" t="s">
        <v>60</v>
      </c>
      <c r="B1708" s="18" t="s">
        <v>244</v>
      </c>
      <c r="C1708" s="12" t="s">
        <v>772</v>
      </c>
      <c r="D1708" s="12" t="s">
        <v>1317</v>
      </c>
      <c r="E1708" s="19" t="s">
        <v>5</v>
      </c>
      <c r="F1708" s="19" t="s">
        <v>2308</v>
      </c>
      <c r="G1708" s="19" t="s">
        <v>5131</v>
      </c>
      <c r="H1708" s="12" t="s">
        <v>5132</v>
      </c>
      <c r="I1708" s="20">
        <v>67554.039999999994</v>
      </c>
      <c r="J1708" s="12" t="s">
        <v>2276</v>
      </c>
      <c r="K1708" s="12" t="s">
        <v>5133</v>
      </c>
      <c r="L1708" s="12" t="s">
        <v>8565</v>
      </c>
      <c r="M1708" s="12"/>
      <c r="N1708" s="12" t="s">
        <v>3216</v>
      </c>
      <c r="O1708" s="23">
        <v>0</v>
      </c>
      <c r="P1708" s="23">
        <v>0</v>
      </c>
      <c r="Q1708" s="23">
        <v>0</v>
      </c>
      <c r="R1708" s="24">
        <v>0</v>
      </c>
      <c r="S1708" s="25">
        <v>780</v>
      </c>
      <c r="U1708" s="22" t="str">
        <f>IFERROR(VLOOKUP(B1708,[1]Planilha1!$A$1:$B$34,2,FALSE),"Liberado")</f>
        <v>Liberado</v>
      </c>
    </row>
    <row r="1709" spans="1:21" s="21" customFormat="1" ht="20.100000000000001" customHeight="1" x14ac:dyDescent="0.2">
      <c r="A1709" s="12" t="s">
        <v>60</v>
      </c>
      <c r="B1709" s="18" t="s">
        <v>244</v>
      </c>
      <c r="C1709" s="12" t="s">
        <v>772</v>
      </c>
      <c r="D1709" s="12" t="s">
        <v>9823</v>
      </c>
      <c r="E1709" s="19" t="s">
        <v>5</v>
      </c>
      <c r="F1709" s="19" t="s">
        <v>14</v>
      </c>
      <c r="G1709" s="19" t="s">
        <v>9824</v>
      </c>
      <c r="H1709" s="12" t="s">
        <v>3692</v>
      </c>
      <c r="I1709" s="20">
        <v>15000</v>
      </c>
      <c r="J1709" s="12" t="s">
        <v>2276</v>
      </c>
      <c r="K1709" s="12" t="s">
        <v>9825</v>
      </c>
      <c r="L1709" s="12" t="s">
        <v>2260</v>
      </c>
      <c r="M1709" s="12"/>
      <c r="N1709" s="12" t="s">
        <v>3216</v>
      </c>
      <c r="O1709" s="23">
        <v>0</v>
      </c>
      <c r="P1709" s="23">
        <v>0</v>
      </c>
      <c r="Q1709" s="23">
        <v>0</v>
      </c>
      <c r="R1709" s="24">
        <v>0</v>
      </c>
      <c r="S1709" s="25">
        <v>712</v>
      </c>
      <c r="U1709" s="22" t="str">
        <f>IFERROR(VLOOKUP(B1709,[1]Planilha1!$A$1:$B$34,2,FALSE),"Liberado")</f>
        <v>Liberado</v>
      </c>
    </row>
    <row r="1710" spans="1:21" s="21" customFormat="1" ht="20.100000000000001" customHeight="1" x14ac:dyDescent="0.2">
      <c r="A1710" s="12" t="s">
        <v>60</v>
      </c>
      <c r="B1710" s="18" t="s">
        <v>244</v>
      </c>
      <c r="C1710" s="12" t="s">
        <v>772</v>
      </c>
      <c r="D1710" s="12" t="s">
        <v>7819</v>
      </c>
      <c r="E1710" s="19" t="s">
        <v>5</v>
      </c>
      <c r="F1710" s="19" t="s">
        <v>2434</v>
      </c>
      <c r="G1710" s="19" t="s">
        <v>9826</v>
      </c>
      <c r="H1710" s="12" t="s">
        <v>5132</v>
      </c>
      <c r="I1710" s="20">
        <v>5000</v>
      </c>
      <c r="J1710" s="12" t="s">
        <v>2276</v>
      </c>
      <c r="K1710" s="12" t="s">
        <v>2277</v>
      </c>
      <c r="L1710" s="12" t="s">
        <v>3329</v>
      </c>
      <c r="M1710" s="12"/>
      <c r="N1710" s="12" t="s">
        <v>3216</v>
      </c>
      <c r="O1710" s="23">
        <v>0</v>
      </c>
      <c r="P1710" s="23">
        <v>0</v>
      </c>
      <c r="Q1710" s="23">
        <v>0</v>
      </c>
      <c r="R1710" s="24">
        <v>0</v>
      </c>
      <c r="S1710" s="25">
        <v>882</v>
      </c>
      <c r="U1710" s="22" t="str">
        <f>IFERROR(VLOOKUP(B1710,[1]Planilha1!$A$1:$B$34,2,FALSE),"Liberado")</f>
        <v>Liberado</v>
      </c>
    </row>
    <row r="1711" spans="1:21" s="21" customFormat="1" ht="20.100000000000001" customHeight="1" x14ac:dyDescent="0.2">
      <c r="A1711" s="12" t="s">
        <v>60</v>
      </c>
      <c r="B1711" s="18" t="s">
        <v>244</v>
      </c>
      <c r="C1711" s="12" t="s">
        <v>772</v>
      </c>
      <c r="D1711" s="12" t="s">
        <v>9827</v>
      </c>
      <c r="E1711" s="19" t="s">
        <v>5</v>
      </c>
      <c r="F1711" s="19" t="s">
        <v>2273</v>
      </c>
      <c r="G1711" s="19" t="s">
        <v>9828</v>
      </c>
      <c r="H1711" s="12" t="s">
        <v>5156</v>
      </c>
      <c r="I1711" s="20">
        <v>20000</v>
      </c>
      <c r="J1711" s="12" t="s">
        <v>2276</v>
      </c>
      <c r="K1711" s="12" t="s">
        <v>9829</v>
      </c>
      <c r="L1711" s="12" t="s">
        <v>2515</v>
      </c>
      <c r="M1711" s="12"/>
      <c r="N1711" s="12" t="s">
        <v>3216</v>
      </c>
      <c r="O1711" s="23">
        <v>0</v>
      </c>
      <c r="P1711" s="23">
        <v>0</v>
      </c>
      <c r="Q1711" s="23">
        <v>0</v>
      </c>
      <c r="R1711" s="24">
        <v>0</v>
      </c>
      <c r="S1711" s="25">
        <v>1311.25</v>
      </c>
      <c r="U1711" s="22" t="str">
        <f>IFERROR(VLOOKUP(B1711,[1]Planilha1!$A$1:$B$34,2,FALSE),"Liberado")</f>
        <v>Liberado</v>
      </c>
    </row>
    <row r="1712" spans="1:21" s="21" customFormat="1" ht="20.100000000000001" customHeight="1" x14ac:dyDescent="0.2">
      <c r="A1712" s="12" t="s">
        <v>60</v>
      </c>
      <c r="B1712" s="18" t="s">
        <v>244</v>
      </c>
      <c r="C1712" s="12" t="s">
        <v>772</v>
      </c>
      <c r="D1712" s="12" t="s">
        <v>9830</v>
      </c>
      <c r="E1712" s="19" t="s">
        <v>5</v>
      </c>
      <c r="F1712" s="19" t="s">
        <v>2273</v>
      </c>
      <c r="G1712" s="19" t="s">
        <v>9831</v>
      </c>
      <c r="H1712" s="12" t="s">
        <v>3725</v>
      </c>
      <c r="I1712" s="20">
        <v>20000</v>
      </c>
      <c r="J1712" s="12" t="s">
        <v>2276</v>
      </c>
      <c r="K1712" s="12" t="s">
        <v>5006</v>
      </c>
      <c r="L1712" s="12" t="s">
        <v>2288</v>
      </c>
      <c r="M1712" s="12"/>
      <c r="N1712" s="12" t="s">
        <v>3216</v>
      </c>
      <c r="O1712" s="23">
        <v>0</v>
      </c>
      <c r="P1712" s="23">
        <v>0</v>
      </c>
      <c r="Q1712" s="23">
        <v>0</v>
      </c>
      <c r="R1712" s="24">
        <v>0</v>
      </c>
      <c r="S1712" s="25">
        <v>448</v>
      </c>
      <c r="U1712" s="22" t="str">
        <f>IFERROR(VLOOKUP(B1712,[1]Planilha1!$A$1:$B$34,2,FALSE),"Liberado")</f>
        <v>Liberado</v>
      </c>
    </row>
    <row r="1713" spans="1:21" s="21" customFormat="1" ht="20.100000000000001" customHeight="1" x14ac:dyDescent="0.2">
      <c r="A1713" s="12" t="s">
        <v>60</v>
      </c>
      <c r="B1713" s="18" t="s">
        <v>244</v>
      </c>
      <c r="C1713" s="12" t="s">
        <v>772</v>
      </c>
      <c r="D1713" s="12" t="s">
        <v>9832</v>
      </c>
      <c r="E1713" s="19" t="s">
        <v>5</v>
      </c>
      <c r="F1713" s="19" t="s">
        <v>2244</v>
      </c>
      <c r="G1713" s="19" t="s">
        <v>9833</v>
      </c>
      <c r="H1713" s="12" t="s">
        <v>5176</v>
      </c>
      <c r="I1713" s="20">
        <v>35000</v>
      </c>
      <c r="J1713" s="12" t="s">
        <v>2276</v>
      </c>
      <c r="K1713" s="12" t="s">
        <v>3214</v>
      </c>
      <c r="L1713" s="12" t="s">
        <v>3196</v>
      </c>
      <c r="M1713" s="12"/>
      <c r="N1713" s="12" t="s">
        <v>3216</v>
      </c>
      <c r="O1713" s="23">
        <v>0</v>
      </c>
      <c r="P1713" s="23">
        <v>0</v>
      </c>
      <c r="Q1713" s="23">
        <v>0</v>
      </c>
      <c r="R1713" s="24">
        <v>0</v>
      </c>
      <c r="S1713" s="25">
        <v>729</v>
      </c>
      <c r="U1713" s="22" t="str">
        <f>IFERROR(VLOOKUP(B1713,[1]Planilha1!$A$1:$B$34,2,FALSE),"Liberado")</f>
        <v>Liberado</v>
      </c>
    </row>
    <row r="1714" spans="1:21" s="21" customFormat="1" ht="20.100000000000001" customHeight="1" x14ac:dyDescent="0.2">
      <c r="A1714" s="12" t="s">
        <v>60</v>
      </c>
      <c r="B1714" s="18" t="s">
        <v>244</v>
      </c>
      <c r="C1714" s="12" t="s">
        <v>772</v>
      </c>
      <c r="D1714" s="12" t="s">
        <v>1318</v>
      </c>
      <c r="E1714" s="19" t="s">
        <v>5</v>
      </c>
      <c r="F1714" s="19" t="s">
        <v>2244</v>
      </c>
      <c r="G1714" s="19" t="s">
        <v>5134</v>
      </c>
      <c r="H1714" s="12" t="s">
        <v>5135</v>
      </c>
      <c r="I1714" s="20">
        <v>9370</v>
      </c>
      <c r="J1714" s="12" t="s">
        <v>2270</v>
      </c>
      <c r="K1714" s="12" t="s">
        <v>5136</v>
      </c>
      <c r="L1714" s="12" t="s">
        <v>2359</v>
      </c>
      <c r="M1714" s="12"/>
      <c r="N1714" s="12" t="s">
        <v>9834</v>
      </c>
      <c r="O1714" s="23">
        <v>0</v>
      </c>
      <c r="P1714" s="23">
        <v>7398.82</v>
      </c>
      <c r="Q1714" s="23">
        <v>0</v>
      </c>
      <c r="R1714" s="24">
        <v>0</v>
      </c>
      <c r="S1714" s="25">
        <v>1141.5</v>
      </c>
      <c r="U1714" s="22" t="str">
        <f>IFERROR(VLOOKUP(B1714,[1]Planilha1!$A$1:$B$34,2,FALSE),"Liberado")</f>
        <v>Liberado</v>
      </c>
    </row>
    <row r="1715" spans="1:21" s="21" customFormat="1" ht="20.100000000000001" customHeight="1" x14ac:dyDescent="0.2">
      <c r="A1715" s="12" t="s">
        <v>60</v>
      </c>
      <c r="B1715" s="18" t="s">
        <v>244</v>
      </c>
      <c r="C1715" s="12" t="s">
        <v>772</v>
      </c>
      <c r="D1715" s="12" t="s">
        <v>9835</v>
      </c>
      <c r="E1715" s="19" t="s">
        <v>5</v>
      </c>
      <c r="F1715" s="19" t="s">
        <v>2273</v>
      </c>
      <c r="G1715" s="19" t="s">
        <v>9836</v>
      </c>
      <c r="H1715" s="12" t="s">
        <v>9837</v>
      </c>
      <c r="I1715" s="20">
        <v>10000</v>
      </c>
      <c r="J1715" s="12" t="s">
        <v>2258</v>
      </c>
      <c r="K1715" s="12" t="s">
        <v>9838</v>
      </c>
      <c r="L1715" s="12" t="s">
        <v>2368</v>
      </c>
      <c r="M1715" s="12"/>
      <c r="N1715" s="12" t="s">
        <v>2412</v>
      </c>
      <c r="O1715" s="23">
        <v>0</v>
      </c>
      <c r="P1715" s="23">
        <v>10000</v>
      </c>
      <c r="Q1715" s="23">
        <v>0</v>
      </c>
      <c r="R1715" s="24">
        <v>0</v>
      </c>
      <c r="S1715" s="25">
        <v>160</v>
      </c>
      <c r="U1715" s="22" t="str">
        <f>IFERROR(VLOOKUP(B1715,[1]Planilha1!$A$1:$B$34,2,FALSE),"Liberado")</f>
        <v>Liberado</v>
      </c>
    </row>
    <row r="1716" spans="1:21" s="21" customFormat="1" ht="20.100000000000001" customHeight="1" x14ac:dyDescent="0.2">
      <c r="A1716" s="12" t="s">
        <v>60</v>
      </c>
      <c r="B1716" s="18" t="s">
        <v>244</v>
      </c>
      <c r="C1716" s="12" t="s">
        <v>772</v>
      </c>
      <c r="D1716" s="12" t="s">
        <v>9839</v>
      </c>
      <c r="E1716" s="19" t="s">
        <v>5</v>
      </c>
      <c r="F1716" s="19" t="s">
        <v>2273</v>
      </c>
      <c r="G1716" s="19" t="s">
        <v>9840</v>
      </c>
      <c r="H1716" s="12" t="s">
        <v>4972</v>
      </c>
      <c r="I1716" s="20">
        <v>18740</v>
      </c>
      <c r="J1716" s="12" t="s">
        <v>2264</v>
      </c>
      <c r="K1716" s="12" t="s">
        <v>9841</v>
      </c>
      <c r="L1716" s="12" t="s">
        <v>2288</v>
      </c>
      <c r="M1716" s="12" t="s">
        <v>9842</v>
      </c>
      <c r="N1716" s="12" t="s">
        <v>2768</v>
      </c>
      <c r="O1716" s="23">
        <v>0</v>
      </c>
      <c r="P1716" s="23">
        <v>8000</v>
      </c>
      <c r="Q1716" s="23">
        <v>0</v>
      </c>
      <c r="R1716" s="24">
        <v>0</v>
      </c>
      <c r="S1716" s="25">
        <v>0</v>
      </c>
      <c r="U1716" s="22" t="str">
        <f>IFERROR(VLOOKUP(B1716,[1]Planilha1!$A$1:$B$34,2,FALSE),"Liberado")</f>
        <v>Liberado</v>
      </c>
    </row>
    <row r="1717" spans="1:21" s="21" customFormat="1" ht="20.100000000000001" customHeight="1" x14ac:dyDescent="0.2">
      <c r="A1717" s="12" t="s">
        <v>60</v>
      </c>
      <c r="B1717" s="18" t="s">
        <v>244</v>
      </c>
      <c r="C1717" s="12" t="s">
        <v>776</v>
      </c>
      <c r="D1717" s="12" t="s">
        <v>1319</v>
      </c>
      <c r="E1717" s="19" t="s">
        <v>5</v>
      </c>
      <c r="F1717" s="19" t="s">
        <v>10</v>
      </c>
      <c r="G1717" s="19" t="s">
        <v>5137</v>
      </c>
      <c r="H1717" s="12" t="s">
        <v>5138</v>
      </c>
      <c r="I1717" s="20">
        <v>7945.4</v>
      </c>
      <c r="J1717" s="12" t="s">
        <v>2258</v>
      </c>
      <c r="K1717" s="12" t="s">
        <v>5139</v>
      </c>
      <c r="L1717" s="12" t="s">
        <v>2368</v>
      </c>
      <c r="M1717" s="12"/>
      <c r="N1717" s="12" t="s">
        <v>5140</v>
      </c>
      <c r="O1717" s="23">
        <v>0</v>
      </c>
      <c r="P1717" s="23">
        <v>10000</v>
      </c>
      <c r="Q1717" s="23">
        <v>0</v>
      </c>
      <c r="R1717" s="24">
        <v>0</v>
      </c>
      <c r="S1717" s="25">
        <v>928</v>
      </c>
      <c r="U1717" s="22" t="str">
        <f>IFERROR(VLOOKUP(B1717,[1]Planilha1!$A$1:$B$34,2,FALSE),"Liberado")</f>
        <v>Liberado</v>
      </c>
    </row>
    <row r="1718" spans="1:21" s="21" customFormat="1" ht="20.100000000000001" customHeight="1" x14ac:dyDescent="0.2">
      <c r="A1718" s="12" t="s">
        <v>60</v>
      </c>
      <c r="B1718" s="18" t="s">
        <v>244</v>
      </c>
      <c r="C1718" s="12" t="s">
        <v>776</v>
      </c>
      <c r="D1718" s="12" t="s">
        <v>1320</v>
      </c>
      <c r="E1718" s="19" t="s">
        <v>5</v>
      </c>
      <c r="F1718" s="19" t="s">
        <v>10</v>
      </c>
      <c r="G1718" s="19" t="s">
        <v>5141</v>
      </c>
      <c r="H1718" s="12" t="s">
        <v>5142</v>
      </c>
      <c r="I1718" s="20">
        <v>9583.4</v>
      </c>
      <c r="J1718" s="12" t="s">
        <v>2258</v>
      </c>
      <c r="K1718" s="12" t="s">
        <v>5143</v>
      </c>
      <c r="L1718" s="12" t="s">
        <v>2368</v>
      </c>
      <c r="M1718" s="12"/>
      <c r="N1718" s="12" t="s">
        <v>2763</v>
      </c>
      <c r="O1718" s="23">
        <v>0</v>
      </c>
      <c r="P1718" s="23">
        <v>14791.7</v>
      </c>
      <c r="Q1718" s="23">
        <v>0</v>
      </c>
      <c r="R1718" s="24">
        <v>0</v>
      </c>
      <c r="S1718" s="25">
        <v>960</v>
      </c>
      <c r="U1718" s="22" t="str">
        <f>IFERROR(VLOOKUP(B1718,[1]Planilha1!$A$1:$B$34,2,FALSE),"Liberado")</f>
        <v>Liberado</v>
      </c>
    </row>
    <row r="1719" spans="1:21" s="21" customFormat="1" ht="20.100000000000001" customHeight="1" x14ac:dyDescent="0.2">
      <c r="A1719" s="12" t="s">
        <v>60</v>
      </c>
      <c r="B1719" s="18" t="s">
        <v>244</v>
      </c>
      <c r="C1719" s="12" t="s">
        <v>776</v>
      </c>
      <c r="D1719" s="12" t="s">
        <v>1321</v>
      </c>
      <c r="E1719" s="19" t="s">
        <v>5</v>
      </c>
      <c r="F1719" s="19" t="s">
        <v>2244</v>
      </c>
      <c r="G1719" s="19" t="s">
        <v>5144</v>
      </c>
      <c r="H1719" s="12" t="s">
        <v>2874</v>
      </c>
      <c r="I1719" s="20">
        <v>6000</v>
      </c>
      <c r="J1719" s="12" t="s">
        <v>2276</v>
      </c>
      <c r="K1719" s="12" t="s">
        <v>5145</v>
      </c>
      <c r="L1719" s="12" t="s">
        <v>2380</v>
      </c>
      <c r="M1719" s="12"/>
      <c r="N1719" s="12" t="s">
        <v>5146</v>
      </c>
      <c r="O1719" s="23">
        <v>0</v>
      </c>
      <c r="P1719" s="23">
        <v>6000</v>
      </c>
      <c r="Q1719" s="23">
        <v>0</v>
      </c>
      <c r="R1719" s="24">
        <v>0</v>
      </c>
      <c r="S1719" s="25">
        <v>1460</v>
      </c>
      <c r="U1719" s="22" t="str">
        <f>IFERROR(VLOOKUP(B1719,[1]Planilha1!$A$1:$B$34,2,FALSE),"Liberado")</f>
        <v>Liberado</v>
      </c>
    </row>
    <row r="1720" spans="1:21" s="21" customFormat="1" ht="20.100000000000001" customHeight="1" x14ac:dyDescent="0.2">
      <c r="A1720" s="12" t="s">
        <v>60</v>
      </c>
      <c r="B1720" s="18" t="s">
        <v>244</v>
      </c>
      <c r="C1720" s="12" t="s">
        <v>776</v>
      </c>
      <c r="D1720" s="12" t="s">
        <v>1322</v>
      </c>
      <c r="E1720" s="19" t="s">
        <v>5</v>
      </c>
      <c r="F1720" s="19" t="s">
        <v>2273</v>
      </c>
      <c r="G1720" s="19" t="s">
        <v>5147</v>
      </c>
      <c r="H1720" s="12" t="s">
        <v>5148</v>
      </c>
      <c r="I1720" s="20">
        <v>28000</v>
      </c>
      <c r="J1720" s="12" t="s">
        <v>2258</v>
      </c>
      <c r="K1720" s="12" t="s">
        <v>5149</v>
      </c>
      <c r="L1720" s="12" t="s">
        <v>2368</v>
      </c>
      <c r="M1720" s="12"/>
      <c r="N1720" s="12" t="s">
        <v>5150</v>
      </c>
      <c r="O1720" s="23">
        <v>10000</v>
      </c>
      <c r="P1720" s="23">
        <v>0</v>
      </c>
      <c r="Q1720" s="23">
        <v>0</v>
      </c>
      <c r="R1720" s="24">
        <v>0</v>
      </c>
      <c r="S1720" s="25">
        <v>1364.1</v>
      </c>
      <c r="U1720" s="22" t="str">
        <f>IFERROR(VLOOKUP(B1720,[1]Planilha1!$A$1:$B$34,2,FALSE),"Liberado")</f>
        <v>Liberado</v>
      </c>
    </row>
    <row r="1721" spans="1:21" s="21" customFormat="1" ht="20.100000000000001" customHeight="1" x14ac:dyDescent="0.2">
      <c r="A1721" s="12" t="s">
        <v>60</v>
      </c>
      <c r="B1721" s="18" t="s">
        <v>244</v>
      </c>
      <c r="C1721" s="12" t="s">
        <v>776</v>
      </c>
      <c r="D1721" s="12" t="s">
        <v>1323</v>
      </c>
      <c r="E1721" s="19" t="s">
        <v>5</v>
      </c>
      <c r="F1721" s="19" t="s">
        <v>2273</v>
      </c>
      <c r="G1721" s="19" t="s">
        <v>5151</v>
      </c>
      <c r="H1721" s="12" t="s">
        <v>5152</v>
      </c>
      <c r="I1721" s="20">
        <v>50000</v>
      </c>
      <c r="J1721" s="12" t="s">
        <v>2276</v>
      </c>
      <c r="K1721" s="12" t="s">
        <v>5153</v>
      </c>
      <c r="L1721" s="12" t="s">
        <v>2840</v>
      </c>
      <c r="M1721" s="12"/>
      <c r="N1721" s="12" t="s">
        <v>5154</v>
      </c>
      <c r="O1721" s="23">
        <v>0</v>
      </c>
      <c r="P1721" s="23">
        <v>0</v>
      </c>
      <c r="Q1721" s="23">
        <v>0</v>
      </c>
      <c r="R1721" s="24">
        <v>0</v>
      </c>
      <c r="S1721" s="25">
        <v>920</v>
      </c>
      <c r="U1721" s="22" t="str">
        <f>IFERROR(VLOOKUP(B1721,[1]Planilha1!$A$1:$B$34,2,FALSE),"Liberado")</f>
        <v>Liberado</v>
      </c>
    </row>
    <row r="1722" spans="1:21" s="21" customFormat="1" ht="20.100000000000001" customHeight="1" x14ac:dyDescent="0.2">
      <c r="A1722" s="12" t="s">
        <v>60</v>
      </c>
      <c r="B1722" s="18" t="s">
        <v>244</v>
      </c>
      <c r="C1722" s="12" t="s">
        <v>776</v>
      </c>
      <c r="D1722" s="12" t="s">
        <v>1324</v>
      </c>
      <c r="E1722" s="19" t="s">
        <v>5</v>
      </c>
      <c r="F1722" s="19" t="s">
        <v>2273</v>
      </c>
      <c r="G1722" s="19" t="s">
        <v>5155</v>
      </c>
      <c r="H1722" s="12" t="s">
        <v>5156</v>
      </c>
      <c r="I1722" s="20">
        <v>15000</v>
      </c>
      <c r="J1722" s="12" t="s">
        <v>2276</v>
      </c>
      <c r="K1722" s="12" t="s">
        <v>5157</v>
      </c>
      <c r="L1722" s="12" t="s">
        <v>2380</v>
      </c>
      <c r="M1722" s="12"/>
      <c r="N1722" s="12" t="s">
        <v>5158</v>
      </c>
      <c r="O1722" s="23">
        <v>0</v>
      </c>
      <c r="P1722" s="23">
        <v>0</v>
      </c>
      <c r="Q1722" s="23">
        <v>0</v>
      </c>
      <c r="R1722" s="24">
        <v>0</v>
      </c>
      <c r="S1722" s="25">
        <v>708</v>
      </c>
      <c r="U1722" s="22" t="str">
        <f>IFERROR(VLOOKUP(B1722,[1]Planilha1!$A$1:$B$34,2,FALSE),"Liberado")</f>
        <v>Liberado</v>
      </c>
    </row>
    <row r="1723" spans="1:21" s="21" customFormat="1" ht="20.100000000000001" customHeight="1" x14ac:dyDescent="0.2">
      <c r="A1723" s="12" t="s">
        <v>60</v>
      </c>
      <c r="B1723" s="18" t="s">
        <v>244</v>
      </c>
      <c r="C1723" s="12" t="s">
        <v>776</v>
      </c>
      <c r="D1723" s="12" t="s">
        <v>1325</v>
      </c>
      <c r="E1723" s="19" t="s">
        <v>5</v>
      </c>
      <c r="F1723" s="19" t="s">
        <v>2273</v>
      </c>
      <c r="G1723" s="19" t="s">
        <v>5159</v>
      </c>
      <c r="H1723" s="12" t="s">
        <v>5160</v>
      </c>
      <c r="I1723" s="20">
        <v>30000</v>
      </c>
      <c r="J1723" s="12" t="s">
        <v>2276</v>
      </c>
      <c r="K1723" s="12" t="s">
        <v>2277</v>
      </c>
      <c r="L1723" s="12" t="s">
        <v>3196</v>
      </c>
      <c r="M1723" s="12"/>
      <c r="N1723" s="12" t="s">
        <v>5161</v>
      </c>
      <c r="O1723" s="23">
        <v>0</v>
      </c>
      <c r="P1723" s="23">
        <v>0</v>
      </c>
      <c r="Q1723" s="23">
        <v>0</v>
      </c>
      <c r="R1723" s="24">
        <v>0</v>
      </c>
      <c r="S1723" s="25">
        <v>872</v>
      </c>
      <c r="U1723" s="22" t="str">
        <f>IFERROR(VLOOKUP(B1723,[1]Planilha1!$A$1:$B$34,2,FALSE),"Liberado")</f>
        <v>Liberado</v>
      </c>
    </row>
    <row r="1724" spans="1:21" s="21" customFormat="1" ht="20.100000000000001" customHeight="1" x14ac:dyDescent="0.2">
      <c r="A1724" s="12" t="s">
        <v>60</v>
      </c>
      <c r="B1724" s="18" t="s">
        <v>244</v>
      </c>
      <c r="C1724" s="12" t="s">
        <v>776</v>
      </c>
      <c r="D1724" s="12" t="s">
        <v>1326</v>
      </c>
      <c r="E1724" s="19" t="s">
        <v>5</v>
      </c>
      <c r="F1724" s="19" t="s">
        <v>2273</v>
      </c>
      <c r="G1724" s="19" t="s">
        <v>5162</v>
      </c>
      <c r="H1724" s="12" t="s">
        <v>5132</v>
      </c>
      <c r="I1724" s="20">
        <v>935922.82</v>
      </c>
      <c r="J1724" s="12" t="s">
        <v>2264</v>
      </c>
      <c r="K1724" s="12" t="s">
        <v>5163</v>
      </c>
      <c r="L1724" s="12" t="s">
        <v>2296</v>
      </c>
      <c r="M1724" s="12"/>
      <c r="N1724" s="12" t="s">
        <v>2342</v>
      </c>
      <c r="O1724" s="23">
        <v>0</v>
      </c>
      <c r="P1724" s="23">
        <v>0</v>
      </c>
      <c r="Q1724" s="23">
        <v>0</v>
      </c>
      <c r="R1724" s="24">
        <v>0</v>
      </c>
      <c r="S1724" s="25">
        <v>440</v>
      </c>
      <c r="U1724" s="22" t="str">
        <f>IFERROR(VLOOKUP(B1724,[1]Planilha1!$A$1:$B$34,2,FALSE),"Liberado")</f>
        <v>Liberado</v>
      </c>
    </row>
    <row r="1725" spans="1:21" s="21" customFormat="1" ht="20.100000000000001" customHeight="1" x14ac:dyDescent="0.2">
      <c r="A1725" s="12" t="s">
        <v>60</v>
      </c>
      <c r="B1725" s="18" t="s">
        <v>244</v>
      </c>
      <c r="C1725" s="12" t="s">
        <v>776</v>
      </c>
      <c r="D1725" s="12" t="s">
        <v>1327</v>
      </c>
      <c r="E1725" s="19" t="s">
        <v>5</v>
      </c>
      <c r="F1725" s="19" t="s">
        <v>10</v>
      </c>
      <c r="G1725" s="19" t="s">
        <v>5164</v>
      </c>
      <c r="H1725" s="12" t="s">
        <v>3725</v>
      </c>
      <c r="I1725" s="20">
        <v>5000</v>
      </c>
      <c r="J1725" s="12" t="s">
        <v>2276</v>
      </c>
      <c r="K1725" s="12" t="s">
        <v>5165</v>
      </c>
      <c r="L1725" s="12" t="s">
        <v>7934</v>
      </c>
      <c r="M1725" s="12"/>
      <c r="N1725" s="12" t="s">
        <v>3216</v>
      </c>
      <c r="O1725" s="23">
        <v>0</v>
      </c>
      <c r="P1725" s="23">
        <v>0</v>
      </c>
      <c r="Q1725" s="23">
        <v>0</v>
      </c>
      <c r="R1725" s="24">
        <v>0</v>
      </c>
      <c r="S1725" s="25">
        <v>644</v>
      </c>
      <c r="U1725" s="22" t="str">
        <f>IFERROR(VLOOKUP(B1725,[1]Planilha1!$A$1:$B$34,2,FALSE),"Liberado")</f>
        <v>Liberado</v>
      </c>
    </row>
    <row r="1726" spans="1:21" s="21" customFormat="1" ht="20.100000000000001" customHeight="1" x14ac:dyDescent="0.2">
      <c r="A1726" s="12" t="s">
        <v>60</v>
      </c>
      <c r="B1726" s="18" t="s">
        <v>244</v>
      </c>
      <c r="C1726" s="12" t="s">
        <v>776</v>
      </c>
      <c r="D1726" s="12" t="s">
        <v>1328</v>
      </c>
      <c r="E1726" s="19" t="s">
        <v>5</v>
      </c>
      <c r="F1726" s="19" t="s">
        <v>2244</v>
      </c>
      <c r="G1726" s="19" t="s">
        <v>5166</v>
      </c>
      <c r="H1726" s="12" t="s">
        <v>3696</v>
      </c>
      <c r="I1726" s="20">
        <v>15000</v>
      </c>
      <c r="J1726" s="12" t="s">
        <v>2264</v>
      </c>
      <c r="K1726" s="12" t="s">
        <v>2647</v>
      </c>
      <c r="L1726" s="12" t="s">
        <v>7976</v>
      </c>
      <c r="M1726" s="12"/>
      <c r="N1726" s="12" t="s">
        <v>2342</v>
      </c>
      <c r="O1726" s="23">
        <v>9370</v>
      </c>
      <c r="P1726" s="23">
        <v>0</v>
      </c>
      <c r="Q1726" s="23">
        <v>0</v>
      </c>
      <c r="R1726" s="24">
        <v>0</v>
      </c>
      <c r="S1726" s="25">
        <v>384</v>
      </c>
      <c r="U1726" s="22" t="str">
        <f>IFERROR(VLOOKUP(B1726,[1]Planilha1!$A$1:$B$34,2,FALSE),"Liberado")</f>
        <v>Liberado</v>
      </c>
    </row>
    <row r="1727" spans="1:21" s="21" customFormat="1" ht="20.100000000000001" customHeight="1" x14ac:dyDescent="0.2">
      <c r="A1727" s="12" t="s">
        <v>60</v>
      </c>
      <c r="B1727" s="18" t="s">
        <v>244</v>
      </c>
      <c r="C1727" s="12" t="s">
        <v>776</v>
      </c>
      <c r="D1727" s="12" t="s">
        <v>1329</v>
      </c>
      <c r="E1727" s="19" t="s">
        <v>5</v>
      </c>
      <c r="F1727" s="19" t="s">
        <v>2519</v>
      </c>
      <c r="G1727" s="19" t="s">
        <v>5167</v>
      </c>
      <c r="H1727" s="12" t="s">
        <v>3725</v>
      </c>
      <c r="I1727" s="20">
        <v>5000</v>
      </c>
      <c r="J1727" s="12" t="s">
        <v>2264</v>
      </c>
      <c r="K1727" s="12" t="s">
        <v>2728</v>
      </c>
      <c r="L1727" s="12" t="s">
        <v>2334</v>
      </c>
      <c r="M1727" s="12"/>
      <c r="N1727" s="12" t="s">
        <v>5168</v>
      </c>
      <c r="O1727" s="23">
        <v>0</v>
      </c>
      <c r="P1727" s="23">
        <v>0</v>
      </c>
      <c r="Q1727" s="23">
        <v>0</v>
      </c>
      <c r="R1727" s="24">
        <v>0</v>
      </c>
      <c r="S1727" s="25">
        <v>384</v>
      </c>
      <c r="U1727" s="22" t="str">
        <f>IFERROR(VLOOKUP(B1727,[1]Planilha1!$A$1:$B$34,2,FALSE),"Liberado")</f>
        <v>Liberado</v>
      </c>
    </row>
    <row r="1728" spans="1:21" s="21" customFormat="1" ht="20.100000000000001" customHeight="1" x14ac:dyDescent="0.2">
      <c r="A1728" s="12" t="s">
        <v>60</v>
      </c>
      <c r="B1728" s="18" t="s">
        <v>244</v>
      </c>
      <c r="C1728" s="12" t="s">
        <v>776</v>
      </c>
      <c r="D1728" s="12" t="s">
        <v>9843</v>
      </c>
      <c r="E1728" s="19" t="s">
        <v>5</v>
      </c>
      <c r="F1728" s="19" t="s">
        <v>2273</v>
      </c>
      <c r="G1728" s="19" t="s">
        <v>9844</v>
      </c>
      <c r="H1728" s="12" t="s">
        <v>3696</v>
      </c>
      <c r="I1728" s="20">
        <v>15000</v>
      </c>
      <c r="J1728" s="12" t="s">
        <v>2264</v>
      </c>
      <c r="K1728" s="12" t="s">
        <v>9845</v>
      </c>
      <c r="L1728" s="12" t="s">
        <v>7881</v>
      </c>
      <c r="M1728" s="12"/>
      <c r="N1728" s="12" t="s">
        <v>2438</v>
      </c>
      <c r="O1728" s="23">
        <v>0</v>
      </c>
      <c r="P1728" s="23">
        <v>10000</v>
      </c>
      <c r="Q1728" s="23">
        <v>0</v>
      </c>
      <c r="R1728" s="24">
        <v>0</v>
      </c>
      <c r="S1728" s="25">
        <v>224</v>
      </c>
      <c r="U1728" s="22" t="str">
        <f>IFERROR(VLOOKUP(B1728,[1]Planilha1!$A$1:$B$34,2,FALSE),"Liberado")</f>
        <v>Liberado</v>
      </c>
    </row>
    <row r="1729" spans="1:21" s="21" customFormat="1" ht="20.100000000000001" customHeight="1" x14ac:dyDescent="0.2">
      <c r="A1729" s="12" t="s">
        <v>60</v>
      </c>
      <c r="B1729" s="18" t="s">
        <v>244</v>
      </c>
      <c r="C1729" s="12" t="s">
        <v>776</v>
      </c>
      <c r="D1729" s="12" t="s">
        <v>9846</v>
      </c>
      <c r="E1729" s="19" t="s">
        <v>5</v>
      </c>
      <c r="F1729" s="19" t="s">
        <v>2244</v>
      </c>
      <c r="G1729" s="19" t="s">
        <v>7820</v>
      </c>
      <c r="H1729" s="12" t="s">
        <v>9847</v>
      </c>
      <c r="I1729" s="20">
        <v>13649.38</v>
      </c>
      <c r="J1729" s="12" t="s">
        <v>2276</v>
      </c>
      <c r="K1729" s="12" t="s">
        <v>9848</v>
      </c>
      <c r="L1729" s="12" t="s">
        <v>5043</v>
      </c>
      <c r="M1729" s="12"/>
      <c r="N1729" s="12" t="s">
        <v>3216</v>
      </c>
      <c r="O1729" s="23">
        <v>0</v>
      </c>
      <c r="P1729" s="23">
        <v>0</v>
      </c>
      <c r="Q1729" s="23">
        <v>0</v>
      </c>
      <c r="R1729" s="24">
        <v>0</v>
      </c>
      <c r="S1729" s="25">
        <v>1044.74</v>
      </c>
      <c r="U1729" s="22" t="str">
        <f>IFERROR(VLOOKUP(B1729,[1]Planilha1!$A$1:$B$34,2,FALSE),"Liberado")</f>
        <v>Liberado</v>
      </c>
    </row>
    <row r="1730" spans="1:21" s="21" customFormat="1" ht="20.100000000000001" customHeight="1" x14ac:dyDescent="0.2">
      <c r="A1730" s="12" t="s">
        <v>60</v>
      </c>
      <c r="B1730" s="18" t="s">
        <v>244</v>
      </c>
      <c r="C1730" s="12" t="s">
        <v>776</v>
      </c>
      <c r="D1730" s="12" t="s">
        <v>9849</v>
      </c>
      <c r="E1730" s="19" t="s">
        <v>5</v>
      </c>
      <c r="F1730" s="19" t="s">
        <v>2273</v>
      </c>
      <c r="G1730" s="19" t="s">
        <v>9850</v>
      </c>
      <c r="H1730" s="12" t="s">
        <v>5207</v>
      </c>
      <c r="I1730" s="20">
        <v>15760</v>
      </c>
      <c r="J1730" s="12" t="s">
        <v>2264</v>
      </c>
      <c r="K1730" s="12" t="s">
        <v>9851</v>
      </c>
      <c r="L1730" s="12" t="s">
        <v>2288</v>
      </c>
      <c r="M1730" s="12" t="s">
        <v>9852</v>
      </c>
      <c r="N1730" s="12" t="s">
        <v>9853</v>
      </c>
      <c r="O1730" s="23">
        <v>0</v>
      </c>
      <c r="P1730" s="23">
        <v>0</v>
      </c>
      <c r="Q1730" s="23">
        <v>0</v>
      </c>
      <c r="R1730" s="24">
        <v>0</v>
      </c>
      <c r="S1730" s="25">
        <v>64</v>
      </c>
      <c r="U1730" s="22" t="str">
        <f>IFERROR(VLOOKUP(B1730,[1]Planilha1!$A$1:$B$34,2,FALSE),"Liberado")</f>
        <v>Liberado</v>
      </c>
    </row>
    <row r="1731" spans="1:21" s="21" customFormat="1" ht="20.100000000000001" customHeight="1" x14ac:dyDescent="0.2">
      <c r="A1731" s="12" t="s">
        <v>60</v>
      </c>
      <c r="B1731" s="18" t="s">
        <v>244</v>
      </c>
      <c r="C1731" s="12" t="s">
        <v>1330</v>
      </c>
      <c r="D1731" s="12" t="s">
        <v>1331</v>
      </c>
      <c r="E1731" s="19" t="s">
        <v>5</v>
      </c>
      <c r="F1731" s="19" t="s">
        <v>2244</v>
      </c>
      <c r="G1731" s="19" t="s">
        <v>5169</v>
      </c>
      <c r="H1731" s="12" t="s">
        <v>5170</v>
      </c>
      <c r="I1731" s="20">
        <v>28000</v>
      </c>
      <c r="J1731" s="12" t="s">
        <v>2276</v>
      </c>
      <c r="K1731" s="12" t="s">
        <v>5171</v>
      </c>
      <c r="L1731" s="12" t="s">
        <v>2322</v>
      </c>
      <c r="M1731" s="12"/>
      <c r="N1731" s="12" t="s">
        <v>5172</v>
      </c>
      <c r="O1731" s="23">
        <v>0</v>
      </c>
      <c r="P1731" s="23">
        <v>0</v>
      </c>
      <c r="Q1731" s="23">
        <v>0</v>
      </c>
      <c r="R1731" s="24">
        <v>0</v>
      </c>
      <c r="S1731" s="25">
        <v>2091.8000000000002</v>
      </c>
      <c r="U1731" s="22" t="str">
        <f>IFERROR(VLOOKUP(B1731,[1]Planilha1!$A$1:$B$34,2,FALSE),"Liberado")</f>
        <v>Liberado</v>
      </c>
    </row>
    <row r="1732" spans="1:21" s="21" customFormat="1" ht="20.100000000000001" customHeight="1" x14ac:dyDescent="0.2">
      <c r="A1732" s="12" t="s">
        <v>60</v>
      </c>
      <c r="B1732" s="18" t="s">
        <v>244</v>
      </c>
      <c r="C1732" s="12" t="s">
        <v>1330</v>
      </c>
      <c r="D1732" s="12" t="s">
        <v>1332</v>
      </c>
      <c r="E1732" s="19" t="s">
        <v>5</v>
      </c>
      <c r="F1732" s="19" t="s">
        <v>2244</v>
      </c>
      <c r="G1732" s="19" t="s">
        <v>5173</v>
      </c>
      <c r="H1732" s="12" t="s">
        <v>5174</v>
      </c>
      <c r="I1732" s="20">
        <v>15000</v>
      </c>
      <c r="J1732" s="12" t="s">
        <v>2264</v>
      </c>
      <c r="K1732" s="12" t="s">
        <v>4857</v>
      </c>
      <c r="L1732" s="12" t="s">
        <v>3939</v>
      </c>
      <c r="M1732" s="12"/>
      <c r="N1732" s="12" t="s">
        <v>2595</v>
      </c>
      <c r="O1732" s="23">
        <v>0</v>
      </c>
      <c r="P1732" s="23">
        <v>8000</v>
      </c>
      <c r="Q1732" s="23">
        <v>0</v>
      </c>
      <c r="R1732" s="24">
        <v>0</v>
      </c>
      <c r="S1732" s="25">
        <v>256</v>
      </c>
      <c r="U1732" s="22" t="str">
        <f>IFERROR(VLOOKUP(B1732,[1]Planilha1!$A$1:$B$34,2,FALSE),"Liberado")</f>
        <v>Liberado</v>
      </c>
    </row>
    <row r="1733" spans="1:21" s="21" customFormat="1" ht="20.100000000000001" customHeight="1" x14ac:dyDescent="0.2">
      <c r="A1733" s="12" t="s">
        <v>60</v>
      </c>
      <c r="B1733" s="18" t="s">
        <v>244</v>
      </c>
      <c r="C1733" s="12" t="s">
        <v>1330</v>
      </c>
      <c r="D1733" s="12" t="s">
        <v>9854</v>
      </c>
      <c r="E1733" s="19" t="s">
        <v>5</v>
      </c>
      <c r="F1733" s="19" t="s">
        <v>2244</v>
      </c>
      <c r="G1733" s="19" t="s">
        <v>9855</v>
      </c>
      <c r="H1733" s="12" t="s">
        <v>3725</v>
      </c>
      <c r="I1733" s="20">
        <v>10326.06</v>
      </c>
      <c r="J1733" s="12" t="s">
        <v>2264</v>
      </c>
      <c r="K1733" s="12" t="s">
        <v>8306</v>
      </c>
      <c r="L1733" s="12" t="s">
        <v>2266</v>
      </c>
      <c r="M1733" s="12"/>
      <c r="N1733" s="12" t="s">
        <v>2768</v>
      </c>
      <c r="O1733" s="23">
        <v>0</v>
      </c>
      <c r="P1733" s="23">
        <v>2000</v>
      </c>
      <c r="Q1733" s="23">
        <v>0</v>
      </c>
      <c r="R1733" s="24">
        <v>0</v>
      </c>
      <c r="S1733" s="25">
        <v>160</v>
      </c>
      <c r="U1733" s="22" t="str">
        <f>IFERROR(VLOOKUP(B1733,[1]Planilha1!$A$1:$B$34,2,FALSE),"Liberado")</f>
        <v>Liberado</v>
      </c>
    </row>
    <row r="1734" spans="1:21" s="21" customFormat="1" ht="20.100000000000001" customHeight="1" x14ac:dyDescent="0.2">
      <c r="A1734" s="12" t="s">
        <v>60</v>
      </c>
      <c r="B1734" s="18" t="s">
        <v>244</v>
      </c>
      <c r="C1734" s="12" t="s">
        <v>784</v>
      </c>
      <c r="D1734" s="12" t="s">
        <v>9856</v>
      </c>
      <c r="E1734" s="19" t="s">
        <v>5</v>
      </c>
      <c r="F1734" s="19" t="s">
        <v>2273</v>
      </c>
      <c r="G1734" s="19" t="s">
        <v>9857</v>
      </c>
      <c r="H1734" s="12" t="s">
        <v>3729</v>
      </c>
      <c r="I1734" s="20">
        <v>10000</v>
      </c>
      <c r="J1734" s="12" t="s">
        <v>2264</v>
      </c>
      <c r="K1734" s="12" t="s">
        <v>9858</v>
      </c>
      <c r="L1734" s="12" t="s">
        <v>8183</v>
      </c>
      <c r="M1734" s="12"/>
      <c r="N1734" s="12" t="s">
        <v>2595</v>
      </c>
      <c r="O1734" s="23">
        <v>0</v>
      </c>
      <c r="P1734" s="23">
        <v>8000</v>
      </c>
      <c r="Q1734" s="23">
        <v>0</v>
      </c>
      <c r="R1734" s="24">
        <v>0</v>
      </c>
      <c r="S1734" s="25">
        <v>224</v>
      </c>
      <c r="U1734" s="22" t="str">
        <f>IFERROR(VLOOKUP(B1734,[1]Planilha1!$A$1:$B$34,2,FALSE),"Liberado")</f>
        <v>Liberado</v>
      </c>
    </row>
    <row r="1735" spans="1:21" s="21" customFormat="1" ht="20.100000000000001" customHeight="1" x14ac:dyDescent="0.2">
      <c r="A1735" s="12" t="s">
        <v>60</v>
      </c>
      <c r="B1735" s="18" t="s">
        <v>244</v>
      </c>
      <c r="C1735" s="12" t="s">
        <v>784</v>
      </c>
      <c r="D1735" s="12" t="s">
        <v>9859</v>
      </c>
      <c r="E1735" s="19" t="s">
        <v>5</v>
      </c>
      <c r="F1735" s="19" t="s">
        <v>2273</v>
      </c>
      <c r="G1735" s="19" t="s">
        <v>9860</v>
      </c>
      <c r="H1735" s="12" t="s">
        <v>9861</v>
      </c>
      <c r="I1735" s="20">
        <v>20000</v>
      </c>
      <c r="J1735" s="12" t="s">
        <v>2264</v>
      </c>
      <c r="K1735" s="12" t="s">
        <v>9862</v>
      </c>
      <c r="L1735" s="12" t="s">
        <v>3939</v>
      </c>
      <c r="M1735" s="12"/>
      <c r="N1735" s="12" t="s">
        <v>2768</v>
      </c>
      <c r="O1735" s="23">
        <v>0</v>
      </c>
      <c r="P1735" s="23">
        <v>10000</v>
      </c>
      <c r="Q1735" s="23">
        <v>0</v>
      </c>
      <c r="R1735" s="24">
        <v>0</v>
      </c>
      <c r="S1735" s="25">
        <v>128</v>
      </c>
      <c r="U1735" s="22" t="str">
        <f>IFERROR(VLOOKUP(B1735,[1]Planilha1!$A$1:$B$34,2,FALSE),"Liberado")</f>
        <v>Liberado</v>
      </c>
    </row>
    <row r="1736" spans="1:21" s="21" customFormat="1" ht="20.100000000000001" customHeight="1" x14ac:dyDescent="0.2">
      <c r="A1736" s="12" t="s">
        <v>60</v>
      </c>
      <c r="B1736" s="18" t="s">
        <v>244</v>
      </c>
      <c r="C1736" s="12" t="s">
        <v>788</v>
      </c>
      <c r="D1736" s="12" t="s">
        <v>1333</v>
      </c>
      <c r="E1736" s="19" t="s">
        <v>5</v>
      </c>
      <c r="F1736" s="19" t="s">
        <v>2273</v>
      </c>
      <c r="G1736" s="19" t="s">
        <v>5175</v>
      </c>
      <c r="H1736" s="12" t="s">
        <v>5176</v>
      </c>
      <c r="I1736" s="20">
        <v>10000</v>
      </c>
      <c r="J1736" s="12" t="s">
        <v>2276</v>
      </c>
      <c r="K1736" s="12" t="s">
        <v>5177</v>
      </c>
      <c r="L1736" s="12" t="s">
        <v>2380</v>
      </c>
      <c r="M1736" s="12"/>
      <c r="N1736" s="12" t="s">
        <v>5178</v>
      </c>
      <c r="O1736" s="23">
        <v>7000</v>
      </c>
      <c r="P1736" s="23">
        <v>0</v>
      </c>
      <c r="Q1736" s="23">
        <v>0</v>
      </c>
      <c r="R1736" s="24">
        <v>0</v>
      </c>
      <c r="S1736" s="25">
        <v>960</v>
      </c>
      <c r="U1736" s="22" t="str">
        <f>IFERROR(VLOOKUP(B1736,[1]Planilha1!$A$1:$B$34,2,FALSE),"Liberado")</f>
        <v>Liberado</v>
      </c>
    </row>
    <row r="1737" spans="1:21" s="21" customFormat="1" ht="20.100000000000001" customHeight="1" x14ac:dyDescent="0.2">
      <c r="A1737" s="12" t="s">
        <v>60</v>
      </c>
      <c r="B1737" s="18" t="s">
        <v>244</v>
      </c>
      <c r="C1737" s="12" t="s">
        <v>788</v>
      </c>
      <c r="D1737" s="12" t="s">
        <v>1334</v>
      </c>
      <c r="E1737" s="19" t="s">
        <v>5</v>
      </c>
      <c r="F1737" s="19" t="s">
        <v>2244</v>
      </c>
      <c r="G1737" s="19" t="s">
        <v>5179</v>
      </c>
      <c r="H1737" s="12" t="s">
        <v>5180</v>
      </c>
      <c r="I1737" s="20">
        <v>20000</v>
      </c>
      <c r="J1737" s="12" t="s">
        <v>2276</v>
      </c>
      <c r="K1737" s="12" t="s">
        <v>5181</v>
      </c>
      <c r="L1737" s="12" t="s">
        <v>2677</v>
      </c>
      <c r="M1737" s="12"/>
      <c r="N1737" s="12" t="s">
        <v>5182</v>
      </c>
      <c r="O1737" s="23">
        <v>0</v>
      </c>
      <c r="P1737" s="23">
        <v>5214.47</v>
      </c>
      <c r="Q1737" s="23">
        <v>0</v>
      </c>
      <c r="R1737" s="24">
        <v>0</v>
      </c>
      <c r="S1737" s="25">
        <v>1613.91</v>
      </c>
      <c r="U1737" s="22" t="str">
        <f>IFERROR(VLOOKUP(B1737,[1]Planilha1!$A$1:$B$34,2,FALSE),"Liberado")</f>
        <v>Liberado</v>
      </c>
    </row>
    <row r="1738" spans="1:21" s="21" customFormat="1" ht="20.100000000000001" customHeight="1" x14ac:dyDescent="0.2">
      <c r="A1738" s="12" t="s">
        <v>60</v>
      </c>
      <c r="B1738" s="18" t="s">
        <v>244</v>
      </c>
      <c r="C1738" s="12" t="s">
        <v>788</v>
      </c>
      <c r="D1738" s="12" t="s">
        <v>1335</v>
      </c>
      <c r="E1738" s="19" t="s">
        <v>5</v>
      </c>
      <c r="F1738" s="19" t="s">
        <v>2355</v>
      </c>
      <c r="G1738" s="19" t="s">
        <v>5183</v>
      </c>
      <c r="H1738" s="12" t="s">
        <v>5176</v>
      </c>
      <c r="I1738" s="20">
        <v>31520</v>
      </c>
      <c r="J1738" s="12" t="s">
        <v>2276</v>
      </c>
      <c r="K1738" s="12" t="s">
        <v>5184</v>
      </c>
      <c r="L1738" s="12" t="s">
        <v>8057</v>
      </c>
      <c r="M1738" s="12"/>
      <c r="N1738" s="12" t="s">
        <v>5185</v>
      </c>
      <c r="O1738" s="23">
        <v>0</v>
      </c>
      <c r="P1738" s="23">
        <v>5000</v>
      </c>
      <c r="Q1738" s="23">
        <v>0</v>
      </c>
      <c r="R1738" s="24">
        <v>0</v>
      </c>
      <c r="S1738" s="25">
        <v>1386.65</v>
      </c>
      <c r="U1738" s="22" t="str">
        <f>IFERROR(VLOOKUP(B1738,[1]Planilha1!$A$1:$B$34,2,FALSE),"Liberado")</f>
        <v>Liberado</v>
      </c>
    </row>
    <row r="1739" spans="1:21" s="21" customFormat="1" ht="20.100000000000001" customHeight="1" x14ac:dyDescent="0.2">
      <c r="A1739" s="12" t="s">
        <v>60</v>
      </c>
      <c r="B1739" s="18" t="s">
        <v>244</v>
      </c>
      <c r="C1739" s="12" t="s">
        <v>788</v>
      </c>
      <c r="D1739" s="12" t="s">
        <v>1336</v>
      </c>
      <c r="E1739" s="19" t="s">
        <v>5</v>
      </c>
      <c r="F1739" s="19" t="s">
        <v>2244</v>
      </c>
      <c r="G1739" s="19" t="s">
        <v>5186</v>
      </c>
      <c r="H1739" s="12" t="s">
        <v>5160</v>
      </c>
      <c r="I1739" s="20">
        <v>16899.400000000001</v>
      </c>
      <c r="J1739" s="12" t="s">
        <v>2276</v>
      </c>
      <c r="K1739" s="12" t="s">
        <v>2277</v>
      </c>
      <c r="L1739" s="12" t="s">
        <v>3196</v>
      </c>
      <c r="M1739" s="12"/>
      <c r="N1739" s="12" t="s">
        <v>5187</v>
      </c>
      <c r="O1739" s="23">
        <v>0</v>
      </c>
      <c r="P1739" s="23">
        <v>0</v>
      </c>
      <c r="Q1739" s="23">
        <v>0</v>
      </c>
      <c r="R1739" s="24">
        <v>0</v>
      </c>
      <c r="S1739" s="25">
        <v>640</v>
      </c>
      <c r="U1739" s="22" t="str">
        <f>IFERROR(VLOOKUP(B1739,[1]Planilha1!$A$1:$B$34,2,FALSE),"Liberado")</f>
        <v>Liberado</v>
      </c>
    </row>
    <row r="1740" spans="1:21" s="21" customFormat="1" ht="20.100000000000001" customHeight="1" x14ac:dyDescent="0.2">
      <c r="A1740" s="12" t="s">
        <v>60</v>
      </c>
      <c r="B1740" s="18" t="s">
        <v>244</v>
      </c>
      <c r="C1740" s="12" t="s">
        <v>788</v>
      </c>
      <c r="D1740" s="12" t="s">
        <v>1337</v>
      </c>
      <c r="E1740" s="19" t="s">
        <v>5</v>
      </c>
      <c r="F1740" s="19" t="s">
        <v>2273</v>
      </c>
      <c r="G1740" s="19" t="s">
        <v>5188</v>
      </c>
      <c r="H1740" s="12" t="s">
        <v>5176</v>
      </c>
      <c r="I1740" s="20">
        <v>17853.72</v>
      </c>
      <c r="J1740" s="12" t="s">
        <v>2276</v>
      </c>
      <c r="K1740" s="12" t="s">
        <v>5189</v>
      </c>
      <c r="L1740" s="12" t="s">
        <v>8795</v>
      </c>
      <c r="M1740" s="12"/>
      <c r="N1740" s="12" t="s">
        <v>5190</v>
      </c>
      <c r="O1740" s="23">
        <v>0</v>
      </c>
      <c r="P1740" s="23">
        <v>0</v>
      </c>
      <c r="Q1740" s="23">
        <v>0</v>
      </c>
      <c r="R1740" s="24">
        <v>0</v>
      </c>
      <c r="S1740" s="25">
        <v>708</v>
      </c>
      <c r="U1740" s="22" t="str">
        <f>IFERROR(VLOOKUP(B1740,[1]Planilha1!$A$1:$B$34,2,FALSE),"Liberado")</f>
        <v>Liberado</v>
      </c>
    </row>
    <row r="1741" spans="1:21" s="21" customFormat="1" ht="20.100000000000001" customHeight="1" x14ac:dyDescent="0.2">
      <c r="A1741" s="12" t="s">
        <v>60</v>
      </c>
      <c r="B1741" s="18" t="s">
        <v>244</v>
      </c>
      <c r="C1741" s="12" t="s">
        <v>788</v>
      </c>
      <c r="D1741" s="12" t="s">
        <v>9863</v>
      </c>
      <c r="E1741" s="19" t="s">
        <v>5</v>
      </c>
      <c r="F1741" s="19" t="s">
        <v>2244</v>
      </c>
      <c r="G1741" s="19" t="s">
        <v>9864</v>
      </c>
      <c r="H1741" s="12" t="s">
        <v>9861</v>
      </c>
      <c r="I1741" s="20">
        <v>13007.06</v>
      </c>
      <c r="J1741" s="12" t="s">
        <v>2264</v>
      </c>
      <c r="K1741" s="12" t="s">
        <v>9865</v>
      </c>
      <c r="L1741" s="12" t="s">
        <v>7875</v>
      </c>
      <c r="M1741" s="12"/>
      <c r="N1741" s="12" t="s">
        <v>9853</v>
      </c>
      <c r="O1741" s="23">
        <v>0</v>
      </c>
      <c r="P1741" s="23">
        <v>0</v>
      </c>
      <c r="Q1741" s="23">
        <v>0</v>
      </c>
      <c r="R1741" s="24">
        <v>0</v>
      </c>
      <c r="S1741" s="25">
        <v>64</v>
      </c>
      <c r="U1741" s="22" t="str">
        <f>IFERROR(VLOOKUP(B1741,[1]Planilha1!$A$1:$B$34,2,FALSE),"Liberado")</f>
        <v>Liberado</v>
      </c>
    </row>
    <row r="1742" spans="1:21" s="21" customFormat="1" ht="20.100000000000001" customHeight="1" x14ac:dyDescent="0.2">
      <c r="A1742" s="12" t="s">
        <v>60</v>
      </c>
      <c r="B1742" s="18" t="s">
        <v>244</v>
      </c>
      <c r="C1742" s="12" t="s">
        <v>788</v>
      </c>
      <c r="D1742" s="12" t="s">
        <v>1305</v>
      </c>
      <c r="E1742" s="19" t="s">
        <v>5</v>
      </c>
      <c r="F1742" s="19" t="s">
        <v>2244</v>
      </c>
      <c r="G1742" s="19" t="s">
        <v>5191</v>
      </c>
      <c r="H1742" s="12" t="s">
        <v>5104</v>
      </c>
      <c r="I1742" s="20">
        <v>1760</v>
      </c>
      <c r="J1742" s="12" t="s">
        <v>2325</v>
      </c>
      <c r="K1742" s="12" t="s">
        <v>5192</v>
      </c>
      <c r="L1742" s="12" t="s">
        <v>7926</v>
      </c>
      <c r="M1742" s="12"/>
      <c r="N1742" s="12" t="s">
        <v>7927</v>
      </c>
      <c r="O1742" s="23">
        <v>0</v>
      </c>
      <c r="P1742" s="23">
        <v>10000</v>
      </c>
      <c r="Q1742" s="23">
        <v>0</v>
      </c>
      <c r="R1742" s="24">
        <v>0</v>
      </c>
      <c r="S1742" s="25">
        <v>360</v>
      </c>
      <c r="U1742" s="22" t="str">
        <f>IFERROR(VLOOKUP(B1742,[1]Planilha1!$A$1:$B$34,2,FALSE),"Liberado")</f>
        <v>Liberado</v>
      </c>
    </row>
    <row r="1743" spans="1:21" s="21" customFormat="1" ht="20.100000000000001" customHeight="1" x14ac:dyDescent="0.2">
      <c r="A1743" s="12" t="s">
        <v>60</v>
      </c>
      <c r="B1743" s="18" t="s">
        <v>244</v>
      </c>
      <c r="C1743" s="12" t="s">
        <v>788</v>
      </c>
      <c r="D1743" s="12" t="s">
        <v>1338</v>
      </c>
      <c r="E1743" s="19" t="s">
        <v>5</v>
      </c>
      <c r="F1743" s="19" t="s">
        <v>2273</v>
      </c>
      <c r="G1743" s="19" t="s">
        <v>5193</v>
      </c>
      <c r="H1743" s="12" t="s">
        <v>3699</v>
      </c>
      <c r="I1743" s="20">
        <v>22487</v>
      </c>
      <c r="J1743" s="12" t="s">
        <v>2264</v>
      </c>
      <c r="K1743" s="12" t="s">
        <v>2306</v>
      </c>
      <c r="L1743" s="12" t="s">
        <v>2249</v>
      </c>
      <c r="M1743" s="12"/>
      <c r="N1743" s="12" t="s">
        <v>2321</v>
      </c>
      <c r="O1743" s="23">
        <v>0</v>
      </c>
      <c r="P1743" s="23">
        <v>8000</v>
      </c>
      <c r="Q1743" s="23">
        <v>0</v>
      </c>
      <c r="R1743" s="24">
        <v>0</v>
      </c>
      <c r="S1743" s="25">
        <v>360</v>
      </c>
      <c r="U1743" s="22" t="str">
        <f>IFERROR(VLOOKUP(B1743,[1]Planilha1!$A$1:$B$34,2,FALSE),"Liberado")</f>
        <v>Liberado</v>
      </c>
    </row>
    <row r="1744" spans="1:21" s="21" customFormat="1" ht="20.100000000000001" customHeight="1" x14ac:dyDescent="0.2">
      <c r="A1744" s="12" t="s">
        <v>60</v>
      </c>
      <c r="B1744" s="18" t="s">
        <v>244</v>
      </c>
      <c r="C1744" s="12" t="s">
        <v>788</v>
      </c>
      <c r="D1744" s="12" t="s">
        <v>1339</v>
      </c>
      <c r="E1744" s="19" t="s">
        <v>5</v>
      </c>
      <c r="F1744" s="19" t="s">
        <v>2308</v>
      </c>
      <c r="G1744" s="19" t="s">
        <v>5194</v>
      </c>
      <c r="H1744" s="12" t="s">
        <v>5195</v>
      </c>
      <c r="I1744" s="20">
        <v>0</v>
      </c>
      <c r="J1744" s="12" t="s">
        <v>2264</v>
      </c>
      <c r="K1744" s="12" t="s">
        <v>5196</v>
      </c>
      <c r="L1744" s="12" t="s">
        <v>2249</v>
      </c>
      <c r="M1744" s="12"/>
      <c r="N1744" s="12" t="s">
        <v>5197</v>
      </c>
      <c r="O1744" s="23">
        <v>0</v>
      </c>
      <c r="P1744" s="23">
        <v>0</v>
      </c>
      <c r="Q1744" s="23">
        <v>0</v>
      </c>
      <c r="R1744" s="24">
        <v>0</v>
      </c>
      <c r="S1744" s="25">
        <v>180</v>
      </c>
      <c r="U1744" s="22" t="str">
        <f>IFERROR(VLOOKUP(B1744,[1]Planilha1!$A$1:$B$34,2,FALSE),"Liberado")</f>
        <v>Liberado</v>
      </c>
    </row>
    <row r="1745" spans="1:21" s="21" customFormat="1" ht="20.100000000000001" customHeight="1" x14ac:dyDescent="0.2">
      <c r="A1745" s="12" t="s">
        <v>60</v>
      </c>
      <c r="B1745" s="18" t="s">
        <v>244</v>
      </c>
      <c r="C1745" s="12" t="s">
        <v>788</v>
      </c>
      <c r="D1745" s="12" t="s">
        <v>9866</v>
      </c>
      <c r="E1745" s="19" t="s">
        <v>5</v>
      </c>
      <c r="F1745" s="19" t="s">
        <v>9867</v>
      </c>
      <c r="G1745" s="19" t="s">
        <v>9868</v>
      </c>
      <c r="H1745" s="12" t="s">
        <v>9869</v>
      </c>
      <c r="I1745" s="20">
        <v>1562400</v>
      </c>
      <c r="J1745" s="12" t="s">
        <v>2264</v>
      </c>
      <c r="K1745" s="12" t="s">
        <v>9870</v>
      </c>
      <c r="L1745" s="12" t="s">
        <v>2288</v>
      </c>
      <c r="M1745" s="12"/>
      <c r="N1745" s="12" t="s">
        <v>2438</v>
      </c>
      <c r="O1745" s="23">
        <v>0</v>
      </c>
      <c r="P1745" s="23">
        <v>30000</v>
      </c>
      <c r="Q1745" s="23">
        <v>0</v>
      </c>
      <c r="R1745" s="24">
        <v>0</v>
      </c>
      <c r="S1745" s="25">
        <v>120</v>
      </c>
      <c r="U1745" s="22" t="str">
        <f>IFERROR(VLOOKUP(B1745,[1]Planilha1!$A$1:$B$34,2,FALSE),"Liberado")</f>
        <v>Liberado</v>
      </c>
    </row>
    <row r="1746" spans="1:21" s="21" customFormat="1" ht="20.100000000000001" customHeight="1" x14ac:dyDescent="0.2">
      <c r="A1746" s="12" t="s">
        <v>60</v>
      </c>
      <c r="B1746" s="18" t="s">
        <v>244</v>
      </c>
      <c r="C1746" s="12" t="s">
        <v>788</v>
      </c>
      <c r="D1746" s="12" t="s">
        <v>7810</v>
      </c>
      <c r="E1746" s="19" t="s">
        <v>5</v>
      </c>
      <c r="F1746" s="19" t="s">
        <v>2273</v>
      </c>
      <c r="G1746" s="19" t="s">
        <v>9871</v>
      </c>
      <c r="H1746" s="12" t="s">
        <v>5156</v>
      </c>
      <c r="I1746" s="20">
        <v>10000</v>
      </c>
      <c r="J1746" s="12" t="s">
        <v>2264</v>
      </c>
      <c r="K1746" s="12" t="s">
        <v>9872</v>
      </c>
      <c r="L1746" s="12" t="s">
        <v>7976</v>
      </c>
      <c r="M1746" s="12"/>
      <c r="N1746" s="12" t="s">
        <v>2342</v>
      </c>
      <c r="O1746" s="23">
        <v>1000</v>
      </c>
      <c r="P1746" s="23">
        <v>0</v>
      </c>
      <c r="Q1746" s="23">
        <v>0</v>
      </c>
      <c r="R1746" s="24">
        <v>0</v>
      </c>
      <c r="S1746" s="25">
        <v>192</v>
      </c>
      <c r="U1746" s="22" t="str">
        <f>IFERROR(VLOOKUP(B1746,[1]Planilha1!$A$1:$B$34,2,FALSE),"Liberado")</f>
        <v>Liberado</v>
      </c>
    </row>
    <row r="1747" spans="1:21" s="21" customFormat="1" ht="20.100000000000001" customHeight="1" x14ac:dyDescent="0.2">
      <c r="A1747" s="12" t="s">
        <v>60</v>
      </c>
      <c r="B1747" s="18" t="s">
        <v>244</v>
      </c>
      <c r="C1747" s="12" t="s">
        <v>788</v>
      </c>
      <c r="D1747" s="12" t="s">
        <v>9873</v>
      </c>
      <c r="E1747" s="19" t="s">
        <v>5</v>
      </c>
      <c r="F1747" s="19" t="s">
        <v>2255</v>
      </c>
      <c r="G1747" s="19" t="s">
        <v>9874</v>
      </c>
      <c r="H1747" s="12" t="s">
        <v>5176</v>
      </c>
      <c r="I1747" s="20">
        <v>5460.2</v>
      </c>
      <c r="J1747" s="12" t="s">
        <v>2264</v>
      </c>
      <c r="K1747" s="12" t="s">
        <v>9875</v>
      </c>
      <c r="L1747" s="12" t="s">
        <v>8183</v>
      </c>
      <c r="M1747" s="12"/>
      <c r="N1747" s="12" t="s">
        <v>2342</v>
      </c>
      <c r="O1747" s="23">
        <v>5000</v>
      </c>
      <c r="P1747" s="23">
        <v>0</v>
      </c>
      <c r="Q1747" s="23">
        <v>0</v>
      </c>
      <c r="R1747" s="24">
        <v>0</v>
      </c>
      <c r="S1747" s="25">
        <v>160</v>
      </c>
      <c r="U1747" s="22" t="str">
        <f>IFERROR(VLOOKUP(B1747,[1]Planilha1!$A$1:$B$34,2,FALSE),"Liberado")</f>
        <v>Liberado</v>
      </c>
    </row>
    <row r="1748" spans="1:21" s="21" customFormat="1" ht="20.100000000000001" customHeight="1" x14ac:dyDescent="0.2">
      <c r="A1748" s="12" t="s">
        <v>60</v>
      </c>
      <c r="B1748" s="18" t="s">
        <v>244</v>
      </c>
      <c r="C1748" s="12" t="s">
        <v>788</v>
      </c>
      <c r="D1748" s="12" t="s">
        <v>9876</v>
      </c>
      <c r="E1748" s="19" t="s">
        <v>5</v>
      </c>
      <c r="F1748" s="19" t="s">
        <v>2273</v>
      </c>
      <c r="G1748" s="19" t="s">
        <v>9877</v>
      </c>
      <c r="H1748" s="12" t="s">
        <v>5176</v>
      </c>
      <c r="I1748" s="20">
        <v>30000</v>
      </c>
      <c r="J1748" s="12" t="s">
        <v>2264</v>
      </c>
      <c r="K1748" s="12" t="s">
        <v>2446</v>
      </c>
      <c r="L1748" s="12" t="s">
        <v>2288</v>
      </c>
      <c r="M1748" s="12" t="s">
        <v>9878</v>
      </c>
      <c r="N1748" s="12" t="s">
        <v>2768</v>
      </c>
      <c r="O1748" s="23">
        <v>0</v>
      </c>
      <c r="P1748" s="23">
        <v>15000</v>
      </c>
      <c r="Q1748" s="23">
        <v>0</v>
      </c>
      <c r="R1748" s="24">
        <v>0</v>
      </c>
      <c r="S1748" s="25">
        <v>0</v>
      </c>
      <c r="U1748" s="22" t="str">
        <f>IFERROR(VLOOKUP(B1748,[1]Planilha1!$A$1:$B$34,2,FALSE),"Liberado")</f>
        <v>Liberado</v>
      </c>
    </row>
    <row r="1749" spans="1:21" s="21" customFormat="1" ht="20.100000000000001" customHeight="1" x14ac:dyDescent="0.2">
      <c r="A1749" s="12" t="s">
        <v>60</v>
      </c>
      <c r="B1749" s="18" t="s">
        <v>244</v>
      </c>
      <c r="C1749" s="12" t="s">
        <v>791</v>
      </c>
      <c r="D1749" s="12" t="s">
        <v>1340</v>
      </c>
      <c r="E1749" s="19" t="s">
        <v>5</v>
      </c>
      <c r="F1749" s="19" t="s">
        <v>2244</v>
      </c>
      <c r="G1749" s="19" t="s">
        <v>5198</v>
      </c>
      <c r="H1749" s="12" t="s">
        <v>3725</v>
      </c>
      <c r="I1749" s="20">
        <v>16400</v>
      </c>
      <c r="J1749" s="12" t="s">
        <v>2276</v>
      </c>
      <c r="K1749" s="12" t="s">
        <v>2486</v>
      </c>
      <c r="L1749" s="12" t="s">
        <v>7976</v>
      </c>
      <c r="M1749" s="12"/>
      <c r="N1749" s="12" t="s">
        <v>2763</v>
      </c>
      <c r="O1749" s="23">
        <v>0</v>
      </c>
      <c r="P1749" s="23">
        <v>7000</v>
      </c>
      <c r="Q1749" s="23">
        <v>0</v>
      </c>
      <c r="R1749" s="24">
        <v>0</v>
      </c>
      <c r="S1749" s="25">
        <v>960</v>
      </c>
      <c r="U1749" s="22" t="str">
        <f>IFERROR(VLOOKUP(B1749,[1]Planilha1!$A$1:$B$34,2,FALSE),"Liberado")</f>
        <v>Liberado</v>
      </c>
    </row>
    <row r="1750" spans="1:21" s="21" customFormat="1" ht="20.100000000000001" customHeight="1" x14ac:dyDescent="0.2">
      <c r="A1750" s="12" t="s">
        <v>60</v>
      </c>
      <c r="B1750" s="18" t="s">
        <v>244</v>
      </c>
      <c r="C1750" s="12" t="s">
        <v>791</v>
      </c>
      <c r="D1750" s="12" t="s">
        <v>9879</v>
      </c>
      <c r="E1750" s="19" t="s">
        <v>5</v>
      </c>
      <c r="F1750" s="19" t="s">
        <v>8004</v>
      </c>
      <c r="G1750" s="19" t="s">
        <v>9880</v>
      </c>
      <c r="H1750" s="12" t="s">
        <v>5116</v>
      </c>
      <c r="I1750" s="20">
        <v>48000</v>
      </c>
      <c r="J1750" s="12" t="s">
        <v>2276</v>
      </c>
      <c r="K1750" s="12" t="s">
        <v>9881</v>
      </c>
      <c r="L1750" s="12" t="s">
        <v>2380</v>
      </c>
      <c r="M1750" s="12"/>
      <c r="N1750" s="12" t="s">
        <v>9882</v>
      </c>
      <c r="O1750" s="23">
        <v>7000</v>
      </c>
      <c r="P1750" s="23">
        <v>0</v>
      </c>
      <c r="Q1750" s="23">
        <v>0</v>
      </c>
      <c r="R1750" s="24">
        <v>0</v>
      </c>
      <c r="S1750" s="25">
        <v>912</v>
      </c>
      <c r="U1750" s="22" t="str">
        <f>IFERROR(VLOOKUP(B1750,[1]Planilha1!$A$1:$B$34,2,FALSE),"Liberado")</f>
        <v>Liberado</v>
      </c>
    </row>
    <row r="1751" spans="1:21" s="21" customFormat="1" ht="20.100000000000001" customHeight="1" x14ac:dyDescent="0.2">
      <c r="A1751" s="12" t="s">
        <v>60</v>
      </c>
      <c r="B1751" s="18" t="s">
        <v>244</v>
      </c>
      <c r="C1751" s="12" t="s">
        <v>791</v>
      </c>
      <c r="D1751" s="12" t="s">
        <v>1341</v>
      </c>
      <c r="E1751" s="19" t="s">
        <v>5</v>
      </c>
      <c r="F1751" s="19" t="s">
        <v>2255</v>
      </c>
      <c r="G1751" s="19" t="s">
        <v>5199</v>
      </c>
      <c r="H1751" s="12" t="s">
        <v>5156</v>
      </c>
      <c r="I1751" s="20">
        <v>21000</v>
      </c>
      <c r="J1751" s="12" t="s">
        <v>2264</v>
      </c>
      <c r="K1751" s="12" t="s">
        <v>5200</v>
      </c>
      <c r="L1751" s="12" t="s">
        <v>2296</v>
      </c>
      <c r="M1751" s="12"/>
      <c r="N1751" s="12" t="s">
        <v>5201</v>
      </c>
      <c r="O1751" s="23">
        <v>5000</v>
      </c>
      <c r="P1751" s="23">
        <v>0</v>
      </c>
      <c r="Q1751" s="23">
        <v>0</v>
      </c>
      <c r="R1751" s="24">
        <v>0</v>
      </c>
      <c r="S1751" s="25">
        <v>928</v>
      </c>
      <c r="U1751" s="22" t="str">
        <f>IFERROR(VLOOKUP(B1751,[1]Planilha1!$A$1:$B$34,2,FALSE),"Liberado")</f>
        <v>Liberado</v>
      </c>
    </row>
    <row r="1752" spans="1:21" s="21" customFormat="1" ht="20.100000000000001" customHeight="1" x14ac:dyDescent="0.2">
      <c r="A1752" s="12" t="s">
        <v>60</v>
      </c>
      <c r="B1752" s="18" t="s">
        <v>244</v>
      </c>
      <c r="C1752" s="12" t="s">
        <v>791</v>
      </c>
      <c r="D1752" s="12" t="s">
        <v>1342</v>
      </c>
      <c r="E1752" s="19" t="s">
        <v>5</v>
      </c>
      <c r="F1752" s="19" t="s">
        <v>2355</v>
      </c>
      <c r="G1752" s="19" t="s">
        <v>5202</v>
      </c>
      <c r="H1752" s="12" t="s">
        <v>5203</v>
      </c>
      <c r="I1752" s="20">
        <v>36250.230000000003</v>
      </c>
      <c r="J1752" s="12" t="s">
        <v>2276</v>
      </c>
      <c r="K1752" s="12" t="s">
        <v>5204</v>
      </c>
      <c r="L1752" s="12" t="s">
        <v>2260</v>
      </c>
      <c r="M1752" s="12"/>
      <c r="N1752" s="12" t="s">
        <v>5205</v>
      </c>
      <c r="O1752" s="23">
        <v>0</v>
      </c>
      <c r="P1752" s="23">
        <v>0</v>
      </c>
      <c r="Q1752" s="23">
        <v>0</v>
      </c>
      <c r="R1752" s="24">
        <v>0</v>
      </c>
      <c r="S1752" s="25">
        <v>1200</v>
      </c>
      <c r="U1752" s="22" t="str">
        <f>IFERROR(VLOOKUP(B1752,[1]Planilha1!$A$1:$B$34,2,FALSE),"Liberado")</f>
        <v>Liberado</v>
      </c>
    </row>
    <row r="1753" spans="1:21" s="21" customFormat="1" ht="20.100000000000001" customHeight="1" x14ac:dyDescent="0.2">
      <c r="A1753" s="12" t="s">
        <v>60</v>
      </c>
      <c r="B1753" s="18" t="s">
        <v>244</v>
      </c>
      <c r="C1753" s="12" t="s">
        <v>791</v>
      </c>
      <c r="D1753" s="12" t="s">
        <v>1343</v>
      </c>
      <c r="E1753" s="19" t="s">
        <v>5</v>
      </c>
      <c r="F1753" s="19" t="s">
        <v>2273</v>
      </c>
      <c r="G1753" s="19" t="s">
        <v>5206</v>
      </c>
      <c r="H1753" s="12" t="s">
        <v>5207</v>
      </c>
      <c r="I1753" s="20">
        <v>20000</v>
      </c>
      <c r="J1753" s="12" t="s">
        <v>2276</v>
      </c>
      <c r="K1753" s="12" t="s">
        <v>5208</v>
      </c>
      <c r="L1753" s="12" t="s">
        <v>2380</v>
      </c>
      <c r="M1753" s="12"/>
      <c r="N1753" s="12" t="s">
        <v>2763</v>
      </c>
      <c r="O1753" s="23">
        <v>0</v>
      </c>
      <c r="P1753" s="23">
        <v>0</v>
      </c>
      <c r="Q1753" s="23">
        <v>0</v>
      </c>
      <c r="R1753" s="24">
        <v>0</v>
      </c>
      <c r="S1753" s="25">
        <v>1262.1300000000001</v>
      </c>
      <c r="U1753" s="22" t="str">
        <f>IFERROR(VLOOKUP(B1753,[1]Planilha1!$A$1:$B$34,2,FALSE),"Liberado")</f>
        <v>Liberado</v>
      </c>
    </row>
    <row r="1754" spans="1:21" s="21" customFormat="1" ht="20.100000000000001" customHeight="1" x14ac:dyDescent="0.2">
      <c r="A1754" s="12" t="s">
        <v>60</v>
      </c>
      <c r="B1754" s="18" t="s">
        <v>244</v>
      </c>
      <c r="C1754" s="12" t="s">
        <v>791</v>
      </c>
      <c r="D1754" s="12" t="s">
        <v>1344</v>
      </c>
      <c r="E1754" s="19" t="s">
        <v>5</v>
      </c>
      <c r="F1754" s="19" t="s">
        <v>2244</v>
      </c>
      <c r="G1754" s="19" t="s">
        <v>5209</v>
      </c>
      <c r="H1754" s="12" t="s">
        <v>3688</v>
      </c>
      <c r="I1754" s="20">
        <v>600</v>
      </c>
      <c r="J1754" s="12" t="s">
        <v>2276</v>
      </c>
      <c r="K1754" s="12" t="s">
        <v>2486</v>
      </c>
      <c r="L1754" s="12" t="s">
        <v>8073</v>
      </c>
      <c r="M1754" s="12"/>
      <c r="N1754" s="12" t="s">
        <v>5210</v>
      </c>
      <c r="O1754" s="23">
        <v>0</v>
      </c>
      <c r="P1754" s="23">
        <v>0</v>
      </c>
      <c r="Q1754" s="23">
        <v>0</v>
      </c>
      <c r="R1754" s="24">
        <v>0</v>
      </c>
      <c r="S1754" s="25">
        <v>840</v>
      </c>
      <c r="U1754" s="22" t="str">
        <f>IFERROR(VLOOKUP(B1754,[1]Planilha1!$A$1:$B$34,2,FALSE),"Liberado")</f>
        <v>Liberado</v>
      </c>
    </row>
    <row r="1755" spans="1:21" s="21" customFormat="1" ht="20.100000000000001" customHeight="1" x14ac:dyDescent="0.2">
      <c r="A1755" s="12" t="s">
        <v>60</v>
      </c>
      <c r="B1755" s="18" t="s">
        <v>244</v>
      </c>
      <c r="C1755" s="12" t="s">
        <v>791</v>
      </c>
      <c r="D1755" s="12" t="s">
        <v>1345</v>
      </c>
      <c r="E1755" s="19" t="s">
        <v>5</v>
      </c>
      <c r="F1755" s="19" t="s">
        <v>2255</v>
      </c>
      <c r="G1755" s="19" t="s">
        <v>5211</v>
      </c>
      <c r="H1755" s="12" t="s">
        <v>5039</v>
      </c>
      <c r="I1755" s="20">
        <v>60000</v>
      </c>
      <c r="J1755" s="12" t="s">
        <v>2276</v>
      </c>
      <c r="K1755" s="12" t="s">
        <v>5212</v>
      </c>
      <c r="L1755" s="12" t="s">
        <v>2266</v>
      </c>
      <c r="M1755" s="12"/>
      <c r="N1755" s="12" t="s">
        <v>5213</v>
      </c>
      <c r="O1755" s="23">
        <v>0</v>
      </c>
      <c r="P1755" s="23">
        <v>0</v>
      </c>
      <c r="Q1755" s="23">
        <v>0</v>
      </c>
      <c r="R1755" s="24">
        <v>0</v>
      </c>
      <c r="S1755" s="25">
        <v>1694</v>
      </c>
      <c r="U1755" s="22" t="str">
        <f>IFERROR(VLOOKUP(B1755,[1]Planilha1!$A$1:$B$34,2,FALSE),"Liberado")</f>
        <v>Liberado</v>
      </c>
    </row>
    <row r="1756" spans="1:21" s="21" customFormat="1" ht="20.100000000000001" customHeight="1" x14ac:dyDescent="0.2">
      <c r="A1756" s="12" t="s">
        <v>60</v>
      </c>
      <c r="B1756" s="18" t="s">
        <v>244</v>
      </c>
      <c r="C1756" s="12" t="s">
        <v>791</v>
      </c>
      <c r="D1756" s="12" t="s">
        <v>1346</v>
      </c>
      <c r="E1756" s="19" t="s">
        <v>5</v>
      </c>
      <c r="F1756" s="19" t="s">
        <v>2273</v>
      </c>
      <c r="G1756" s="19" t="s">
        <v>5214</v>
      </c>
      <c r="H1756" s="12" t="s">
        <v>3692</v>
      </c>
      <c r="I1756" s="20">
        <v>10000</v>
      </c>
      <c r="J1756" s="12" t="s">
        <v>2276</v>
      </c>
      <c r="K1756" s="12" t="s">
        <v>5215</v>
      </c>
      <c r="L1756" s="12" t="s">
        <v>2380</v>
      </c>
      <c r="M1756" s="12"/>
      <c r="N1756" s="12" t="s">
        <v>3216</v>
      </c>
      <c r="O1756" s="23">
        <v>0</v>
      </c>
      <c r="P1756" s="23">
        <v>0</v>
      </c>
      <c r="Q1756" s="23">
        <v>0</v>
      </c>
      <c r="R1756" s="24">
        <v>0</v>
      </c>
      <c r="S1756" s="25">
        <v>1136</v>
      </c>
      <c r="U1756" s="22" t="str">
        <f>IFERROR(VLOOKUP(B1756,[1]Planilha1!$A$1:$B$34,2,FALSE),"Liberado")</f>
        <v>Liberado</v>
      </c>
    </row>
    <row r="1757" spans="1:21" s="21" customFormat="1" ht="20.100000000000001" customHeight="1" x14ac:dyDescent="0.2">
      <c r="A1757" s="12" t="s">
        <v>60</v>
      </c>
      <c r="B1757" s="18" t="s">
        <v>244</v>
      </c>
      <c r="C1757" s="12" t="s">
        <v>791</v>
      </c>
      <c r="D1757" s="12" t="s">
        <v>1347</v>
      </c>
      <c r="E1757" s="19" t="s">
        <v>5</v>
      </c>
      <c r="F1757" s="19" t="s">
        <v>2273</v>
      </c>
      <c r="G1757" s="19" t="s">
        <v>5216</v>
      </c>
      <c r="H1757" s="12" t="s">
        <v>3760</v>
      </c>
      <c r="I1757" s="20">
        <v>14000</v>
      </c>
      <c r="J1757" s="12" t="s">
        <v>2264</v>
      </c>
      <c r="K1757" s="12" t="s">
        <v>2594</v>
      </c>
      <c r="L1757" s="12" t="s">
        <v>2249</v>
      </c>
      <c r="M1757" s="12"/>
      <c r="N1757" s="12" t="s">
        <v>2595</v>
      </c>
      <c r="O1757" s="23">
        <v>0</v>
      </c>
      <c r="P1757" s="23">
        <v>8000</v>
      </c>
      <c r="Q1757" s="23">
        <v>0</v>
      </c>
      <c r="R1757" s="24">
        <v>0</v>
      </c>
      <c r="S1757" s="25">
        <v>288</v>
      </c>
      <c r="U1757" s="22" t="str">
        <f>IFERROR(VLOOKUP(B1757,[1]Planilha1!$A$1:$B$34,2,FALSE),"Liberado")</f>
        <v>Liberado</v>
      </c>
    </row>
    <row r="1758" spans="1:21" s="21" customFormat="1" ht="20.100000000000001" customHeight="1" x14ac:dyDescent="0.2">
      <c r="A1758" s="12" t="s">
        <v>60</v>
      </c>
      <c r="B1758" s="18" t="s">
        <v>244</v>
      </c>
      <c r="C1758" s="12" t="s">
        <v>791</v>
      </c>
      <c r="D1758" s="12" t="s">
        <v>1348</v>
      </c>
      <c r="E1758" s="19" t="s">
        <v>5</v>
      </c>
      <c r="F1758" s="19" t="s">
        <v>14</v>
      </c>
      <c r="G1758" s="19" t="s">
        <v>5217</v>
      </c>
      <c r="H1758" s="12" t="s">
        <v>5132</v>
      </c>
      <c r="I1758" s="20">
        <v>20000</v>
      </c>
      <c r="J1758" s="12" t="s">
        <v>2276</v>
      </c>
      <c r="K1758" s="12" t="s">
        <v>5218</v>
      </c>
      <c r="L1758" s="12" t="s">
        <v>2840</v>
      </c>
      <c r="M1758" s="12"/>
      <c r="N1758" s="12" t="s">
        <v>3765</v>
      </c>
      <c r="O1758" s="23">
        <v>0</v>
      </c>
      <c r="P1758" s="23">
        <v>0</v>
      </c>
      <c r="Q1758" s="23">
        <v>0</v>
      </c>
      <c r="R1758" s="24">
        <v>0</v>
      </c>
      <c r="S1758" s="25">
        <v>800</v>
      </c>
      <c r="U1758" s="22" t="str">
        <f>IFERROR(VLOOKUP(B1758,[1]Planilha1!$A$1:$B$34,2,FALSE),"Liberado")</f>
        <v>Liberado</v>
      </c>
    </row>
    <row r="1759" spans="1:21" s="21" customFormat="1" ht="20.100000000000001" customHeight="1" x14ac:dyDescent="0.2">
      <c r="A1759" s="12" t="s">
        <v>60</v>
      </c>
      <c r="B1759" s="18" t="s">
        <v>244</v>
      </c>
      <c r="C1759" s="12" t="s">
        <v>791</v>
      </c>
      <c r="D1759" s="12" t="s">
        <v>9883</v>
      </c>
      <c r="E1759" s="19" t="s">
        <v>5</v>
      </c>
      <c r="F1759" s="19" t="s">
        <v>2273</v>
      </c>
      <c r="G1759" s="19" t="s">
        <v>9884</v>
      </c>
      <c r="H1759" s="12" t="s">
        <v>3696</v>
      </c>
      <c r="I1759" s="20">
        <v>15000</v>
      </c>
      <c r="J1759" s="12" t="s">
        <v>2276</v>
      </c>
      <c r="K1759" s="12" t="s">
        <v>5005</v>
      </c>
      <c r="L1759" s="12" t="s">
        <v>7976</v>
      </c>
      <c r="M1759" s="12"/>
      <c r="N1759" s="12" t="s">
        <v>3216</v>
      </c>
      <c r="O1759" s="23">
        <v>0</v>
      </c>
      <c r="P1759" s="23">
        <v>0</v>
      </c>
      <c r="Q1759" s="23">
        <v>0</v>
      </c>
      <c r="R1759" s="24">
        <v>0</v>
      </c>
      <c r="S1759" s="25">
        <v>1030</v>
      </c>
      <c r="U1759" s="22" t="str">
        <f>IFERROR(VLOOKUP(B1759,[1]Planilha1!$A$1:$B$34,2,FALSE),"Liberado")</f>
        <v>Liberado</v>
      </c>
    </row>
    <row r="1760" spans="1:21" s="21" customFormat="1" ht="20.100000000000001" customHeight="1" x14ac:dyDescent="0.2">
      <c r="A1760" s="12" t="s">
        <v>60</v>
      </c>
      <c r="B1760" s="18" t="s">
        <v>244</v>
      </c>
      <c r="C1760" s="12" t="s">
        <v>791</v>
      </c>
      <c r="D1760" s="12" t="s">
        <v>1349</v>
      </c>
      <c r="E1760" s="19" t="s">
        <v>5</v>
      </c>
      <c r="F1760" s="19" t="s">
        <v>2273</v>
      </c>
      <c r="G1760" s="19" t="s">
        <v>5219</v>
      </c>
      <c r="H1760" s="12" t="s">
        <v>5220</v>
      </c>
      <c r="I1760" s="20">
        <v>44000</v>
      </c>
      <c r="J1760" s="12" t="s">
        <v>2264</v>
      </c>
      <c r="K1760" s="12" t="s">
        <v>2647</v>
      </c>
      <c r="L1760" s="12" t="s">
        <v>2249</v>
      </c>
      <c r="M1760" s="12"/>
      <c r="N1760" s="12" t="s">
        <v>3446</v>
      </c>
      <c r="O1760" s="23">
        <v>0</v>
      </c>
      <c r="P1760" s="23">
        <v>0</v>
      </c>
      <c r="Q1760" s="23">
        <v>0</v>
      </c>
      <c r="R1760" s="24">
        <v>0</v>
      </c>
      <c r="S1760" s="25">
        <v>480</v>
      </c>
      <c r="U1760" s="22" t="str">
        <f>IFERROR(VLOOKUP(B1760,[1]Planilha1!$A$1:$B$34,2,FALSE),"Liberado")</f>
        <v>Liberado</v>
      </c>
    </row>
    <row r="1761" spans="1:21" s="21" customFormat="1" ht="20.100000000000001" customHeight="1" x14ac:dyDescent="0.2">
      <c r="A1761" s="12" t="s">
        <v>60</v>
      </c>
      <c r="B1761" s="18" t="s">
        <v>244</v>
      </c>
      <c r="C1761" s="12" t="s">
        <v>791</v>
      </c>
      <c r="D1761" s="12" t="s">
        <v>1350</v>
      </c>
      <c r="E1761" s="19" t="s">
        <v>5</v>
      </c>
      <c r="F1761" s="19" t="s">
        <v>2273</v>
      </c>
      <c r="G1761" s="19" t="s">
        <v>5221</v>
      </c>
      <c r="H1761" s="12" t="s">
        <v>5222</v>
      </c>
      <c r="I1761" s="20">
        <v>30000</v>
      </c>
      <c r="J1761" s="12" t="s">
        <v>2264</v>
      </c>
      <c r="K1761" s="12" t="s">
        <v>5223</v>
      </c>
      <c r="L1761" s="12" t="s">
        <v>2249</v>
      </c>
      <c r="M1761" s="12"/>
      <c r="N1761" s="12" t="s">
        <v>2595</v>
      </c>
      <c r="O1761" s="23">
        <v>0</v>
      </c>
      <c r="P1761" s="23">
        <v>8000</v>
      </c>
      <c r="Q1761" s="23">
        <v>0</v>
      </c>
      <c r="R1761" s="24">
        <v>0</v>
      </c>
      <c r="S1761" s="25">
        <v>288</v>
      </c>
      <c r="U1761" s="22" t="str">
        <f>IFERROR(VLOOKUP(B1761,[1]Planilha1!$A$1:$B$34,2,FALSE),"Liberado")</f>
        <v>Liberado</v>
      </c>
    </row>
    <row r="1762" spans="1:21" s="21" customFormat="1" ht="20.100000000000001" customHeight="1" x14ac:dyDescent="0.2">
      <c r="A1762" s="12" t="s">
        <v>60</v>
      </c>
      <c r="B1762" s="18" t="s">
        <v>244</v>
      </c>
      <c r="C1762" s="12" t="s">
        <v>791</v>
      </c>
      <c r="D1762" s="12" t="s">
        <v>1351</v>
      </c>
      <c r="E1762" s="19" t="s">
        <v>5</v>
      </c>
      <c r="F1762" s="19" t="s">
        <v>2881</v>
      </c>
      <c r="G1762" s="19" t="s">
        <v>5224</v>
      </c>
      <c r="H1762" s="12" t="s">
        <v>5225</v>
      </c>
      <c r="I1762" s="20">
        <v>0</v>
      </c>
      <c r="J1762" s="12" t="s">
        <v>2264</v>
      </c>
      <c r="K1762" s="12" t="s">
        <v>5226</v>
      </c>
      <c r="L1762" s="12" t="s">
        <v>2334</v>
      </c>
      <c r="M1762" s="12"/>
      <c r="N1762" s="12" t="s">
        <v>5226</v>
      </c>
      <c r="O1762" s="23">
        <v>0</v>
      </c>
      <c r="P1762" s="23">
        <v>0</v>
      </c>
      <c r="Q1762" s="23">
        <v>0</v>
      </c>
      <c r="R1762" s="24">
        <v>0</v>
      </c>
      <c r="S1762" s="25">
        <v>304</v>
      </c>
      <c r="U1762" s="22" t="str">
        <f>IFERROR(VLOOKUP(B1762,[1]Planilha1!$A$1:$B$34,2,FALSE),"Liberado")</f>
        <v>Liberado</v>
      </c>
    </row>
    <row r="1763" spans="1:21" s="21" customFormat="1" ht="20.100000000000001" customHeight="1" x14ac:dyDescent="0.2">
      <c r="A1763" s="12" t="s">
        <v>60</v>
      </c>
      <c r="B1763" s="18" t="s">
        <v>244</v>
      </c>
      <c r="C1763" s="12" t="s">
        <v>791</v>
      </c>
      <c r="D1763" s="12" t="s">
        <v>1352</v>
      </c>
      <c r="E1763" s="19" t="s">
        <v>5</v>
      </c>
      <c r="F1763" s="19" t="s">
        <v>2273</v>
      </c>
      <c r="G1763" s="19" t="s">
        <v>5227</v>
      </c>
      <c r="H1763" s="12" t="s">
        <v>5228</v>
      </c>
      <c r="I1763" s="20">
        <v>10000</v>
      </c>
      <c r="J1763" s="12" t="s">
        <v>2264</v>
      </c>
      <c r="K1763" s="12" t="s">
        <v>3560</v>
      </c>
      <c r="L1763" s="12" t="s">
        <v>2334</v>
      </c>
      <c r="M1763" s="12"/>
      <c r="N1763" s="12" t="s">
        <v>2321</v>
      </c>
      <c r="O1763" s="23">
        <v>0</v>
      </c>
      <c r="P1763" s="23">
        <v>8000</v>
      </c>
      <c r="Q1763" s="23">
        <v>0</v>
      </c>
      <c r="R1763" s="24">
        <v>0</v>
      </c>
      <c r="S1763" s="25">
        <v>256</v>
      </c>
      <c r="U1763" s="22" t="str">
        <f>IFERROR(VLOOKUP(B1763,[1]Planilha1!$A$1:$B$34,2,FALSE),"Liberado")</f>
        <v>Liberado</v>
      </c>
    </row>
    <row r="1764" spans="1:21" s="21" customFormat="1" ht="20.100000000000001" customHeight="1" x14ac:dyDescent="0.2">
      <c r="A1764" s="12" t="s">
        <v>60</v>
      </c>
      <c r="B1764" s="18" t="s">
        <v>244</v>
      </c>
      <c r="C1764" s="12" t="s">
        <v>791</v>
      </c>
      <c r="D1764" s="12" t="s">
        <v>9885</v>
      </c>
      <c r="E1764" s="19" t="s">
        <v>5</v>
      </c>
      <c r="F1764" s="19" t="s">
        <v>2244</v>
      </c>
      <c r="G1764" s="19" t="s">
        <v>9886</v>
      </c>
      <c r="H1764" s="12" t="s">
        <v>9887</v>
      </c>
      <c r="I1764" s="20">
        <v>37480</v>
      </c>
      <c r="J1764" s="12" t="s">
        <v>2264</v>
      </c>
      <c r="K1764" s="12" t="s">
        <v>9888</v>
      </c>
      <c r="L1764" s="12" t="s">
        <v>2288</v>
      </c>
      <c r="M1764" s="12"/>
      <c r="N1764" s="12" t="s">
        <v>2768</v>
      </c>
      <c r="O1764" s="23">
        <v>0</v>
      </c>
      <c r="P1764" s="23">
        <v>10000</v>
      </c>
      <c r="Q1764" s="23">
        <v>0</v>
      </c>
      <c r="R1764" s="24">
        <v>0</v>
      </c>
      <c r="S1764" s="25">
        <v>144.4</v>
      </c>
      <c r="U1764" s="22" t="str">
        <f>IFERROR(VLOOKUP(B1764,[1]Planilha1!$A$1:$B$34,2,FALSE),"Liberado")</f>
        <v>Liberado</v>
      </c>
    </row>
    <row r="1765" spans="1:21" s="21" customFormat="1" ht="20.100000000000001" customHeight="1" x14ac:dyDescent="0.2">
      <c r="A1765" s="12" t="s">
        <v>60</v>
      </c>
      <c r="B1765" s="18" t="s">
        <v>244</v>
      </c>
      <c r="C1765" s="12" t="s">
        <v>791</v>
      </c>
      <c r="D1765" s="12" t="s">
        <v>9889</v>
      </c>
      <c r="E1765" s="19" t="s">
        <v>5</v>
      </c>
      <c r="F1765" s="19" t="s">
        <v>2273</v>
      </c>
      <c r="G1765" s="19" t="s">
        <v>9890</v>
      </c>
      <c r="H1765" s="12" t="s">
        <v>3696</v>
      </c>
      <c r="I1765" s="20">
        <v>10000</v>
      </c>
      <c r="J1765" s="12" t="s">
        <v>2264</v>
      </c>
      <c r="K1765" s="12" t="s">
        <v>3216</v>
      </c>
      <c r="L1765" s="12" t="s">
        <v>2288</v>
      </c>
      <c r="M1765" s="12" t="s">
        <v>9891</v>
      </c>
      <c r="N1765" s="12" t="s">
        <v>3216</v>
      </c>
      <c r="O1765" s="23">
        <v>0</v>
      </c>
      <c r="P1765" s="23">
        <v>0</v>
      </c>
      <c r="Q1765" s="23">
        <v>0</v>
      </c>
      <c r="R1765" s="24">
        <v>0</v>
      </c>
      <c r="S1765" s="25">
        <v>0</v>
      </c>
      <c r="U1765" s="22" t="str">
        <f>IFERROR(VLOOKUP(B1765,[1]Planilha1!$A$1:$B$34,2,FALSE),"Liberado")</f>
        <v>Liberado</v>
      </c>
    </row>
    <row r="1766" spans="1:21" s="21" customFormat="1" ht="20.100000000000001" customHeight="1" x14ac:dyDescent="0.2">
      <c r="A1766" s="12" t="s">
        <v>60</v>
      </c>
      <c r="B1766" s="18" t="s">
        <v>244</v>
      </c>
      <c r="C1766" s="12" t="s">
        <v>796</v>
      </c>
      <c r="D1766" s="12" t="s">
        <v>9892</v>
      </c>
      <c r="E1766" s="19" t="s">
        <v>5</v>
      </c>
      <c r="F1766" s="19" t="s">
        <v>2244</v>
      </c>
      <c r="G1766" s="19" t="s">
        <v>9893</v>
      </c>
      <c r="H1766" s="12" t="s">
        <v>9894</v>
      </c>
      <c r="I1766" s="20">
        <v>1498.53</v>
      </c>
      <c r="J1766" s="12" t="s">
        <v>2270</v>
      </c>
      <c r="K1766" s="12" t="s">
        <v>9895</v>
      </c>
      <c r="L1766" s="12" t="s">
        <v>3000</v>
      </c>
      <c r="M1766" s="12"/>
      <c r="N1766" s="12" t="s">
        <v>9896</v>
      </c>
      <c r="O1766" s="23">
        <v>0</v>
      </c>
      <c r="P1766" s="23">
        <v>5000</v>
      </c>
      <c r="Q1766" s="23">
        <v>0</v>
      </c>
      <c r="R1766" s="24">
        <v>0</v>
      </c>
      <c r="S1766" s="25">
        <v>280</v>
      </c>
      <c r="U1766" s="22" t="str">
        <f>IFERROR(VLOOKUP(B1766,[1]Planilha1!$A$1:$B$34,2,FALSE),"Liberado")</f>
        <v>Liberado</v>
      </c>
    </row>
    <row r="1767" spans="1:21" s="21" customFormat="1" ht="20.100000000000001" customHeight="1" x14ac:dyDescent="0.2">
      <c r="A1767" s="12" t="s">
        <v>60</v>
      </c>
      <c r="B1767" s="18" t="s">
        <v>244</v>
      </c>
      <c r="C1767" s="12" t="s">
        <v>796</v>
      </c>
      <c r="D1767" s="12" t="s">
        <v>1353</v>
      </c>
      <c r="E1767" s="19" t="s">
        <v>5</v>
      </c>
      <c r="F1767" s="19" t="s">
        <v>2244</v>
      </c>
      <c r="G1767" s="19" t="s">
        <v>5229</v>
      </c>
      <c r="H1767" s="12" t="s">
        <v>5230</v>
      </c>
      <c r="I1767" s="20">
        <v>20000</v>
      </c>
      <c r="J1767" s="12" t="s">
        <v>2276</v>
      </c>
      <c r="K1767" s="12" t="s">
        <v>5231</v>
      </c>
      <c r="L1767" s="12" t="s">
        <v>8057</v>
      </c>
      <c r="M1767" s="12"/>
      <c r="N1767" s="12" t="s">
        <v>5232</v>
      </c>
      <c r="O1767" s="23">
        <v>0</v>
      </c>
      <c r="P1767" s="23">
        <v>0</v>
      </c>
      <c r="Q1767" s="23">
        <v>0</v>
      </c>
      <c r="R1767" s="24">
        <v>0</v>
      </c>
      <c r="S1767" s="25">
        <v>1450.6</v>
      </c>
      <c r="U1767" s="22" t="str">
        <f>IFERROR(VLOOKUP(B1767,[1]Planilha1!$A$1:$B$34,2,FALSE),"Liberado")</f>
        <v>Liberado</v>
      </c>
    </row>
    <row r="1768" spans="1:21" s="21" customFormat="1" ht="20.100000000000001" customHeight="1" x14ac:dyDescent="0.2">
      <c r="A1768" s="12" t="s">
        <v>60</v>
      </c>
      <c r="B1768" s="18" t="s">
        <v>244</v>
      </c>
      <c r="C1768" s="12" t="s">
        <v>796</v>
      </c>
      <c r="D1768" s="12" t="s">
        <v>9897</v>
      </c>
      <c r="E1768" s="19" t="s">
        <v>5</v>
      </c>
      <c r="F1768" s="19" t="s">
        <v>4902</v>
      </c>
      <c r="G1768" s="19" t="s">
        <v>9898</v>
      </c>
      <c r="H1768" s="12" t="s">
        <v>3163</v>
      </c>
      <c r="I1768" s="20">
        <v>200000</v>
      </c>
      <c r="J1768" s="12" t="s">
        <v>2264</v>
      </c>
      <c r="K1768" s="12" t="s">
        <v>9899</v>
      </c>
      <c r="L1768" s="12" t="s">
        <v>7875</v>
      </c>
      <c r="M1768" s="12"/>
      <c r="N1768" s="12" t="s">
        <v>3216</v>
      </c>
      <c r="O1768" s="23">
        <v>0</v>
      </c>
      <c r="P1768" s="23">
        <v>0</v>
      </c>
      <c r="Q1768" s="23">
        <v>0</v>
      </c>
      <c r="R1768" s="24">
        <v>0</v>
      </c>
      <c r="S1768" s="25">
        <v>160</v>
      </c>
      <c r="U1768" s="22" t="str">
        <f>IFERROR(VLOOKUP(B1768,[1]Planilha1!$A$1:$B$34,2,FALSE),"Liberado")</f>
        <v>Liberado</v>
      </c>
    </row>
    <row r="1769" spans="1:21" s="21" customFormat="1" ht="20.100000000000001" customHeight="1" x14ac:dyDescent="0.2">
      <c r="A1769" s="12" t="s">
        <v>60</v>
      </c>
      <c r="B1769" s="18" t="s">
        <v>244</v>
      </c>
      <c r="C1769" s="12" t="s">
        <v>796</v>
      </c>
      <c r="D1769" s="12" t="s">
        <v>1354</v>
      </c>
      <c r="E1769" s="19" t="s">
        <v>5</v>
      </c>
      <c r="F1769" s="19" t="s">
        <v>2244</v>
      </c>
      <c r="G1769" s="19" t="s">
        <v>5233</v>
      </c>
      <c r="H1769" s="12" t="s">
        <v>5234</v>
      </c>
      <c r="I1769" s="20">
        <v>10000</v>
      </c>
      <c r="J1769" s="12" t="s">
        <v>2264</v>
      </c>
      <c r="K1769" s="12" t="s">
        <v>5235</v>
      </c>
      <c r="L1769" s="12" t="s">
        <v>2677</v>
      </c>
      <c r="M1769" s="12"/>
      <c r="N1769" s="12" t="s">
        <v>2342</v>
      </c>
      <c r="O1769" s="23">
        <v>0</v>
      </c>
      <c r="P1769" s="23">
        <v>0</v>
      </c>
      <c r="Q1769" s="23">
        <v>0</v>
      </c>
      <c r="R1769" s="24">
        <v>0</v>
      </c>
      <c r="S1769" s="25">
        <v>352</v>
      </c>
      <c r="U1769" s="22" t="str">
        <f>IFERROR(VLOOKUP(B1769,[1]Planilha1!$A$1:$B$34,2,FALSE),"Liberado")</f>
        <v>Liberado</v>
      </c>
    </row>
    <row r="1770" spans="1:21" s="21" customFormat="1" ht="20.100000000000001" customHeight="1" x14ac:dyDescent="0.2">
      <c r="A1770" s="12" t="s">
        <v>60</v>
      </c>
      <c r="B1770" s="18" t="s">
        <v>244</v>
      </c>
      <c r="C1770" s="12" t="s">
        <v>796</v>
      </c>
      <c r="D1770" s="12" t="s">
        <v>1355</v>
      </c>
      <c r="E1770" s="19" t="s">
        <v>5</v>
      </c>
      <c r="F1770" s="19" t="s">
        <v>14</v>
      </c>
      <c r="G1770" s="19" t="s">
        <v>5236</v>
      </c>
      <c r="H1770" s="12" t="s">
        <v>3718</v>
      </c>
      <c r="I1770" s="20">
        <v>26400</v>
      </c>
      <c r="J1770" s="12" t="s">
        <v>2264</v>
      </c>
      <c r="K1770" s="12" t="s">
        <v>2277</v>
      </c>
      <c r="L1770" s="12" t="s">
        <v>2249</v>
      </c>
      <c r="M1770" s="12"/>
      <c r="N1770" s="12" t="s">
        <v>2595</v>
      </c>
      <c r="O1770" s="23">
        <v>0</v>
      </c>
      <c r="P1770" s="23">
        <v>8000</v>
      </c>
      <c r="Q1770" s="23">
        <v>0</v>
      </c>
      <c r="R1770" s="24">
        <v>0</v>
      </c>
      <c r="S1770" s="25">
        <v>360</v>
      </c>
      <c r="U1770" s="22" t="str">
        <f>IFERROR(VLOOKUP(B1770,[1]Planilha1!$A$1:$B$34,2,FALSE),"Liberado")</f>
        <v>Liberado</v>
      </c>
    </row>
    <row r="1771" spans="1:21" s="21" customFormat="1" ht="20.100000000000001" customHeight="1" x14ac:dyDescent="0.2">
      <c r="A1771" s="12" t="s">
        <v>60</v>
      </c>
      <c r="B1771" s="18" t="s">
        <v>244</v>
      </c>
      <c r="C1771" s="12" t="s">
        <v>796</v>
      </c>
      <c r="D1771" s="12" t="s">
        <v>1356</v>
      </c>
      <c r="E1771" s="19" t="s">
        <v>5</v>
      </c>
      <c r="F1771" s="19" t="s">
        <v>4670</v>
      </c>
      <c r="G1771" s="19" t="s">
        <v>5237</v>
      </c>
      <c r="H1771" s="12" t="s">
        <v>5234</v>
      </c>
      <c r="I1771" s="20">
        <v>10000</v>
      </c>
      <c r="J1771" s="12" t="s">
        <v>2264</v>
      </c>
      <c r="K1771" s="12" t="s">
        <v>5238</v>
      </c>
      <c r="L1771" s="12" t="s">
        <v>7881</v>
      </c>
      <c r="M1771" s="12"/>
      <c r="N1771" s="12" t="s">
        <v>2595</v>
      </c>
      <c r="O1771" s="23">
        <v>0</v>
      </c>
      <c r="P1771" s="23">
        <v>8000</v>
      </c>
      <c r="Q1771" s="23">
        <v>0</v>
      </c>
      <c r="R1771" s="24">
        <v>0</v>
      </c>
      <c r="S1771" s="25">
        <v>192</v>
      </c>
      <c r="U1771" s="22" t="str">
        <f>IFERROR(VLOOKUP(B1771,[1]Planilha1!$A$1:$B$34,2,FALSE),"Liberado")</f>
        <v>Liberado</v>
      </c>
    </row>
    <row r="1772" spans="1:21" s="21" customFormat="1" ht="20.100000000000001" customHeight="1" x14ac:dyDescent="0.2">
      <c r="A1772" s="12" t="s">
        <v>60</v>
      </c>
      <c r="B1772" s="18" t="s">
        <v>244</v>
      </c>
      <c r="C1772" s="12" t="s">
        <v>796</v>
      </c>
      <c r="D1772" s="12" t="s">
        <v>9900</v>
      </c>
      <c r="E1772" s="19" t="s">
        <v>5</v>
      </c>
      <c r="F1772" s="19" t="s">
        <v>4731</v>
      </c>
      <c r="G1772" s="19" t="s">
        <v>9901</v>
      </c>
      <c r="H1772" s="12" t="s">
        <v>9902</v>
      </c>
      <c r="I1772" s="20">
        <v>19133.22</v>
      </c>
      <c r="J1772" s="12" t="s">
        <v>2264</v>
      </c>
      <c r="K1772" s="12" t="s">
        <v>3216</v>
      </c>
      <c r="L1772" s="12" t="s">
        <v>8533</v>
      </c>
      <c r="M1772" s="12"/>
      <c r="N1772" s="12" t="s">
        <v>3216</v>
      </c>
      <c r="O1772" s="23">
        <v>0</v>
      </c>
      <c r="P1772" s="23">
        <v>0</v>
      </c>
      <c r="Q1772" s="23">
        <v>0</v>
      </c>
      <c r="R1772" s="24">
        <v>0</v>
      </c>
      <c r="S1772" s="25">
        <v>1372</v>
      </c>
      <c r="U1772" s="22" t="str">
        <f>IFERROR(VLOOKUP(B1772,[1]Planilha1!$A$1:$B$34,2,FALSE),"Liberado")</f>
        <v>Liberado</v>
      </c>
    </row>
    <row r="1773" spans="1:21" s="21" customFormat="1" ht="20.100000000000001" customHeight="1" x14ac:dyDescent="0.2">
      <c r="A1773" s="12" t="s">
        <v>60</v>
      </c>
      <c r="B1773" s="18" t="s">
        <v>244</v>
      </c>
      <c r="C1773" s="12" t="s">
        <v>796</v>
      </c>
      <c r="D1773" s="12" t="s">
        <v>9903</v>
      </c>
      <c r="E1773" s="19" t="s">
        <v>5</v>
      </c>
      <c r="F1773" s="19" t="s">
        <v>2244</v>
      </c>
      <c r="G1773" s="19" t="s">
        <v>9904</v>
      </c>
      <c r="H1773" s="12" t="s">
        <v>5170</v>
      </c>
      <c r="I1773" s="20">
        <v>20000</v>
      </c>
      <c r="J1773" s="12" t="s">
        <v>2264</v>
      </c>
      <c r="K1773" s="12" t="s">
        <v>9905</v>
      </c>
      <c r="L1773" s="12" t="s">
        <v>2546</v>
      </c>
      <c r="M1773" s="12"/>
      <c r="N1773" s="12" t="s">
        <v>9906</v>
      </c>
      <c r="O1773" s="23">
        <v>0</v>
      </c>
      <c r="P1773" s="23">
        <v>0</v>
      </c>
      <c r="Q1773" s="23">
        <v>0</v>
      </c>
      <c r="R1773" s="24">
        <v>0</v>
      </c>
      <c r="S1773" s="25">
        <v>64</v>
      </c>
      <c r="U1773" s="22" t="str">
        <f>IFERROR(VLOOKUP(B1773,[1]Planilha1!$A$1:$B$34,2,FALSE),"Liberado")</f>
        <v>Liberado</v>
      </c>
    </row>
    <row r="1774" spans="1:21" s="21" customFormat="1" ht="20.100000000000001" customHeight="1" x14ac:dyDescent="0.2">
      <c r="A1774" s="12" t="s">
        <v>60</v>
      </c>
      <c r="B1774" s="18" t="s">
        <v>244</v>
      </c>
      <c r="C1774" s="12" t="s">
        <v>796</v>
      </c>
      <c r="D1774" s="12" t="s">
        <v>9907</v>
      </c>
      <c r="E1774" s="19" t="s">
        <v>5</v>
      </c>
      <c r="F1774" s="19" t="s">
        <v>2273</v>
      </c>
      <c r="G1774" s="19" t="s">
        <v>9908</v>
      </c>
      <c r="H1774" s="12" t="s">
        <v>5132</v>
      </c>
      <c r="I1774" s="20">
        <v>30000</v>
      </c>
      <c r="J1774" s="12" t="s">
        <v>2264</v>
      </c>
      <c r="K1774" s="12" t="s">
        <v>3216</v>
      </c>
      <c r="L1774" s="12" t="s">
        <v>8533</v>
      </c>
      <c r="M1774" s="12"/>
      <c r="N1774" s="12" t="s">
        <v>3216</v>
      </c>
      <c r="O1774" s="23">
        <v>0</v>
      </c>
      <c r="P1774" s="23">
        <v>0</v>
      </c>
      <c r="Q1774" s="23">
        <v>0</v>
      </c>
      <c r="R1774" s="24">
        <v>0</v>
      </c>
      <c r="S1774" s="25">
        <v>120</v>
      </c>
      <c r="U1774" s="22" t="str">
        <f>IFERROR(VLOOKUP(B1774,[1]Planilha1!$A$1:$B$34,2,FALSE),"Liberado")</f>
        <v>Liberado</v>
      </c>
    </row>
    <row r="1775" spans="1:21" s="21" customFormat="1" ht="20.100000000000001" customHeight="1" x14ac:dyDescent="0.2">
      <c r="A1775" s="12" t="s">
        <v>60</v>
      </c>
      <c r="B1775" s="18" t="s">
        <v>244</v>
      </c>
      <c r="C1775" s="12" t="s">
        <v>796</v>
      </c>
      <c r="D1775" s="12" t="s">
        <v>9909</v>
      </c>
      <c r="E1775" s="19" t="s">
        <v>5</v>
      </c>
      <c r="F1775" s="19" t="s">
        <v>2273</v>
      </c>
      <c r="G1775" s="19" t="s">
        <v>9910</v>
      </c>
      <c r="H1775" s="12" t="s">
        <v>5132</v>
      </c>
      <c r="I1775" s="20">
        <v>123000</v>
      </c>
      <c r="J1775" s="12" t="s">
        <v>2264</v>
      </c>
      <c r="K1775" s="12" t="s">
        <v>9911</v>
      </c>
      <c r="L1775" s="12" t="s">
        <v>7875</v>
      </c>
      <c r="M1775" s="12"/>
      <c r="N1775" s="12" t="s">
        <v>2595</v>
      </c>
      <c r="O1775" s="23">
        <v>0</v>
      </c>
      <c r="P1775" s="23">
        <v>123000</v>
      </c>
      <c r="Q1775" s="23">
        <v>0</v>
      </c>
      <c r="R1775" s="24">
        <v>0</v>
      </c>
      <c r="S1775" s="25">
        <v>120</v>
      </c>
      <c r="U1775" s="22" t="str">
        <f>IFERROR(VLOOKUP(B1775,[1]Planilha1!$A$1:$B$34,2,FALSE),"Liberado")</f>
        <v>Liberado</v>
      </c>
    </row>
    <row r="1776" spans="1:21" s="21" customFormat="1" ht="20.100000000000001" customHeight="1" x14ac:dyDescent="0.2">
      <c r="A1776" s="12" t="s">
        <v>60</v>
      </c>
      <c r="B1776" s="18" t="s">
        <v>244</v>
      </c>
      <c r="C1776" s="12" t="s">
        <v>798</v>
      </c>
      <c r="D1776" s="12" t="s">
        <v>1357</v>
      </c>
      <c r="E1776" s="19" t="s">
        <v>5</v>
      </c>
      <c r="F1776" s="19" t="s">
        <v>2273</v>
      </c>
      <c r="G1776" s="19" t="s">
        <v>5239</v>
      </c>
      <c r="H1776" s="12" t="s">
        <v>3642</v>
      </c>
      <c r="I1776" s="20">
        <v>23500</v>
      </c>
      <c r="J1776" s="12" t="s">
        <v>2264</v>
      </c>
      <c r="K1776" s="12" t="s">
        <v>9912</v>
      </c>
      <c r="L1776" s="12" t="s">
        <v>2249</v>
      </c>
      <c r="M1776" s="12"/>
      <c r="N1776" s="12" t="s">
        <v>2438</v>
      </c>
      <c r="O1776" s="23">
        <v>0</v>
      </c>
      <c r="P1776" s="23">
        <v>15000</v>
      </c>
      <c r="Q1776" s="23">
        <v>0</v>
      </c>
      <c r="R1776" s="24">
        <v>0</v>
      </c>
      <c r="S1776" s="25">
        <v>384</v>
      </c>
      <c r="U1776" s="22" t="str">
        <f>IFERROR(VLOOKUP(B1776,[1]Planilha1!$A$1:$B$34,2,FALSE),"Liberado")</f>
        <v>Liberado</v>
      </c>
    </row>
    <row r="1777" spans="1:21" s="21" customFormat="1" ht="20.100000000000001" customHeight="1" x14ac:dyDescent="0.2">
      <c r="A1777" s="12" t="s">
        <v>60</v>
      </c>
      <c r="B1777" s="18" t="s">
        <v>244</v>
      </c>
      <c r="C1777" s="12" t="s">
        <v>806</v>
      </c>
      <c r="D1777" s="12" t="s">
        <v>1358</v>
      </c>
      <c r="E1777" s="19" t="s">
        <v>5</v>
      </c>
      <c r="F1777" s="19" t="s">
        <v>14</v>
      </c>
      <c r="G1777" s="19" t="s">
        <v>5240</v>
      </c>
      <c r="H1777" s="12" t="s">
        <v>5241</v>
      </c>
      <c r="I1777" s="20">
        <v>1050080</v>
      </c>
      <c r="J1777" s="12" t="s">
        <v>2270</v>
      </c>
      <c r="K1777" s="12" t="s">
        <v>5242</v>
      </c>
      <c r="L1777" s="12" t="s">
        <v>8490</v>
      </c>
      <c r="M1777" s="12"/>
      <c r="N1777" s="12" t="s">
        <v>9913</v>
      </c>
      <c r="O1777" s="23">
        <v>0</v>
      </c>
      <c r="P1777" s="23">
        <v>0</v>
      </c>
      <c r="Q1777" s="23">
        <v>0</v>
      </c>
      <c r="R1777" s="24">
        <v>0</v>
      </c>
      <c r="S1777" s="25">
        <v>675.2</v>
      </c>
      <c r="U1777" s="22" t="str">
        <f>IFERROR(VLOOKUP(B1777,[1]Planilha1!$A$1:$B$34,2,FALSE),"Liberado")</f>
        <v>Liberado</v>
      </c>
    </row>
    <row r="1778" spans="1:21" s="21" customFormat="1" ht="20.100000000000001" customHeight="1" x14ac:dyDescent="0.2">
      <c r="A1778" s="12" t="s">
        <v>60</v>
      </c>
      <c r="B1778" s="18" t="s">
        <v>244</v>
      </c>
      <c r="C1778" s="12" t="s">
        <v>813</v>
      </c>
      <c r="D1778" s="12" t="s">
        <v>1359</v>
      </c>
      <c r="E1778" s="19" t="s">
        <v>5</v>
      </c>
      <c r="F1778" s="19" t="s">
        <v>2273</v>
      </c>
      <c r="G1778" s="19" t="s">
        <v>5244</v>
      </c>
      <c r="H1778" s="12" t="s">
        <v>5225</v>
      </c>
      <c r="I1778" s="20">
        <v>42000</v>
      </c>
      <c r="J1778" s="12" t="s">
        <v>2276</v>
      </c>
      <c r="K1778" s="12" t="s">
        <v>5245</v>
      </c>
      <c r="L1778" s="12" t="s">
        <v>5043</v>
      </c>
      <c r="M1778" s="12"/>
      <c r="N1778" s="12" t="s">
        <v>5246</v>
      </c>
      <c r="O1778" s="23">
        <v>0</v>
      </c>
      <c r="P1778" s="23">
        <v>0</v>
      </c>
      <c r="Q1778" s="23">
        <v>0</v>
      </c>
      <c r="R1778" s="24">
        <v>0</v>
      </c>
      <c r="S1778" s="25">
        <v>1519.38</v>
      </c>
      <c r="U1778" s="22" t="str">
        <f>IFERROR(VLOOKUP(B1778,[1]Planilha1!$A$1:$B$34,2,FALSE),"Liberado")</f>
        <v>Liberado</v>
      </c>
    </row>
    <row r="1779" spans="1:21" s="21" customFormat="1" ht="20.100000000000001" customHeight="1" x14ac:dyDescent="0.2">
      <c r="A1779" s="12" t="s">
        <v>60</v>
      </c>
      <c r="B1779" s="18" t="s">
        <v>244</v>
      </c>
      <c r="C1779" s="12" t="s">
        <v>813</v>
      </c>
      <c r="D1779" s="12" t="s">
        <v>1360</v>
      </c>
      <c r="E1779" s="19" t="s">
        <v>5</v>
      </c>
      <c r="F1779" s="19" t="s">
        <v>2324</v>
      </c>
      <c r="G1779" s="19" t="s">
        <v>5247</v>
      </c>
      <c r="H1779" s="12" t="s">
        <v>3688</v>
      </c>
      <c r="I1779" s="20">
        <v>4750</v>
      </c>
      <c r="J1779" s="12" t="s">
        <v>2276</v>
      </c>
      <c r="K1779" s="12" t="s">
        <v>5248</v>
      </c>
      <c r="L1779" s="12" t="s">
        <v>3029</v>
      </c>
      <c r="M1779" s="12"/>
      <c r="N1779" s="12" t="s">
        <v>3216</v>
      </c>
      <c r="O1779" s="23">
        <v>0</v>
      </c>
      <c r="P1779" s="23">
        <v>0</v>
      </c>
      <c r="Q1779" s="23">
        <v>0</v>
      </c>
      <c r="R1779" s="24">
        <v>0</v>
      </c>
      <c r="S1779" s="25">
        <v>1235</v>
      </c>
      <c r="U1779" s="22" t="str">
        <f>IFERROR(VLOOKUP(B1779,[1]Planilha1!$A$1:$B$34,2,FALSE),"Liberado")</f>
        <v>Liberado</v>
      </c>
    </row>
    <row r="1780" spans="1:21" s="21" customFormat="1" ht="20.100000000000001" customHeight="1" x14ac:dyDescent="0.2">
      <c r="A1780" s="12" t="s">
        <v>60</v>
      </c>
      <c r="B1780" s="18" t="s">
        <v>244</v>
      </c>
      <c r="C1780" s="12" t="s">
        <v>813</v>
      </c>
      <c r="D1780" s="12" t="s">
        <v>1361</v>
      </c>
      <c r="E1780" s="19" t="s">
        <v>5</v>
      </c>
      <c r="F1780" s="19" t="s">
        <v>2244</v>
      </c>
      <c r="G1780" s="19" t="s">
        <v>5249</v>
      </c>
      <c r="H1780" s="12" t="s">
        <v>3692</v>
      </c>
      <c r="I1780" s="20">
        <v>20000</v>
      </c>
      <c r="J1780" s="12" t="s">
        <v>2264</v>
      </c>
      <c r="K1780" s="12" t="s">
        <v>4857</v>
      </c>
      <c r="L1780" s="12" t="s">
        <v>2334</v>
      </c>
      <c r="M1780" s="12"/>
      <c r="N1780" s="12" t="s">
        <v>2342</v>
      </c>
      <c r="O1780" s="23">
        <v>5000</v>
      </c>
      <c r="P1780" s="23">
        <v>0</v>
      </c>
      <c r="Q1780" s="23">
        <v>0</v>
      </c>
      <c r="R1780" s="24">
        <v>0</v>
      </c>
      <c r="S1780" s="25">
        <v>448</v>
      </c>
      <c r="U1780" s="22" t="str">
        <f>IFERROR(VLOOKUP(B1780,[1]Planilha1!$A$1:$B$34,2,FALSE),"Liberado")</f>
        <v>Liberado</v>
      </c>
    </row>
    <row r="1781" spans="1:21" s="21" customFormat="1" ht="20.100000000000001" customHeight="1" x14ac:dyDescent="0.2">
      <c r="A1781" s="12" t="s">
        <v>60</v>
      </c>
      <c r="B1781" s="18" t="s">
        <v>244</v>
      </c>
      <c r="C1781" s="12" t="s">
        <v>813</v>
      </c>
      <c r="D1781" s="12" t="s">
        <v>1362</v>
      </c>
      <c r="E1781" s="19" t="s">
        <v>5</v>
      </c>
      <c r="F1781" s="19" t="s">
        <v>2273</v>
      </c>
      <c r="G1781" s="19" t="s">
        <v>5250</v>
      </c>
      <c r="H1781" s="12" t="s">
        <v>3692</v>
      </c>
      <c r="I1781" s="20">
        <v>13200</v>
      </c>
      <c r="J1781" s="12" t="s">
        <v>2264</v>
      </c>
      <c r="K1781" s="12" t="s">
        <v>5251</v>
      </c>
      <c r="L1781" s="12" t="s">
        <v>8057</v>
      </c>
      <c r="M1781" s="12"/>
      <c r="N1781" s="12" t="s">
        <v>3170</v>
      </c>
      <c r="O1781" s="23">
        <v>0</v>
      </c>
      <c r="P1781" s="23">
        <v>0</v>
      </c>
      <c r="Q1781" s="23">
        <v>0</v>
      </c>
      <c r="R1781" s="24">
        <v>0</v>
      </c>
      <c r="S1781" s="25">
        <v>256</v>
      </c>
      <c r="U1781" s="22" t="str">
        <f>IFERROR(VLOOKUP(B1781,[1]Planilha1!$A$1:$B$34,2,FALSE),"Liberado")</f>
        <v>Liberado</v>
      </c>
    </row>
    <row r="1782" spans="1:21" s="21" customFormat="1" ht="20.100000000000001" customHeight="1" x14ac:dyDescent="0.2">
      <c r="A1782" s="12" t="s">
        <v>60</v>
      </c>
      <c r="B1782" s="18" t="s">
        <v>244</v>
      </c>
      <c r="C1782" s="12" t="s">
        <v>813</v>
      </c>
      <c r="D1782" s="12" t="s">
        <v>1363</v>
      </c>
      <c r="E1782" s="19" t="s">
        <v>5</v>
      </c>
      <c r="F1782" s="19" t="s">
        <v>2273</v>
      </c>
      <c r="G1782" s="19" t="s">
        <v>5252</v>
      </c>
      <c r="H1782" s="12" t="s">
        <v>3696</v>
      </c>
      <c r="I1782" s="20">
        <v>11000</v>
      </c>
      <c r="J1782" s="12" t="s">
        <v>2264</v>
      </c>
      <c r="K1782" s="12" t="s">
        <v>5253</v>
      </c>
      <c r="L1782" s="12" t="s">
        <v>8183</v>
      </c>
      <c r="M1782" s="12"/>
      <c r="N1782" s="12" t="s">
        <v>2321</v>
      </c>
      <c r="O1782" s="23">
        <v>0</v>
      </c>
      <c r="P1782" s="23">
        <v>6000</v>
      </c>
      <c r="Q1782" s="23">
        <v>0</v>
      </c>
      <c r="R1782" s="24">
        <v>0</v>
      </c>
      <c r="S1782" s="25">
        <v>543.84</v>
      </c>
      <c r="U1782" s="22" t="str">
        <f>IFERROR(VLOOKUP(B1782,[1]Planilha1!$A$1:$B$34,2,FALSE),"Liberado")</f>
        <v>Liberado</v>
      </c>
    </row>
    <row r="1783" spans="1:21" s="21" customFormat="1" ht="20.100000000000001" customHeight="1" x14ac:dyDescent="0.2">
      <c r="A1783" s="12" t="s">
        <v>60</v>
      </c>
      <c r="B1783" s="18" t="s">
        <v>244</v>
      </c>
      <c r="C1783" s="12" t="s">
        <v>813</v>
      </c>
      <c r="D1783" s="12" t="s">
        <v>9914</v>
      </c>
      <c r="E1783" s="19" t="s">
        <v>5</v>
      </c>
      <c r="F1783" s="19" t="s">
        <v>2273</v>
      </c>
      <c r="G1783" s="19" t="s">
        <v>9915</v>
      </c>
      <c r="H1783" s="12" t="s">
        <v>3760</v>
      </c>
      <c r="I1783" s="20">
        <v>20750</v>
      </c>
      <c r="J1783" s="12" t="s">
        <v>2264</v>
      </c>
      <c r="K1783" s="12" t="s">
        <v>9916</v>
      </c>
      <c r="L1783" s="12" t="s">
        <v>2266</v>
      </c>
      <c r="M1783" s="12"/>
      <c r="N1783" s="12" t="s">
        <v>2768</v>
      </c>
      <c r="O1783" s="23">
        <v>0</v>
      </c>
      <c r="P1783" s="23">
        <v>15000</v>
      </c>
      <c r="Q1783" s="23">
        <v>0</v>
      </c>
      <c r="R1783" s="24">
        <v>0</v>
      </c>
      <c r="S1783" s="25">
        <v>160</v>
      </c>
      <c r="U1783" s="22" t="str">
        <f>IFERROR(VLOOKUP(B1783,[1]Planilha1!$A$1:$B$34,2,FALSE),"Liberado")</f>
        <v>Liberado</v>
      </c>
    </row>
    <row r="1784" spans="1:21" s="21" customFormat="1" ht="20.100000000000001" customHeight="1" x14ac:dyDescent="0.2">
      <c r="A1784" s="12" t="s">
        <v>60</v>
      </c>
      <c r="B1784" s="18" t="s">
        <v>244</v>
      </c>
      <c r="C1784" s="12" t="s">
        <v>1364</v>
      </c>
      <c r="D1784" s="12" t="s">
        <v>1365</v>
      </c>
      <c r="E1784" s="19" t="s">
        <v>5</v>
      </c>
      <c r="F1784" s="19" t="s">
        <v>2244</v>
      </c>
      <c r="G1784" s="19" t="s">
        <v>5254</v>
      </c>
      <c r="H1784" s="12" t="s">
        <v>5170</v>
      </c>
      <c r="I1784" s="20">
        <v>30357.68</v>
      </c>
      <c r="J1784" s="12" t="s">
        <v>2276</v>
      </c>
      <c r="K1784" s="12" t="s">
        <v>5255</v>
      </c>
      <c r="L1784" s="12" t="s">
        <v>2260</v>
      </c>
      <c r="M1784" s="12"/>
      <c r="N1784" s="12" t="s">
        <v>5256</v>
      </c>
      <c r="O1784" s="23">
        <v>0</v>
      </c>
      <c r="P1784" s="23">
        <v>0</v>
      </c>
      <c r="Q1784" s="23">
        <v>0</v>
      </c>
      <c r="R1784" s="24">
        <v>0</v>
      </c>
      <c r="S1784" s="25">
        <v>972</v>
      </c>
      <c r="U1784" s="22" t="str">
        <f>IFERROR(VLOOKUP(B1784,[1]Planilha1!$A$1:$B$34,2,FALSE),"Liberado")</f>
        <v>Liberado</v>
      </c>
    </row>
    <row r="1785" spans="1:21" s="21" customFormat="1" ht="20.100000000000001" customHeight="1" x14ac:dyDescent="0.2">
      <c r="A1785" s="12" t="s">
        <v>60</v>
      </c>
      <c r="B1785" s="18" t="s">
        <v>244</v>
      </c>
      <c r="C1785" s="12" t="s">
        <v>1364</v>
      </c>
      <c r="D1785" s="12" t="s">
        <v>9917</v>
      </c>
      <c r="E1785" s="19" t="s">
        <v>5</v>
      </c>
      <c r="F1785" s="19" t="s">
        <v>2244</v>
      </c>
      <c r="G1785" s="19" t="s">
        <v>9918</v>
      </c>
      <c r="H1785" s="12" t="s">
        <v>5170</v>
      </c>
      <c r="I1785" s="20">
        <v>36000</v>
      </c>
      <c r="J1785" s="12" t="s">
        <v>2264</v>
      </c>
      <c r="K1785" s="12" t="s">
        <v>9919</v>
      </c>
      <c r="L1785" s="12" t="s">
        <v>2546</v>
      </c>
      <c r="M1785" s="12" t="s">
        <v>9920</v>
      </c>
      <c r="N1785" s="12" t="s">
        <v>8482</v>
      </c>
      <c r="O1785" s="23">
        <v>0</v>
      </c>
      <c r="P1785" s="23">
        <v>0</v>
      </c>
      <c r="Q1785" s="23">
        <v>0</v>
      </c>
      <c r="R1785" s="24">
        <v>0</v>
      </c>
      <c r="S1785" s="25">
        <v>32</v>
      </c>
      <c r="U1785" s="22" t="str">
        <f>IFERROR(VLOOKUP(B1785,[1]Planilha1!$A$1:$B$34,2,FALSE),"Liberado")</f>
        <v>Liberado</v>
      </c>
    </row>
    <row r="1786" spans="1:21" s="21" customFormat="1" ht="20.100000000000001" customHeight="1" x14ac:dyDescent="0.2">
      <c r="A1786" s="12" t="s">
        <v>60</v>
      </c>
      <c r="B1786" s="18" t="s">
        <v>244</v>
      </c>
      <c r="C1786" s="12" t="s">
        <v>1366</v>
      </c>
      <c r="D1786" s="12" t="s">
        <v>1367</v>
      </c>
      <c r="E1786" s="19" t="s">
        <v>5</v>
      </c>
      <c r="F1786" s="19" t="s">
        <v>2273</v>
      </c>
      <c r="G1786" s="19" t="s">
        <v>5257</v>
      </c>
      <c r="H1786" s="12" t="s">
        <v>2340</v>
      </c>
      <c r="I1786" s="20">
        <v>20000</v>
      </c>
      <c r="J1786" s="12" t="s">
        <v>2276</v>
      </c>
      <c r="K1786" s="12" t="s">
        <v>2277</v>
      </c>
      <c r="L1786" s="12" t="s">
        <v>8057</v>
      </c>
      <c r="M1786" s="12"/>
      <c r="N1786" s="12" t="s">
        <v>3216</v>
      </c>
      <c r="O1786" s="23">
        <v>0</v>
      </c>
      <c r="P1786" s="23">
        <v>0</v>
      </c>
      <c r="Q1786" s="23">
        <v>0</v>
      </c>
      <c r="R1786" s="24">
        <v>0</v>
      </c>
      <c r="S1786" s="25">
        <v>544</v>
      </c>
      <c r="U1786" s="22" t="str">
        <f>IFERROR(VLOOKUP(B1786,[1]Planilha1!$A$1:$B$34,2,FALSE),"Liberado")</f>
        <v>Liberado</v>
      </c>
    </row>
    <row r="1787" spans="1:21" s="21" customFormat="1" ht="20.100000000000001" customHeight="1" x14ac:dyDescent="0.2">
      <c r="A1787" s="12" t="s">
        <v>60</v>
      </c>
      <c r="B1787" s="18" t="s">
        <v>244</v>
      </c>
      <c r="C1787" s="12" t="s">
        <v>1366</v>
      </c>
      <c r="D1787" s="12" t="s">
        <v>1368</v>
      </c>
      <c r="E1787" s="19" t="s">
        <v>5</v>
      </c>
      <c r="F1787" s="19" t="s">
        <v>2273</v>
      </c>
      <c r="G1787" s="19" t="s">
        <v>5258</v>
      </c>
      <c r="H1787" s="12" t="s">
        <v>5259</v>
      </c>
      <c r="I1787" s="20">
        <v>17000</v>
      </c>
      <c r="J1787" s="12" t="s">
        <v>2270</v>
      </c>
      <c r="K1787" s="12" t="s">
        <v>5260</v>
      </c>
      <c r="L1787" s="12" t="s">
        <v>2260</v>
      </c>
      <c r="M1787" s="12"/>
      <c r="N1787" s="12" t="s">
        <v>5243</v>
      </c>
      <c r="O1787" s="23">
        <v>0</v>
      </c>
      <c r="P1787" s="23">
        <v>5000</v>
      </c>
      <c r="Q1787" s="23">
        <v>0</v>
      </c>
      <c r="R1787" s="24">
        <v>0</v>
      </c>
      <c r="S1787" s="25">
        <v>240</v>
      </c>
      <c r="U1787" s="22" t="str">
        <f>IFERROR(VLOOKUP(B1787,[1]Planilha1!$A$1:$B$34,2,FALSE),"Liberado")</f>
        <v>Liberado</v>
      </c>
    </row>
    <row r="1788" spans="1:21" s="21" customFormat="1" ht="20.100000000000001" customHeight="1" x14ac:dyDescent="0.2">
      <c r="A1788" s="12" t="s">
        <v>60</v>
      </c>
      <c r="B1788" s="18" t="s">
        <v>244</v>
      </c>
      <c r="C1788" s="12" t="s">
        <v>1366</v>
      </c>
      <c r="D1788" s="12" t="s">
        <v>9921</v>
      </c>
      <c r="E1788" s="19" t="s">
        <v>5</v>
      </c>
      <c r="F1788" s="19" t="s">
        <v>10</v>
      </c>
      <c r="G1788" s="19" t="s">
        <v>9922</v>
      </c>
      <c r="H1788" s="12" t="s">
        <v>2340</v>
      </c>
      <c r="I1788" s="20">
        <v>10507.98</v>
      </c>
      <c r="J1788" s="12" t="s">
        <v>2264</v>
      </c>
      <c r="K1788" s="12" t="s">
        <v>9923</v>
      </c>
      <c r="L1788" s="12" t="s">
        <v>7875</v>
      </c>
      <c r="M1788" s="12"/>
      <c r="N1788" s="12" t="s">
        <v>2438</v>
      </c>
      <c r="O1788" s="23">
        <v>0</v>
      </c>
      <c r="P1788" s="23">
        <v>10000</v>
      </c>
      <c r="Q1788" s="23">
        <v>0</v>
      </c>
      <c r="R1788" s="24">
        <v>0</v>
      </c>
      <c r="S1788" s="25">
        <v>96</v>
      </c>
      <c r="U1788" s="22" t="str">
        <f>IFERROR(VLOOKUP(B1788,[1]Planilha1!$A$1:$B$34,2,FALSE),"Liberado")</f>
        <v>Liberado</v>
      </c>
    </row>
    <row r="1789" spans="1:21" s="21" customFormat="1" ht="20.100000000000001" customHeight="1" x14ac:dyDescent="0.2">
      <c r="A1789" s="12" t="s">
        <v>60</v>
      </c>
      <c r="B1789" s="18" t="s">
        <v>244</v>
      </c>
      <c r="C1789" s="12" t="s">
        <v>815</v>
      </c>
      <c r="D1789" s="12" t="s">
        <v>1369</v>
      </c>
      <c r="E1789" s="19" t="s">
        <v>5</v>
      </c>
      <c r="F1789" s="19" t="s">
        <v>2255</v>
      </c>
      <c r="G1789" s="19" t="s">
        <v>5261</v>
      </c>
      <c r="H1789" s="12" t="s">
        <v>5008</v>
      </c>
      <c r="I1789" s="20">
        <v>14000</v>
      </c>
      <c r="J1789" s="12" t="s">
        <v>2276</v>
      </c>
      <c r="K1789" s="12" t="s">
        <v>2306</v>
      </c>
      <c r="L1789" s="12" t="s">
        <v>7961</v>
      </c>
      <c r="M1789" s="12"/>
      <c r="N1789" s="12" t="s">
        <v>3216</v>
      </c>
      <c r="O1789" s="23">
        <v>0</v>
      </c>
      <c r="P1789" s="23">
        <v>0</v>
      </c>
      <c r="Q1789" s="23">
        <v>0</v>
      </c>
      <c r="R1789" s="24">
        <v>0</v>
      </c>
      <c r="S1789" s="25">
        <v>585</v>
      </c>
      <c r="U1789" s="22" t="str">
        <f>IFERROR(VLOOKUP(B1789,[1]Planilha1!$A$1:$B$34,2,FALSE),"Liberado")</f>
        <v>Liberado</v>
      </c>
    </row>
    <row r="1790" spans="1:21" s="21" customFormat="1" ht="20.100000000000001" customHeight="1" x14ac:dyDescent="0.2">
      <c r="A1790" s="12" t="s">
        <v>60</v>
      </c>
      <c r="B1790" s="18" t="s">
        <v>244</v>
      </c>
      <c r="C1790" s="12" t="s">
        <v>815</v>
      </c>
      <c r="D1790" s="12" t="s">
        <v>1370</v>
      </c>
      <c r="E1790" s="19" t="s">
        <v>5</v>
      </c>
      <c r="F1790" s="19" t="s">
        <v>2244</v>
      </c>
      <c r="G1790" s="19" t="s">
        <v>5262</v>
      </c>
      <c r="H1790" s="12" t="s">
        <v>2275</v>
      </c>
      <c r="I1790" s="20">
        <v>15000</v>
      </c>
      <c r="J1790" s="12" t="s">
        <v>2276</v>
      </c>
      <c r="K1790" s="12" t="s">
        <v>5263</v>
      </c>
      <c r="L1790" s="12" t="s">
        <v>8183</v>
      </c>
      <c r="M1790" s="12"/>
      <c r="N1790" s="12" t="s">
        <v>3216</v>
      </c>
      <c r="O1790" s="23">
        <v>0</v>
      </c>
      <c r="P1790" s="23">
        <v>0</v>
      </c>
      <c r="Q1790" s="23">
        <v>0</v>
      </c>
      <c r="R1790" s="24">
        <v>0</v>
      </c>
      <c r="S1790" s="25">
        <v>898</v>
      </c>
      <c r="U1790" s="22" t="str">
        <f>IFERROR(VLOOKUP(B1790,[1]Planilha1!$A$1:$B$34,2,FALSE),"Liberado")</f>
        <v>Liberado</v>
      </c>
    </row>
    <row r="1791" spans="1:21" s="21" customFormat="1" ht="20.100000000000001" customHeight="1" x14ac:dyDescent="0.2">
      <c r="A1791" s="12" t="s">
        <v>60</v>
      </c>
      <c r="B1791" s="18" t="s">
        <v>244</v>
      </c>
      <c r="C1791" s="12" t="s">
        <v>815</v>
      </c>
      <c r="D1791" s="12" t="s">
        <v>9924</v>
      </c>
      <c r="E1791" s="19" t="s">
        <v>5</v>
      </c>
      <c r="F1791" s="19" t="s">
        <v>7809</v>
      </c>
      <c r="G1791" s="19" t="s">
        <v>9925</v>
      </c>
      <c r="H1791" s="12" t="s">
        <v>4923</v>
      </c>
      <c r="I1791" s="20">
        <v>18880</v>
      </c>
      <c r="J1791" s="12" t="s">
        <v>2264</v>
      </c>
      <c r="K1791" s="12" t="s">
        <v>3216</v>
      </c>
      <c r="L1791" s="12" t="s">
        <v>3196</v>
      </c>
      <c r="M1791" s="12"/>
      <c r="N1791" s="12" t="s">
        <v>3216</v>
      </c>
      <c r="O1791" s="23">
        <v>0</v>
      </c>
      <c r="P1791" s="23">
        <v>0</v>
      </c>
      <c r="Q1791" s="23">
        <v>0</v>
      </c>
      <c r="R1791" s="24">
        <v>0</v>
      </c>
      <c r="S1791" s="25">
        <v>192</v>
      </c>
      <c r="U1791" s="22" t="str">
        <f>IFERROR(VLOOKUP(B1791,[1]Planilha1!$A$1:$B$34,2,FALSE),"Liberado")</f>
        <v>Liberado</v>
      </c>
    </row>
    <row r="1792" spans="1:21" s="21" customFormat="1" ht="20.100000000000001" customHeight="1" x14ac:dyDescent="0.2">
      <c r="A1792" s="12" t="s">
        <v>60</v>
      </c>
      <c r="B1792" s="18" t="s">
        <v>244</v>
      </c>
      <c r="C1792" s="12" t="s">
        <v>815</v>
      </c>
      <c r="D1792" s="12" t="s">
        <v>1371</v>
      </c>
      <c r="E1792" s="19" t="s">
        <v>5</v>
      </c>
      <c r="F1792" s="19" t="s">
        <v>3968</v>
      </c>
      <c r="G1792" s="19" t="s">
        <v>5264</v>
      </c>
      <c r="H1792" s="12" t="s">
        <v>2275</v>
      </c>
      <c r="I1792" s="20">
        <v>10000</v>
      </c>
      <c r="J1792" s="12" t="s">
        <v>2264</v>
      </c>
      <c r="K1792" s="12" t="s">
        <v>5265</v>
      </c>
      <c r="L1792" s="12" t="s">
        <v>7976</v>
      </c>
      <c r="M1792" s="12"/>
      <c r="N1792" s="12" t="s">
        <v>2595</v>
      </c>
      <c r="O1792" s="23">
        <v>0</v>
      </c>
      <c r="P1792" s="23">
        <v>8000</v>
      </c>
      <c r="Q1792" s="23">
        <v>0</v>
      </c>
      <c r="R1792" s="24">
        <v>0</v>
      </c>
      <c r="S1792" s="25">
        <v>288</v>
      </c>
      <c r="U1792" s="22" t="str">
        <f>IFERROR(VLOOKUP(B1792,[1]Planilha1!$A$1:$B$34,2,FALSE),"Liberado")</f>
        <v>Liberado</v>
      </c>
    </row>
    <row r="1793" spans="1:21" s="21" customFormat="1" ht="20.100000000000001" customHeight="1" x14ac:dyDescent="0.2">
      <c r="A1793" s="12" t="s">
        <v>60</v>
      </c>
      <c r="B1793" s="18" t="s">
        <v>244</v>
      </c>
      <c r="C1793" s="12" t="s">
        <v>815</v>
      </c>
      <c r="D1793" s="12" t="s">
        <v>1372</v>
      </c>
      <c r="E1793" s="19" t="s">
        <v>5</v>
      </c>
      <c r="F1793" s="19" t="s">
        <v>2273</v>
      </c>
      <c r="G1793" s="19" t="s">
        <v>5266</v>
      </c>
      <c r="H1793" s="12" t="s">
        <v>5013</v>
      </c>
      <c r="I1793" s="20">
        <v>13200</v>
      </c>
      <c r="J1793" s="12" t="s">
        <v>2264</v>
      </c>
      <c r="K1793" s="12" t="s">
        <v>5267</v>
      </c>
      <c r="L1793" s="12" t="s">
        <v>2249</v>
      </c>
      <c r="M1793" s="12"/>
      <c r="N1793" s="12" t="s">
        <v>2321</v>
      </c>
      <c r="O1793" s="23">
        <v>0</v>
      </c>
      <c r="P1793" s="23">
        <v>8000</v>
      </c>
      <c r="Q1793" s="23">
        <v>0</v>
      </c>
      <c r="R1793" s="24">
        <v>0</v>
      </c>
      <c r="S1793" s="25">
        <v>256</v>
      </c>
      <c r="U1793" s="22" t="str">
        <f>IFERROR(VLOOKUP(B1793,[1]Planilha1!$A$1:$B$34,2,FALSE),"Liberado")</f>
        <v>Liberado</v>
      </c>
    </row>
    <row r="1794" spans="1:21" s="21" customFormat="1" ht="20.100000000000001" customHeight="1" x14ac:dyDescent="0.2">
      <c r="A1794" s="12" t="s">
        <v>60</v>
      </c>
      <c r="B1794" s="18" t="s">
        <v>244</v>
      </c>
      <c r="C1794" s="12" t="s">
        <v>815</v>
      </c>
      <c r="D1794" s="12" t="s">
        <v>1373</v>
      </c>
      <c r="E1794" s="19" t="s">
        <v>5</v>
      </c>
      <c r="F1794" s="19" t="s">
        <v>2273</v>
      </c>
      <c r="G1794" s="19" t="s">
        <v>5268</v>
      </c>
      <c r="H1794" s="12" t="s">
        <v>2275</v>
      </c>
      <c r="I1794" s="20">
        <v>20000</v>
      </c>
      <c r="J1794" s="12" t="s">
        <v>2264</v>
      </c>
      <c r="K1794" s="12" t="s">
        <v>5269</v>
      </c>
      <c r="L1794" s="12" t="s">
        <v>2249</v>
      </c>
      <c r="M1794" s="12"/>
      <c r="N1794" s="12" t="s">
        <v>2321</v>
      </c>
      <c r="O1794" s="23">
        <v>0</v>
      </c>
      <c r="P1794" s="23">
        <v>8000</v>
      </c>
      <c r="Q1794" s="23">
        <v>0</v>
      </c>
      <c r="R1794" s="24">
        <v>0</v>
      </c>
      <c r="S1794" s="25">
        <v>256</v>
      </c>
      <c r="U1794" s="22" t="str">
        <f>IFERROR(VLOOKUP(B1794,[1]Planilha1!$A$1:$B$34,2,FALSE),"Liberado")</f>
        <v>Liberado</v>
      </c>
    </row>
    <row r="1795" spans="1:21" s="21" customFormat="1" ht="20.100000000000001" customHeight="1" x14ac:dyDescent="0.2">
      <c r="A1795" s="12" t="s">
        <v>60</v>
      </c>
      <c r="B1795" s="18" t="s">
        <v>244</v>
      </c>
      <c r="C1795" s="12" t="s">
        <v>815</v>
      </c>
      <c r="D1795" s="12" t="s">
        <v>9926</v>
      </c>
      <c r="E1795" s="19" t="s">
        <v>5</v>
      </c>
      <c r="F1795" s="19" t="s">
        <v>2273</v>
      </c>
      <c r="G1795" s="19" t="s">
        <v>9927</v>
      </c>
      <c r="H1795" s="12" t="s">
        <v>4923</v>
      </c>
      <c r="I1795" s="20">
        <v>19517.3</v>
      </c>
      <c r="J1795" s="12" t="s">
        <v>2264</v>
      </c>
      <c r="K1795" s="12" t="s">
        <v>9928</v>
      </c>
      <c r="L1795" s="12" t="s">
        <v>2249</v>
      </c>
      <c r="M1795" s="12"/>
      <c r="N1795" s="12" t="s">
        <v>2321</v>
      </c>
      <c r="O1795" s="23">
        <v>0</v>
      </c>
      <c r="P1795" s="23">
        <v>10000</v>
      </c>
      <c r="Q1795" s="23">
        <v>0</v>
      </c>
      <c r="R1795" s="24">
        <v>0</v>
      </c>
      <c r="S1795" s="25">
        <v>256</v>
      </c>
      <c r="U1795" s="22" t="str">
        <f>IFERROR(VLOOKUP(B1795,[1]Planilha1!$A$1:$B$34,2,FALSE),"Liberado")</f>
        <v>Liberado</v>
      </c>
    </row>
    <row r="1796" spans="1:21" s="21" customFormat="1" ht="20.100000000000001" customHeight="1" x14ac:dyDescent="0.2">
      <c r="A1796" s="12" t="s">
        <v>60</v>
      </c>
      <c r="B1796" s="18" t="s">
        <v>244</v>
      </c>
      <c r="C1796" s="12" t="s">
        <v>815</v>
      </c>
      <c r="D1796" s="12" t="s">
        <v>1374</v>
      </c>
      <c r="E1796" s="19" t="s">
        <v>5</v>
      </c>
      <c r="F1796" s="19" t="s">
        <v>2244</v>
      </c>
      <c r="G1796" s="19" t="s">
        <v>5270</v>
      </c>
      <c r="H1796" s="12" t="s">
        <v>5271</v>
      </c>
      <c r="I1796" s="20">
        <v>10000</v>
      </c>
      <c r="J1796" s="12" t="s">
        <v>2264</v>
      </c>
      <c r="K1796" s="12" t="s">
        <v>2647</v>
      </c>
      <c r="L1796" s="12" t="s">
        <v>7875</v>
      </c>
      <c r="M1796" s="12"/>
      <c r="N1796" s="12" t="s">
        <v>2321</v>
      </c>
      <c r="O1796" s="23">
        <v>0</v>
      </c>
      <c r="P1796" s="23">
        <v>8000</v>
      </c>
      <c r="Q1796" s="23">
        <v>0</v>
      </c>
      <c r="R1796" s="24">
        <v>0</v>
      </c>
      <c r="S1796" s="25">
        <v>192</v>
      </c>
      <c r="U1796" s="22" t="str">
        <f>IFERROR(VLOOKUP(B1796,[1]Planilha1!$A$1:$B$34,2,FALSE),"Liberado")</f>
        <v>Liberado</v>
      </c>
    </row>
    <row r="1797" spans="1:21" s="21" customFormat="1" ht="20.100000000000001" customHeight="1" x14ac:dyDescent="0.2">
      <c r="A1797" s="12" t="s">
        <v>60</v>
      </c>
      <c r="B1797" s="18" t="s">
        <v>244</v>
      </c>
      <c r="C1797" s="12" t="s">
        <v>815</v>
      </c>
      <c r="D1797" s="12" t="s">
        <v>9929</v>
      </c>
      <c r="E1797" s="19" t="s">
        <v>5</v>
      </c>
      <c r="F1797" s="19" t="s">
        <v>10</v>
      </c>
      <c r="G1797" s="19" t="s">
        <v>9930</v>
      </c>
      <c r="H1797" s="12" t="s">
        <v>4981</v>
      </c>
      <c r="I1797" s="20">
        <v>10676.74</v>
      </c>
      <c r="J1797" s="12" t="s">
        <v>2264</v>
      </c>
      <c r="K1797" s="12" t="s">
        <v>9931</v>
      </c>
      <c r="L1797" s="12" t="s">
        <v>2288</v>
      </c>
      <c r="M1797" s="12" t="s">
        <v>9932</v>
      </c>
      <c r="N1797" s="12" t="s">
        <v>2768</v>
      </c>
      <c r="O1797" s="23">
        <v>0</v>
      </c>
      <c r="P1797" s="23">
        <v>10000</v>
      </c>
      <c r="Q1797" s="23">
        <v>0</v>
      </c>
      <c r="R1797" s="24">
        <v>0</v>
      </c>
      <c r="S1797" s="25">
        <v>64</v>
      </c>
      <c r="U1797" s="22" t="str">
        <f>IFERROR(VLOOKUP(B1797,[1]Planilha1!$A$1:$B$34,2,FALSE),"Liberado")</f>
        <v>Liberado</v>
      </c>
    </row>
    <row r="1798" spans="1:21" s="21" customFormat="1" ht="20.100000000000001" customHeight="1" x14ac:dyDescent="0.2">
      <c r="A1798" s="12" t="s">
        <v>60</v>
      </c>
      <c r="B1798" s="18" t="s">
        <v>244</v>
      </c>
      <c r="C1798" s="12" t="s">
        <v>815</v>
      </c>
      <c r="D1798" s="12" t="s">
        <v>9933</v>
      </c>
      <c r="E1798" s="19" t="s">
        <v>5</v>
      </c>
      <c r="F1798" s="19" t="s">
        <v>2273</v>
      </c>
      <c r="G1798" s="19" t="s">
        <v>9934</v>
      </c>
      <c r="H1798" s="12" t="s">
        <v>3489</v>
      </c>
      <c r="I1798" s="20">
        <v>11000</v>
      </c>
      <c r="J1798" s="12" t="s">
        <v>2264</v>
      </c>
      <c r="K1798" s="12" t="s">
        <v>9935</v>
      </c>
      <c r="L1798" s="12" t="s">
        <v>2288</v>
      </c>
      <c r="M1798" s="12" t="s">
        <v>9936</v>
      </c>
      <c r="N1798" s="12" t="s">
        <v>8482</v>
      </c>
      <c r="O1798" s="23">
        <v>0</v>
      </c>
      <c r="P1798" s="23">
        <v>10000</v>
      </c>
      <c r="Q1798" s="23">
        <v>0</v>
      </c>
      <c r="R1798" s="24">
        <v>0</v>
      </c>
      <c r="S1798" s="25">
        <v>0</v>
      </c>
      <c r="U1798" s="22" t="str">
        <f>IFERROR(VLOOKUP(B1798,[1]Planilha1!$A$1:$B$34,2,FALSE),"Liberado")</f>
        <v>Liberado</v>
      </c>
    </row>
    <row r="1799" spans="1:21" s="21" customFormat="1" ht="20.100000000000001" customHeight="1" x14ac:dyDescent="0.2">
      <c r="A1799" s="12" t="s">
        <v>60</v>
      </c>
      <c r="B1799" s="18" t="s">
        <v>244</v>
      </c>
      <c r="C1799" s="12" t="s">
        <v>817</v>
      </c>
      <c r="D1799" s="12" t="s">
        <v>1375</v>
      </c>
      <c r="E1799" s="19" t="s">
        <v>5</v>
      </c>
      <c r="F1799" s="19" t="s">
        <v>2273</v>
      </c>
      <c r="G1799" s="19" t="s">
        <v>5272</v>
      </c>
      <c r="H1799" s="12" t="s">
        <v>5273</v>
      </c>
      <c r="I1799" s="20">
        <v>20000</v>
      </c>
      <c r="J1799" s="12" t="s">
        <v>2276</v>
      </c>
      <c r="K1799" s="12" t="s">
        <v>5274</v>
      </c>
      <c r="L1799" s="12" t="s">
        <v>2368</v>
      </c>
      <c r="M1799" s="12"/>
      <c r="N1799" s="12" t="s">
        <v>5275</v>
      </c>
      <c r="O1799" s="23">
        <v>0</v>
      </c>
      <c r="P1799" s="23">
        <v>12000</v>
      </c>
      <c r="Q1799" s="23">
        <v>0</v>
      </c>
      <c r="R1799" s="24">
        <v>0</v>
      </c>
      <c r="S1799" s="25">
        <v>1838.4</v>
      </c>
      <c r="U1799" s="22" t="str">
        <f>IFERROR(VLOOKUP(B1799,[1]Planilha1!$A$1:$B$34,2,FALSE),"Liberado")</f>
        <v>Liberado</v>
      </c>
    </row>
    <row r="1800" spans="1:21" s="21" customFormat="1" ht="20.100000000000001" customHeight="1" x14ac:dyDescent="0.2">
      <c r="A1800" s="12" t="s">
        <v>60</v>
      </c>
      <c r="B1800" s="18" t="s">
        <v>244</v>
      </c>
      <c r="C1800" s="12" t="s">
        <v>817</v>
      </c>
      <c r="D1800" s="12" t="s">
        <v>1376</v>
      </c>
      <c r="E1800" s="19" t="s">
        <v>5</v>
      </c>
      <c r="F1800" s="19" t="s">
        <v>2244</v>
      </c>
      <c r="G1800" s="19" t="s">
        <v>5276</v>
      </c>
      <c r="H1800" s="12" t="s">
        <v>5277</v>
      </c>
      <c r="I1800" s="20">
        <v>15000</v>
      </c>
      <c r="J1800" s="12" t="s">
        <v>2258</v>
      </c>
      <c r="K1800" s="12" t="s">
        <v>5278</v>
      </c>
      <c r="L1800" s="12" t="s">
        <v>2368</v>
      </c>
      <c r="M1800" s="12"/>
      <c r="N1800" s="12" t="s">
        <v>5279</v>
      </c>
      <c r="O1800" s="23">
        <v>0</v>
      </c>
      <c r="P1800" s="23">
        <v>10000</v>
      </c>
      <c r="Q1800" s="23">
        <v>0</v>
      </c>
      <c r="R1800" s="24">
        <v>0</v>
      </c>
      <c r="S1800" s="25">
        <v>1360</v>
      </c>
      <c r="U1800" s="22" t="str">
        <f>IFERROR(VLOOKUP(B1800,[1]Planilha1!$A$1:$B$34,2,FALSE),"Liberado")</f>
        <v>Liberado</v>
      </c>
    </row>
    <row r="1801" spans="1:21" s="21" customFormat="1" ht="20.100000000000001" customHeight="1" x14ac:dyDescent="0.2">
      <c r="A1801" s="12" t="s">
        <v>60</v>
      </c>
      <c r="B1801" s="18" t="s">
        <v>244</v>
      </c>
      <c r="C1801" s="12" t="s">
        <v>817</v>
      </c>
      <c r="D1801" s="12" t="s">
        <v>1377</v>
      </c>
      <c r="E1801" s="19" t="s">
        <v>5</v>
      </c>
      <c r="F1801" s="19" t="s">
        <v>2273</v>
      </c>
      <c r="G1801" s="19" t="s">
        <v>5280</v>
      </c>
      <c r="H1801" s="12" t="s">
        <v>5281</v>
      </c>
      <c r="I1801" s="20">
        <v>21720</v>
      </c>
      <c r="J1801" s="12" t="s">
        <v>2276</v>
      </c>
      <c r="K1801" s="12" t="s">
        <v>5282</v>
      </c>
      <c r="L1801" s="12" t="s">
        <v>2380</v>
      </c>
      <c r="M1801" s="12"/>
      <c r="N1801" s="12" t="s">
        <v>5283</v>
      </c>
      <c r="O1801" s="23">
        <v>0</v>
      </c>
      <c r="P1801" s="23">
        <v>8000</v>
      </c>
      <c r="Q1801" s="23">
        <v>0</v>
      </c>
      <c r="R1801" s="24">
        <v>0</v>
      </c>
      <c r="S1801" s="25">
        <v>1414</v>
      </c>
      <c r="U1801" s="22" t="str">
        <f>IFERROR(VLOOKUP(B1801,[1]Planilha1!$A$1:$B$34,2,FALSE),"Liberado")</f>
        <v>Liberado</v>
      </c>
    </row>
    <row r="1802" spans="1:21" s="21" customFormat="1" ht="20.100000000000001" customHeight="1" x14ac:dyDescent="0.2">
      <c r="A1802" s="12" t="s">
        <v>60</v>
      </c>
      <c r="B1802" s="18" t="s">
        <v>244</v>
      </c>
      <c r="C1802" s="12" t="s">
        <v>817</v>
      </c>
      <c r="D1802" s="12" t="s">
        <v>9937</v>
      </c>
      <c r="E1802" s="19" t="s">
        <v>5</v>
      </c>
      <c r="F1802" s="19" t="s">
        <v>8078</v>
      </c>
      <c r="G1802" s="19" t="s">
        <v>9938</v>
      </c>
      <c r="H1802" s="12" t="s">
        <v>9939</v>
      </c>
      <c r="I1802" s="20">
        <v>1108</v>
      </c>
      <c r="J1802" s="12" t="s">
        <v>2258</v>
      </c>
      <c r="K1802" s="12" t="s">
        <v>9940</v>
      </c>
      <c r="L1802" s="12" t="s">
        <v>2368</v>
      </c>
      <c r="M1802" s="12"/>
      <c r="N1802" s="12" t="s">
        <v>9941</v>
      </c>
      <c r="O1802" s="23">
        <v>0</v>
      </c>
      <c r="P1802" s="23">
        <v>1108</v>
      </c>
      <c r="Q1802" s="23">
        <v>0</v>
      </c>
      <c r="R1802" s="24">
        <v>0</v>
      </c>
      <c r="S1802" s="25">
        <v>360</v>
      </c>
      <c r="U1802" s="22" t="str">
        <f>IFERROR(VLOOKUP(B1802,[1]Planilha1!$A$1:$B$34,2,FALSE),"Liberado")</f>
        <v>Liberado</v>
      </c>
    </row>
    <row r="1803" spans="1:21" s="21" customFormat="1" ht="20.100000000000001" customHeight="1" x14ac:dyDescent="0.2">
      <c r="A1803" s="12" t="s">
        <v>60</v>
      </c>
      <c r="B1803" s="18" t="s">
        <v>244</v>
      </c>
      <c r="C1803" s="12" t="s">
        <v>822</v>
      </c>
      <c r="D1803" s="12" t="s">
        <v>1378</v>
      </c>
      <c r="E1803" s="19" t="s">
        <v>5</v>
      </c>
      <c r="F1803" s="19" t="s">
        <v>2244</v>
      </c>
      <c r="G1803" s="19" t="s">
        <v>5284</v>
      </c>
      <c r="H1803" s="12" t="s">
        <v>5285</v>
      </c>
      <c r="I1803" s="20">
        <v>24000</v>
      </c>
      <c r="J1803" s="12" t="s">
        <v>2258</v>
      </c>
      <c r="K1803" s="12" t="s">
        <v>3802</v>
      </c>
      <c r="L1803" s="12" t="s">
        <v>2368</v>
      </c>
      <c r="M1803" s="12"/>
      <c r="N1803" s="12" t="s">
        <v>5286</v>
      </c>
      <c r="O1803" s="23">
        <v>0</v>
      </c>
      <c r="P1803" s="23">
        <v>10000</v>
      </c>
      <c r="Q1803" s="23">
        <v>0</v>
      </c>
      <c r="R1803" s="24">
        <v>0</v>
      </c>
      <c r="S1803" s="25">
        <v>1200</v>
      </c>
      <c r="U1803" s="22" t="str">
        <f>IFERROR(VLOOKUP(B1803,[1]Planilha1!$A$1:$B$34,2,FALSE),"Liberado")</f>
        <v>Liberado</v>
      </c>
    </row>
    <row r="1804" spans="1:21" s="21" customFormat="1" ht="20.100000000000001" customHeight="1" x14ac:dyDescent="0.2">
      <c r="A1804" s="12" t="s">
        <v>60</v>
      </c>
      <c r="B1804" s="18" t="s">
        <v>244</v>
      </c>
      <c r="C1804" s="12" t="s">
        <v>822</v>
      </c>
      <c r="D1804" s="12" t="s">
        <v>1379</v>
      </c>
      <c r="E1804" s="19" t="s">
        <v>5</v>
      </c>
      <c r="F1804" s="19" t="s">
        <v>14</v>
      </c>
      <c r="G1804" s="19" t="s">
        <v>5287</v>
      </c>
      <c r="H1804" s="12" t="s">
        <v>5288</v>
      </c>
      <c r="I1804" s="20">
        <v>38793.35</v>
      </c>
      <c r="J1804" s="12" t="s">
        <v>2270</v>
      </c>
      <c r="K1804" s="12" t="s">
        <v>5289</v>
      </c>
      <c r="L1804" s="12" t="s">
        <v>2260</v>
      </c>
      <c r="M1804" s="12"/>
      <c r="N1804" s="12" t="s">
        <v>5291</v>
      </c>
      <c r="O1804" s="23">
        <v>0</v>
      </c>
      <c r="P1804" s="23">
        <v>15760</v>
      </c>
      <c r="Q1804" s="23">
        <v>0</v>
      </c>
      <c r="R1804" s="24">
        <v>0</v>
      </c>
      <c r="S1804" s="25">
        <v>897.65</v>
      </c>
      <c r="U1804" s="22" t="str">
        <f>IFERROR(VLOOKUP(B1804,[1]Planilha1!$A$1:$B$34,2,FALSE),"Liberado")</f>
        <v>Liberado</v>
      </c>
    </row>
    <row r="1805" spans="1:21" s="21" customFormat="1" ht="20.100000000000001" customHeight="1" x14ac:dyDescent="0.2">
      <c r="A1805" s="12" t="s">
        <v>60</v>
      </c>
      <c r="B1805" s="18" t="s">
        <v>244</v>
      </c>
      <c r="C1805" s="12" t="s">
        <v>823</v>
      </c>
      <c r="D1805" s="12" t="s">
        <v>1380</v>
      </c>
      <c r="E1805" s="19" t="s">
        <v>5</v>
      </c>
      <c r="F1805" s="19" t="s">
        <v>2273</v>
      </c>
      <c r="G1805" s="19" t="s">
        <v>5292</v>
      </c>
      <c r="H1805" s="12" t="s">
        <v>5293</v>
      </c>
      <c r="I1805" s="20">
        <v>26400</v>
      </c>
      <c r="J1805" s="12" t="s">
        <v>2270</v>
      </c>
      <c r="K1805" s="12" t="s">
        <v>5294</v>
      </c>
      <c r="L1805" s="12" t="s">
        <v>9942</v>
      </c>
      <c r="M1805" s="12"/>
      <c r="N1805" s="12" t="s">
        <v>9943</v>
      </c>
      <c r="O1805" s="23">
        <v>0</v>
      </c>
      <c r="P1805" s="23">
        <v>0</v>
      </c>
      <c r="Q1805" s="23">
        <v>0</v>
      </c>
      <c r="R1805" s="24">
        <v>0</v>
      </c>
      <c r="S1805" s="25">
        <v>685.35</v>
      </c>
      <c r="U1805" s="22" t="str">
        <f>IFERROR(VLOOKUP(B1805,[1]Planilha1!$A$1:$B$34,2,FALSE),"Liberado")</f>
        <v>Liberado</v>
      </c>
    </row>
    <row r="1806" spans="1:21" s="21" customFormat="1" ht="20.100000000000001" customHeight="1" x14ac:dyDescent="0.2">
      <c r="A1806" s="12" t="s">
        <v>60</v>
      </c>
      <c r="B1806" s="18" t="s">
        <v>244</v>
      </c>
      <c r="C1806" s="12" t="s">
        <v>1381</v>
      </c>
      <c r="D1806" s="12" t="s">
        <v>1382</v>
      </c>
      <c r="E1806" s="19" t="s">
        <v>5</v>
      </c>
      <c r="F1806" s="19" t="s">
        <v>2273</v>
      </c>
      <c r="G1806" s="19" t="s">
        <v>5295</v>
      </c>
      <c r="H1806" s="12" t="s">
        <v>5296</v>
      </c>
      <c r="I1806" s="20">
        <v>20199.3</v>
      </c>
      <c r="J1806" s="12" t="s">
        <v>2270</v>
      </c>
      <c r="K1806" s="12" t="s">
        <v>5297</v>
      </c>
      <c r="L1806" s="12" t="s">
        <v>2495</v>
      </c>
      <c r="M1806" s="12"/>
      <c r="N1806" s="12" t="s">
        <v>9944</v>
      </c>
      <c r="O1806" s="23">
        <v>2000</v>
      </c>
      <c r="P1806" s="23">
        <v>0</v>
      </c>
      <c r="Q1806" s="23">
        <v>0</v>
      </c>
      <c r="R1806" s="24">
        <v>0</v>
      </c>
      <c r="S1806" s="25">
        <v>824.69</v>
      </c>
      <c r="U1806" s="22" t="str">
        <f>IFERROR(VLOOKUP(B1806,[1]Planilha1!$A$1:$B$34,2,FALSE),"Liberado")</f>
        <v>Liberado</v>
      </c>
    </row>
    <row r="1807" spans="1:21" s="21" customFormat="1" ht="20.100000000000001" customHeight="1" x14ac:dyDescent="0.2">
      <c r="A1807" s="12" t="s">
        <v>60</v>
      </c>
      <c r="B1807" s="18" t="s">
        <v>244</v>
      </c>
      <c r="C1807" s="12" t="s">
        <v>1128</v>
      </c>
      <c r="D1807" s="12" t="s">
        <v>1383</v>
      </c>
      <c r="E1807" s="19" t="s">
        <v>5</v>
      </c>
      <c r="F1807" s="19" t="s">
        <v>2255</v>
      </c>
      <c r="G1807" s="19" t="s">
        <v>9945</v>
      </c>
      <c r="H1807" s="12" t="s">
        <v>5300</v>
      </c>
      <c r="I1807" s="20">
        <v>128526.16</v>
      </c>
      <c r="J1807" s="12" t="s">
        <v>2276</v>
      </c>
      <c r="K1807" s="12" t="s">
        <v>9946</v>
      </c>
      <c r="L1807" s="12" t="s">
        <v>2677</v>
      </c>
      <c r="M1807" s="12"/>
      <c r="N1807" s="12" t="s">
        <v>3216</v>
      </c>
      <c r="O1807" s="23">
        <v>0</v>
      </c>
      <c r="P1807" s="23">
        <v>0</v>
      </c>
      <c r="Q1807" s="23">
        <v>0</v>
      </c>
      <c r="R1807" s="24">
        <v>0</v>
      </c>
      <c r="S1807" s="25">
        <v>680</v>
      </c>
      <c r="U1807" s="22" t="str">
        <f>IFERROR(VLOOKUP(B1807,[1]Planilha1!$A$1:$B$34,2,FALSE),"Liberado")</f>
        <v>Liberado</v>
      </c>
    </row>
    <row r="1808" spans="1:21" s="21" customFormat="1" ht="20.100000000000001" customHeight="1" x14ac:dyDescent="0.2">
      <c r="A1808" s="12" t="s">
        <v>60</v>
      </c>
      <c r="B1808" s="18" t="s">
        <v>244</v>
      </c>
      <c r="C1808" s="12" t="s">
        <v>1128</v>
      </c>
      <c r="D1808" s="12" t="s">
        <v>1383</v>
      </c>
      <c r="E1808" s="19" t="s">
        <v>5</v>
      </c>
      <c r="F1808" s="19" t="s">
        <v>2273</v>
      </c>
      <c r="G1808" s="19" t="s">
        <v>5299</v>
      </c>
      <c r="H1808" s="12" t="s">
        <v>5300</v>
      </c>
      <c r="I1808" s="20">
        <v>158765.79</v>
      </c>
      <c r="J1808" s="12" t="s">
        <v>2276</v>
      </c>
      <c r="K1808" s="12" t="s">
        <v>5301</v>
      </c>
      <c r="L1808" s="12" t="s">
        <v>2677</v>
      </c>
      <c r="M1808" s="12"/>
      <c r="N1808" s="12" t="s">
        <v>5302</v>
      </c>
      <c r="O1808" s="23">
        <v>0</v>
      </c>
      <c r="P1808" s="23">
        <v>0</v>
      </c>
      <c r="Q1808" s="23">
        <v>0</v>
      </c>
      <c r="R1808" s="24">
        <v>0</v>
      </c>
      <c r="S1808" s="25">
        <v>773.1</v>
      </c>
      <c r="U1808" s="22" t="str">
        <f>IFERROR(VLOOKUP(B1808,[1]Planilha1!$A$1:$B$34,2,FALSE),"Liberado")</f>
        <v>Liberado</v>
      </c>
    </row>
    <row r="1809" spans="1:21" s="21" customFormat="1" ht="20.100000000000001" customHeight="1" x14ac:dyDescent="0.2">
      <c r="A1809" s="12" t="s">
        <v>60</v>
      </c>
      <c r="B1809" s="18" t="s">
        <v>244</v>
      </c>
      <c r="C1809" s="12" t="s">
        <v>1128</v>
      </c>
      <c r="D1809" s="12" t="s">
        <v>9947</v>
      </c>
      <c r="E1809" s="19" t="s">
        <v>5</v>
      </c>
      <c r="F1809" s="19" t="s">
        <v>9948</v>
      </c>
      <c r="G1809" s="19" t="s">
        <v>9949</v>
      </c>
      <c r="H1809" s="12" t="s">
        <v>9950</v>
      </c>
      <c r="I1809" s="20">
        <v>19713.330000000002</v>
      </c>
      <c r="J1809" s="12" t="s">
        <v>2270</v>
      </c>
      <c r="K1809" s="12" t="s">
        <v>9951</v>
      </c>
      <c r="L1809" s="12" t="s">
        <v>2322</v>
      </c>
      <c r="M1809" s="12"/>
      <c r="N1809" s="12" t="s">
        <v>9952</v>
      </c>
      <c r="O1809" s="23">
        <v>6000</v>
      </c>
      <c r="P1809" s="23">
        <v>0</v>
      </c>
      <c r="Q1809" s="23">
        <v>0</v>
      </c>
      <c r="R1809" s="24">
        <v>0</v>
      </c>
      <c r="S1809" s="25">
        <v>684</v>
      </c>
      <c r="U1809" s="22" t="str">
        <f>IFERROR(VLOOKUP(B1809,[1]Planilha1!$A$1:$B$34,2,FALSE),"Liberado")</f>
        <v>Liberado</v>
      </c>
    </row>
    <row r="1810" spans="1:21" s="21" customFormat="1" ht="20.100000000000001" customHeight="1" x14ac:dyDescent="0.2">
      <c r="A1810" s="12" t="s">
        <v>60</v>
      </c>
      <c r="B1810" s="18" t="s">
        <v>244</v>
      </c>
      <c r="C1810" s="12" t="s">
        <v>1128</v>
      </c>
      <c r="D1810" s="12" t="s">
        <v>1384</v>
      </c>
      <c r="E1810" s="19" t="s">
        <v>5</v>
      </c>
      <c r="F1810" s="19" t="s">
        <v>2273</v>
      </c>
      <c r="G1810" s="19" t="s">
        <v>5303</v>
      </c>
      <c r="H1810" s="12" t="s">
        <v>5304</v>
      </c>
      <c r="I1810" s="20">
        <v>35200</v>
      </c>
      <c r="J1810" s="12" t="s">
        <v>2270</v>
      </c>
      <c r="K1810" s="12" t="s">
        <v>5305</v>
      </c>
      <c r="L1810" s="12" t="s">
        <v>2572</v>
      </c>
      <c r="M1810" s="12"/>
      <c r="N1810" s="12" t="s">
        <v>9953</v>
      </c>
      <c r="O1810" s="23">
        <v>5000</v>
      </c>
      <c r="P1810" s="23">
        <v>0</v>
      </c>
      <c r="Q1810" s="23">
        <v>0</v>
      </c>
      <c r="R1810" s="24">
        <v>0</v>
      </c>
      <c r="S1810" s="25">
        <v>1274.8</v>
      </c>
      <c r="U1810" s="22" t="str">
        <f>IFERROR(VLOOKUP(B1810,[1]Planilha1!$A$1:$B$34,2,FALSE),"Liberado")</f>
        <v>Liberado</v>
      </c>
    </row>
    <row r="1811" spans="1:21" s="21" customFormat="1" ht="20.100000000000001" customHeight="1" x14ac:dyDescent="0.2">
      <c r="A1811" s="12" t="s">
        <v>60</v>
      </c>
      <c r="B1811" s="18" t="s">
        <v>244</v>
      </c>
      <c r="C1811" s="12" t="s">
        <v>829</v>
      </c>
      <c r="D1811" s="12" t="s">
        <v>1386</v>
      </c>
      <c r="E1811" s="19" t="s">
        <v>5</v>
      </c>
      <c r="F1811" s="19" t="s">
        <v>14</v>
      </c>
      <c r="G1811" s="19" t="s">
        <v>5306</v>
      </c>
      <c r="H1811" s="12" t="s">
        <v>4613</v>
      </c>
      <c r="I1811" s="20">
        <v>10000</v>
      </c>
      <c r="J1811" s="12" t="s">
        <v>2270</v>
      </c>
      <c r="K1811" s="12" t="s">
        <v>5307</v>
      </c>
      <c r="L1811" s="12" t="s">
        <v>2767</v>
      </c>
      <c r="M1811" s="12"/>
      <c r="N1811" s="12" t="s">
        <v>5308</v>
      </c>
      <c r="O1811" s="23">
        <v>0</v>
      </c>
      <c r="P1811" s="23">
        <v>20000</v>
      </c>
      <c r="Q1811" s="23">
        <v>0</v>
      </c>
      <c r="R1811" s="24">
        <v>0</v>
      </c>
      <c r="S1811" s="25">
        <v>657.6</v>
      </c>
      <c r="U1811" s="22" t="str">
        <f>IFERROR(VLOOKUP(B1811,[1]Planilha1!$A$1:$B$34,2,FALSE),"Liberado")</f>
        <v>Liberado</v>
      </c>
    </row>
    <row r="1812" spans="1:21" s="21" customFormat="1" ht="20.100000000000001" customHeight="1" x14ac:dyDescent="0.2">
      <c r="A1812" s="12" t="s">
        <v>60</v>
      </c>
      <c r="B1812" s="18" t="s">
        <v>244</v>
      </c>
      <c r="C1812" s="12" t="s">
        <v>9954</v>
      </c>
      <c r="D1812" s="12" t="s">
        <v>9955</v>
      </c>
      <c r="E1812" s="19" t="s">
        <v>5</v>
      </c>
      <c r="F1812" s="19" t="s">
        <v>2244</v>
      </c>
      <c r="G1812" s="19" t="s">
        <v>9956</v>
      </c>
      <c r="H1812" s="12" t="s">
        <v>5008</v>
      </c>
      <c r="I1812" s="20">
        <v>37480</v>
      </c>
      <c r="J1812" s="12" t="s">
        <v>2264</v>
      </c>
      <c r="K1812" s="12" t="s">
        <v>9957</v>
      </c>
      <c r="L1812" s="12" t="s">
        <v>7875</v>
      </c>
      <c r="M1812" s="12"/>
      <c r="N1812" s="12" t="s">
        <v>2438</v>
      </c>
      <c r="O1812" s="23">
        <v>0</v>
      </c>
      <c r="P1812" s="23">
        <v>10000</v>
      </c>
      <c r="Q1812" s="23">
        <v>0</v>
      </c>
      <c r="R1812" s="24">
        <v>0</v>
      </c>
      <c r="S1812" s="25">
        <v>160</v>
      </c>
      <c r="U1812" s="22" t="str">
        <f>IFERROR(VLOOKUP(B1812,[1]Planilha1!$A$1:$B$34,2,FALSE),"Liberado")</f>
        <v>Liberado</v>
      </c>
    </row>
    <row r="1813" spans="1:21" s="21" customFormat="1" ht="20.100000000000001" customHeight="1" x14ac:dyDescent="0.2">
      <c r="A1813" s="12" t="s">
        <v>60</v>
      </c>
      <c r="B1813" s="18" t="s">
        <v>244</v>
      </c>
      <c r="C1813" s="12" t="s">
        <v>9954</v>
      </c>
      <c r="D1813" s="12" t="s">
        <v>9958</v>
      </c>
      <c r="E1813" s="19" t="s">
        <v>5</v>
      </c>
      <c r="F1813" s="19" t="s">
        <v>10</v>
      </c>
      <c r="G1813" s="19" t="s">
        <v>9959</v>
      </c>
      <c r="H1813" s="12" t="s">
        <v>4981</v>
      </c>
      <c r="I1813" s="20">
        <v>1860</v>
      </c>
      <c r="J1813" s="12" t="s">
        <v>2264</v>
      </c>
      <c r="K1813" s="12" t="s">
        <v>9960</v>
      </c>
      <c r="L1813" s="12" t="s">
        <v>7875</v>
      </c>
      <c r="M1813" s="12"/>
      <c r="N1813" s="12" t="s">
        <v>2438</v>
      </c>
      <c r="O1813" s="23">
        <v>0</v>
      </c>
      <c r="P1813" s="23">
        <v>10000</v>
      </c>
      <c r="Q1813" s="23">
        <v>0</v>
      </c>
      <c r="R1813" s="24">
        <v>0</v>
      </c>
      <c r="S1813" s="25">
        <v>128</v>
      </c>
      <c r="U1813" s="22" t="str">
        <f>IFERROR(VLOOKUP(B1813,[1]Planilha1!$A$1:$B$34,2,FALSE),"Liberado")</f>
        <v>Liberado</v>
      </c>
    </row>
    <row r="1814" spans="1:21" s="21" customFormat="1" ht="20.100000000000001" customHeight="1" x14ac:dyDescent="0.2">
      <c r="A1814" s="12" t="s">
        <v>60</v>
      </c>
      <c r="B1814" s="18" t="s">
        <v>244</v>
      </c>
      <c r="C1814" s="12">
        <v>1</v>
      </c>
      <c r="D1814" s="12" t="s">
        <v>1387</v>
      </c>
      <c r="E1814" s="19" t="s">
        <v>5</v>
      </c>
      <c r="F1814" s="19" t="s">
        <v>2273</v>
      </c>
      <c r="G1814" s="19" t="s">
        <v>5309</v>
      </c>
      <c r="H1814" s="12" t="s">
        <v>2378</v>
      </c>
      <c r="I1814" s="20">
        <v>10000</v>
      </c>
      <c r="J1814" s="12" t="s">
        <v>2276</v>
      </c>
      <c r="K1814" s="12" t="s">
        <v>5310</v>
      </c>
      <c r="L1814" s="12" t="s">
        <v>2304</v>
      </c>
      <c r="M1814" s="12"/>
      <c r="N1814" s="12" t="s">
        <v>3216</v>
      </c>
      <c r="O1814" s="23">
        <v>0</v>
      </c>
      <c r="P1814" s="23">
        <v>0</v>
      </c>
      <c r="Q1814" s="23">
        <v>0</v>
      </c>
      <c r="R1814" s="24">
        <v>0</v>
      </c>
      <c r="S1814" s="25">
        <v>1393.84</v>
      </c>
      <c r="U1814" s="22" t="str">
        <f>IFERROR(VLOOKUP(B1814,[1]Planilha1!$A$1:$B$34,2,FALSE),"Liberado")</f>
        <v>Liberado</v>
      </c>
    </row>
    <row r="1815" spans="1:21" s="21" customFormat="1" ht="20.100000000000001" customHeight="1" x14ac:dyDescent="0.2">
      <c r="A1815" s="12" t="s">
        <v>60</v>
      </c>
      <c r="B1815" s="18" t="s">
        <v>244</v>
      </c>
      <c r="C1815" s="12">
        <v>1</v>
      </c>
      <c r="D1815" s="12" t="s">
        <v>9961</v>
      </c>
      <c r="E1815" s="19" t="s">
        <v>5</v>
      </c>
      <c r="F1815" s="19" t="s">
        <v>4670</v>
      </c>
      <c r="G1815" s="19" t="s">
        <v>9962</v>
      </c>
      <c r="H1815" s="12" t="s">
        <v>5802</v>
      </c>
      <c r="I1815" s="20">
        <v>57157.36</v>
      </c>
      <c r="J1815" s="12" t="s">
        <v>2264</v>
      </c>
      <c r="K1815" s="12" t="s">
        <v>9779</v>
      </c>
      <c r="L1815" s="12" t="s">
        <v>2546</v>
      </c>
      <c r="M1815" s="12"/>
      <c r="N1815" s="12" t="s">
        <v>2768</v>
      </c>
      <c r="O1815" s="23">
        <v>0</v>
      </c>
      <c r="P1815" s="23">
        <v>60000</v>
      </c>
      <c r="Q1815" s="23">
        <v>0</v>
      </c>
      <c r="R1815" s="24">
        <v>0</v>
      </c>
      <c r="S1815" s="25">
        <v>240</v>
      </c>
      <c r="U1815" s="22" t="str">
        <f>IFERROR(VLOOKUP(B1815,[1]Planilha1!$A$1:$B$34,2,FALSE),"Liberado")</f>
        <v>Liberado</v>
      </c>
    </row>
    <row r="1816" spans="1:21" s="21" customFormat="1" ht="20.100000000000001" customHeight="1" x14ac:dyDescent="0.2">
      <c r="A1816" s="12" t="s">
        <v>60</v>
      </c>
      <c r="B1816" s="18" t="s">
        <v>244</v>
      </c>
      <c r="C1816" s="12" t="s">
        <v>784</v>
      </c>
      <c r="D1816" s="12" t="s">
        <v>1390</v>
      </c>
      <c r="E1816" s="19" t="s">
        <v>5</v>
      </c>
      <c r="F1816" s="19" t="s">
        <v>2244</v>
      </c>
      <c r="G1816" s="19" t="s">
        <v>5317</v>
      </c>
      <c r="H1816" s="12" t="s">
        <v>5318</v>
      </c>
      <c r="I1816" s="20">
        <v>30000</v>
      </c>
      <c r="J1816" s="12" t="s">
        <v>2276</v>
      </c>
      <c r="K1816" s="12" t="s">
        <v>5319</v>
      </c>
      <c r="L1816" s="12" t="s">
        <v>3648</v>
      </c>
      <c r="M1816" s="12"/>
      <c r="N1816" s="12" t="s">
        <v>5320</v>
      </c>
      <c r="O1816" s="23">
        <v>0</v>
      </c>
      <c r="P1816" s="23">
        <v>0</v>
      </c>
      <c r="Q1816" s="23">
        <v>0</v>
      </c>
      <c r="R1816" s="24">
        <v>0</v>
      </c>
      <c r="S1816" s="25">
        <v>1052</v>
      </c>
      <c r="U1816" s="22" t="str">
        <f>IFERROR(VLOOKUP(B1816,[1]Planilha1!$A$1:$B$34,2,FALSE),"Liberado")</f>
        <v>Liberado</v>
      </c>
    </row>
    <row r="1817" spans="1:21" s="21" customFormat="1" ht="20.100000000000001" customHeight="1" x14ac:dyDescent="0.2">
      <c r="A1817" s="12" t="s">
        <v>60</v>
      </c>
      <c r="B1817" s="18" t="s">
        <v>244</v>
      </c>
      <c r="C1817" s="12" t="s">
        <v>671</v>
      </c>
      <c r="D1817" s="12" t="s">
        <v>1391</v>
      </c>
      <c r="E1817" s="19" t="s">
        <v>5</v>
      </c>
      <c r="F1817" s="19" t="s">
        <v>2244</v>
      </c>
      <c r="G1817" s="19" t="s">
        <v>5321</v>
      </c>
      <c r="H1817" s="12" t="s">
        <v>5008</v>
      </c>
      <c r="I1817" s="20">
        <v>21278.720000000001</v>
      </c>
      <c r="J1817" s="12" t="s">
        <v>2276</v>
      </c>
      <c r="K1817" s="12" t="s">
        <v>5322</v>
      </c>
      <c r="L1817" s="12" t="s">
        <v>2380</v>
      </c>
      <c r="M1817" s="12"/>
      <c r="N1817" s="12" t="s">
        <v>5323</v>
      </c>
      <c r="O1817" s="23">
        <v>0</v>
      </c>
      <c r="P1817" s="23">
        <v>0</v>
      </c>
      <c r="Q1817" s="23">
        <v>0</v>
      </c>
      <c r="R1817" s="24">
        <v>0</v>
      </c>
      <c r="S1817" s="25">
        <v>840</v>
      </c>
      <c r="U1817" s="22" t="str">
        <f>IFERROR(VLOOKUP(B1817,[1]Planilha1!$A$1:$B$34,2,FALSE),"Liberado")</f>
        <v>Liberado</v>
      </c>
    </row>
    <row r="1818" spans="1:21" s="21" customFormat="1" ht="20.100000000000001" customHeight="1" x14ac:dyDescent="0.2">
      <c r="A1818" s="12" t="s">
        <v>60</v>
      </c>
      <c r="B1818" s="18" t="s">
        <v>244</v>
      </c>
      <c r="C1818" s="12" t="s">
        <v>784</v>
      </c>
      <c r="D1818" s="12" t="s">
        <v>1393</v>
      </c>
      <c r="E1818" s="19" t="s">
        <v>5</v>
      </c>
      <c r="F1818" s="19" t="s">
        <v>2255</v>
      </c>
      <c r="G1818" s="19" t="s">
        <v>5327</v>
      </c>
      <c r="H1818" s="12" t="s">
        <v>5328</v>
      </c>
      <c r="I1818" s="20">
        <v>10093.25</v>
      </c>
      <c r="J1818" s="12" t="s">
        <v>2276</v>
      </c>
      <c r="K1818" s="12" t="s">
        <v>5329</v>
      </c>
      <c r="L1818" s="12" t="s">
        <v>2840</v>
      </c>
      <c r="M1818" s="12"/>
      <c r="N1818" s="12" t="s">
        <v>5330</v>
      </c>
      <c r="O1818" s="23">
        <v>0</v>
      </c>
      <c r="P1818" s="23">
        <v>0</v>
      </c>
      <c r="Q1818" s="23">
        <v>0</v>
      </c>
      <c r="R1818" s="24">
        <v>0</v>
      </c>
      <c r="S1818" s="25">
        <v>1106.8</v>
      </c>
      <c r="U1818" s="22" t="str">
        <f>IFERROR(VLOOKUP(B1818,[1]Planilha1!$A$1:$B$34,2,FALSE),"Liberado")</f>
        <v>Liberado</v>
      </c>
    </row>
    <row r="1819" spans="1:21" s="21" customFormat="1" ht="20.100000000000001" customHeight="1" x14ac:dyDescent="0.2">
      <c r="A1819" s="12" t="s">
        <v>60</v>
      </c>
      <c r="B1819" s="18" t="s">
        <v>244</v>
      </c>
      <c r="C1819" s="12" t="s">
        <v>796</v>
      </c>
      <c r="D1819" s="12" t="s">
        <v>1405</v>
      </c>
      <c r="E1819" s="19" t="s">
        <v>5</v>
      </c>
      <c r="F1819" s="19" t="s">
        <v>2355</v>
      </c>
      <c r="G1819" s="19" t="s">
        <v>5365</v>
      </c>
      <c r="H1819" s="12" t="s">
        <v>5366</v>
      </c>
      <c r="I1819" s="20">
        <v>8967.39</v>
      </c>
      <c r="J1819" s="12" t="s">
        <v>2276</v>
      </c>
      <c r="K1819" s="12" t="s">
        <v>5367</v>
      </c>
      <c r="L1819" s="12" t="s">
        <v>2299</v>
      </c>
      <c r="M1819" s="12"/>
      <c r="N1819" s="12" t="s">
        <v>5368</v>
      </c>
      <c r="O1819" s="23">
        <v>0</v>
      </c>
      <c r="P1819" s="23">
        <v>0</v>
      </c>
      <c r="Q1819" s="23">
        <v>0</v>
      </c>
      <c r="R1819" s="24">
        <v>0</v>
      </c>
      <c r="S1819" s="25">
        <v>1480</v>
      </c>
      <c r="U1819" s="22" t="str">
        <f>IFERROR(VLOOKUP(B1819,[1]Planilha1!$A$1:$B$34,2,FALSE),"Liberado")</f>
        <v>Liberado</v>
      </c>
    </row>
    <row r="1820" spans="1:21" s="21" customFormat="1" ht="20.100000000000001" customHeight="1" x14ac:dyDescent="0.2">
      <c r="A1820" s="12" t="s">
        <v>60</v>
      </c>
      <c r="B1820" s="18" t="s">
        <v>244</v>
      </c>
      <c r="C1820" s="12" t="s">
        <v>602</v>
      </c>
      <c r="D1820" s="12" t="s">
        <v>1484</v>
      </c>
      <c r="E1820" s="19" t="s">
        <v>5</v>
      </c>
      <c r="F1820" s="19" t="s">
        <v>2273</v>
      </c>
      <c r="G1820" s="19" t="s">
        <v>5551</v>
      </c>
      <c r="H1820" s="12" t="s">
        <v>2378</v>
      </c>
      <c r="I1820" s="20">
        <v>2533.33</v>
      </c>
      <c r="J1820" s="12" t="s">
        <v>2276</v>
      </c>
      <c r="K1820" s="12" t="s">
        <v>5552</v>
      </c>
      <c r="L1820" s="12" t="s">
        <v>2380</v>
      </c>
      <c r="M1820" s="12"/>
      <c r="N1820" s="12" t="s">
        <v>5553</v>
      </c>
      <c r="O1820" s="23">
        <v>0</v>
      </c>
      <c r="P1820" s="23">
        <v>0</v>
      </c>
      <c r="Q1820" s="23">
        <v>0</v>
      </c>
      <c r="R1820" s="24">
        <v>0</v>
      </c>
      <c r="S1820" s="25">
        <v>908</v>
      </c>
      <c r="U1820" s="22" t="str">
        <f>IFERROR(VLOOKUP(B1820,[1]Planilha1!$A$1:$B$34,2,FALSE),"Liberado")</f>
        <v>Liberado</v>
      </c>
    </row>
    <row r="1821" spans="1:21" s="21" customFormat="1" ht="20.100000000000001" customHeight="1" x14ac:dyDescent="0.2">
      <c r="A1821" s="12" t="s">
        <v>60</v>
      </c>
      <c r="B1821" s="18" t="s">
        <v>244</v>
      </c>
      <c r="C1821" s="12" t="s">
        <v>336</v>
      </c>
      <c r="D1821" s="12" t="s">
        <v>1522</v>
      </c>
      <c r="E1821" s="19" t="s">
        <v>5</v>
      </c>
      <c r="F1821" s="19" t="s">
        <v>2255</v>
      </c>
      <c r="G1821" s="19" t="s">
        <v>5634</v>
      </c>
      <c r="H1821" s="12" t="s">
        <v>2720</v>
      </c>
      <c r="I1821" s="20">
        <v>26873.77</v>
      </c>
      <c r="J1821" s="12" t="s">
        <v>2264</v>
      </c>
      <c r="K1821" s="12" t="s">
        <v>2850</v>
      </c>
      <c r="L1821" s="12" t="s">
        <v>2288</v>
      </c>
      <c r="M1821" s="12" t="s">
        <v>10269</v>
      </c>
      <c r="N1821" s="12" t="s">
        <v>5635</v>
      </c>
      <c r="O1821" s="23">
        <v>0</v>
      </c>
      <c r="P1821" s="23">
        <v>0</v>
      </c>
      <c r="Q1821" s="23">
        <v>0</v>
      </c>
      <c r="R1821" s="24">
        <v>0</v>
      </c>
      <c r="S1821" s="25">
        <v>416</v>
      </c>
      <c r="U1821" s="22" t="str">
        <f>IFERROR(VLOOKUP(B1821,[1]Planilha1!$A$1:$B$34,2,FALSE),"Liberado")</f>
        <v>Liberado</v>
      </c>
    </row>
    <row r="1822" spans="1:21" s="21" customFormat="1" ht="20.100000000000001" customHeight="1" x14ac:dyDescent="0.2">
      <c r="A1822" s="12" t="s">
        <v>60</v>
      </c>
      <c r="B1822" s="18" t="s">
        <v>244</v>
      </c>
      <c r="C1822" s="12" t="s">
        <v>696</v>
      </c>
      <c r="D1822" s="12" t="s">
        <v>1534</v>
      </c>
      <c r="E1822" s="19" t="s">
        <v>5</v>
      </c>
      <c r="F1822" s="19" t="s">
        <v>2244</v>
      </c>
      <c r="G1822" s="19" t="s">
        <v>5660</v>
      </c>
      <c r="H1822" s="12" t="s">
        <v>4972</v>
      </c>
      <c r="I1822" s="20">
        <v>10000</v>
      </c>
      <c r="J1822" s="12" t="s">
        <v>2276</v>
      </c>
      <c r="K1822" s="12" t="s">
        <v>5661</v>
      </c>
      <c r="L1822" s="12" t="s">
        <v>8565</v>
      </c>
      <c r="M1822" s="12"/>
      <c r="N1822" s="12" t="s">
        <v>3216</v>
      </c>
      <c r="O1822" s="23">
        <v>0</v>
      </c>
      <c r="P1822" s="23">
        <v>0</v>
      </c>
      <c r="Q1822" s="23">
        <v>0</v>
      </c>
      <c r="R1822" s="24">
        <v>0</v>
      </c>
      <c r="S1822" s="25">
        <v>612</v>
      </c>
      <c r="U1822" s="22" t="str">
        <f>IFERROR(VLOOKUP(B1822,[1]Planilha1!$A$1:$B$34,2,FALSE),"Liberado")</f>
        <v>Liberado</v>
      </c>
    </row>
    <row r="1823" spans="1:21" s="21" customFormat="1" ht="20.100000000000001" customHeight="1" x14ac:dyDescent="0.2">
      <c r="A1823" s="12" t="s">
        <v>60</v>
      </c>
      <c r="B1823" s="18" t="s">
        <v>244</v>
      </c>
      <c r="C1823" s="12" t="s">
        <v>1303</v>
      </c>
      <c r="D1823" s="12" t="s">
        <v>1535</v>
      </c>
      <c r="E1823" s="19" t="s">
        <v>5</v>
      </c>
      <c r="F1823" s="19" t="s">
        <v>2273</v>
      </c>
      <c r="G1823" s="19" t="s">
        <v>5662</v>
      </c>
      <c r="H1823" s="12" t="s">
        <v>2751</v>
      </c>
      <c r="I1823" s="20">
        <v>15000</v>
      </c>
      <c r="J1823" s="12" t="s">
        <v>2276</v>
      </c>
      <c r="K1823" s="12" t="s">
        <v>5663</v>
      </c>
      <c r="L1823" s="12" t="s">
        <v>8565</v>
      </c>
      <c r="M1823" s="12"/>
      <c r="N1823" s="12" t="s">
        <v>5664</v>
      </c>
      <c r="O1823" s="23">
        <v>0</v>
      </c>
      <c r="P1823" s="23">
        <v>15000</v>
      </c>
      <c r="Q1823" s="23">
        <v>0</v>
      </c>
      <c r="R1823" s="24">
        <v>0</v>
      </c>
      <c r="S1823" s="25">
        <v>942.6</v>
      </c>
      <c r="U1823" s="22" t="str">
        <f>IFERROR(VLOOKUP(B1823,[1]Planilha1!$A$1:$B$34,2,FALSE),"Liberado")</f>
        <v>Liberado</v>
      </c>
    </row>
    <row r="1824" spans="1:21" s="21" customFormat="1" ht="20.100000000000001" customHeight="1" x14ac:dyDescent="0.2">
      <c r="A1824" s="12" t="s">
        <v>60</v>
      </c>
      <c r="B1824" s="18" t="s">
        <v>244</v>
      </c>
      <c r="C1824" s="12" t="s">
        <v>798</v>
      </c>
      <c r="D1824" s="12" t="s">
        <v>10317</v>
      </c>
      <c r="E1824" s="19" t="s">
        <v>5</v>
      </c>
      <c r="F1824" s="19" t="s">
        <v>2273</v>
      </c>
      <c r="G1824" s="19" t="s">
        <v>10318</v>
      </c>
      <c r="H1824" s="12" t="s">
        <v>3642</v>
      </c>
      <c r="I1824" s="20">
        <v>12394</v>
      </c>
      <c r="J1824" s="12" t="s">
        <v>2264</v>
      </c>
      <c r="K1824" s="12" t="s">
        <v>10319</v>
      </c>
      <c r="L1824" s="12" t="s">
        <v>7875</v>
      </c>
      <c r="M1824" s="12"/>
      <c r="N1824" s="12" t="s">
        <v>2438</v>
      </c>
      <c r="O1824" s="23">
        <v>0</v>
      </c>
      <c r="P1824" s="23">
        <v>10000</v>
      </c>
      <c r="Q1824" s="23">
        <v>0</v>
      </c>
      <c r="R1824" s="24">
        <v>0</v>
      </c>
      <c r="S1824" s="25">
        <v>64</v>
      </c>
      <c r="U1824" s="22" t="str">
        <f>IFERROR(VLOOKUP(B1824,[1]Planilha1!$A$1:$B$34,2,FALSE),"Liberado")</f>
        <v>Liberado</v>
      </c>
    </row>
    <row r="1825" spans="1:53" s="21" customFormat="1" ht="20.100000000000001" customHeight="1" x14ac:dyDescent="0.2">
      <c r="A1825" s="12" t="s">
        <v>60</v>
      </c>
      <c r="B1825" s="18" t="s">
        <v>244</v>
      </c>
      <c r="C1825" s="12" t="s">
        <v>671</v>
      </c>
      <c r="D1825" s="12" t="s">
        <v>1735</v>
      </c>
      <c r="E1825" s="19" t="s">
        <v>5</v>
      </c>
      <c r="F1825" s="19" t="s">
        <v>2244</v>
      </c>
      <c r="G1825" s="19" t="s">
        <v>10715</v>
      </c>
      <c r="H1825" s="12" t="s">
        <v>10716</v>
      </c>
      <c r="I1825" s="20">
        <v>35200</v>
      </c>
      <c r="J1825" s="12" t="s">
        <v>2302</v>
      </c>
      <c r="K1825" s="12" t="s">
        <v>2303</v>
      </c>
      <c r="L1825" s="12" t="s">
        <v>2288</v>
      </c>
      <c r="M1825" s="12" t="s">
        <v>10717</v>
      </c>
      <c r="N1825" s="12" t="s">
        <v>10718</v>
      </c>
      <c r="O1825" s="23">
        <v>0</v>
      </c>
      <c r="P1825" s="23">
        <v>0</v>
      </c>
      <c r="Q1825" s="23">
        <v>0</v>
      </c>
      <c r="R1825" s="24">
        <v>0</v>
      </c>
      <c r="S1825" s="25">
        <v>0</v>
      </c>
      <c r="U1825" s="22" t="str">
        <f>IFERROR(VLOOKUP(B1825,[1]Planilha1!$A$1:$B$34,2,FALSE),"Liberado")</f>
        <v>Liberado</v>
      </c>
    </row>
    <row r="1826" spans="1:53" s="21" customFormat="1" ht="20.100000000000001" customHeight="1" x14ac:dyDescent="0.2">
      <c r="A1826" s="27" t="s">
        <v>109</v>
      </c>
      <c r="B1826" s="28" t="s">
        <v>244</v>
      </c>
      <c r="C1826" s="27" t="s">
        <v>1914</v>
      </c>
      <c r="D1826" s="27" t="s">
        <v>11087</v>
      </c>
      <c r="E1826" s="27" t="s">
        <v>7</v>
      </c>
      <c r="F1826" s="27" t="s">
        <v>6507</v>
      </c>
      <c r="G1826" s="27" t="s">
        <v>11088</v>
      </c>
      <c r="H1826" s="27" t="s">
        <v>6658</v>
      </c>
      <c r="I1826" s="29">
        <v>270000</v>
      </c>
      <c r="J1826" s="27" t="s">
        <v>6514</v>
      </c>
      <c r="K1826" s="27" t="s">
        <v>11089</v>
      </c>
      <c r="L1826" s="27" t="s">
        <v>11090</v>
      </c>
      <c r="M1826" s="30">
        <v>43124</v>
      </c>
      <c r="N1826" s="27" t="s">
        <v>12092</v>
      </c>
      <c r="O1826" s="23">
        <v>0</v>
      </c>
      <c r="P1826" s="23">
        <v>10000</v>
      </c>
      <c r="Q1826" s="23">
        <v>0</v>
      </c>
      <c r="R1826" s="24">
        <v>0</v>
      </c>
      <c r="S1826" s="25">
        <v>0</v>
      </c>
      <c r="T1826" s="31" t="s">
        <v>12066</v>
      </c>
      <c r="U1826" s="22" t="str">
        <f>IFERROR(VLOOKUP(B1826,[1]Planilha1!$A$1:$B$34,2,FALSE),"Liberado")</f>
        <v>Liberado</v>
      </c>
      <c r="V1826" s="31"/>
      <c r="W1826" s="31"/>
      <c r="X1826" s="31"/>
      <c r="Y1826" s="31"/>
      <c r="Z1826" s="31"/>
      <c r="AA1826" s="31"/>
      <c r="AB1826" s="31"/>
      <c r="AC1826" s="31"/>
      <c r="AD1826" s="31"/>
      <c r="AE1826" s="31"/>
      <c r="AF1826" s="31"/>
      <c r="AG1826" s="31"/>
      <c r="AH1826" s="31"/>
      <c r="AI1826" s="31"/>
      <c r="AJ1826" s="31"/>
      <c r="AK1826" s="31"/>
      <c r="AL1826" s="31"/>
      <c r="AM1826" s="31"/>
      <c r="AN1826" s="31"/>
      <c r="AO1826" s="31"/>
      <c r="AP1826" s="31"/>
      <c r="AQ1826" s="31"/>
      <c r="AR1826" s="31"/>
      <c r="AS1826" s="31"/>
      <c r="AT1826" s="31"/>
      <c r="AU1826" s="31"/>
      <c r="AV1826" s="31"/>
      <c r="AW1826" s="31"/>
      <c r="AX1826" s="31"/>
      <c r="AY1826" s="31"/>
      <c r="AZ1826" s="31"/>
      <c r="BA1826" s="31"/>
    </row>
    <row r="1827" spans="1:53" s="21" customFormat="1" ht="20.100000000000001" customHeight="1" x14ac:dyDescent="0.2">
      <c r="A1827" s="27" t="s">
        <v>109</v>
      </c>
      <c r="B1827" s="28" t="s">
        <v>244</v>
      </c>
      <c r="C1827" s="27" t="s">
        <v>1291</v>
      </c>
      <c r="D1827" s="27" t="s">
        <v>11092</v>
      </c>
      <c r="E1827" s="27" t="s">
        <v>7</v>
      </c>
      <c r="F1827" s="27" t="s">
        <v>6507</v>
      </c>
      <c r="G1827" s="27" t="s">
        <v>11093</v>
      </c>
      <c r="H1827" s="27" t="s">
        <v>11094</v>
      </c>
      <c r="I1827" s="29">
        <v>40000</v>
      </c>
      <c r="J1827" s="27" t="s">
        <v>6514</v>
      </c>
      <c r="K1827" s="27" t="s">
        <v>11089</v>
      </c>
      <c r="L1827" s="27" t="s">
        <v>7770</v>
      </c>
      <c r="M1827" s="30">
        <v>43124</v>
      </c>
      <c r="N1827" s="27" t="s">
        <v>12093</v>
      </c>
      <c r="O1827" s="23">
        <v>0</v>
      </c>
      <c r="P1827" s="23">
        <v>20000</v>
      </c>
      <c r="Q1827" s="23">
        <v>0</v>
      </c>
      <c r="R1827" s="24">
        <v>0</v>
      </c>
      <c r="S1827" s="25">
        <v>0</v>
      </c>
      <c r="T1827" s="31" t="s">
        <v>12066</v>
      </c>
      <c r="U1827" s="22" t="str">
        <f>IFERROR(VLOOKUP(B1827,[1]Planilha1!$A$1:$B$34,2,FALSE),"Liberado")</f>
        <v>Liberado</v>
      </c>
      <c r="V1827" s="31"/>
      <c r="W1827" s="31"/>
      <c r="X1827" s="31"/>
      <c r="Y1827" s="31"/>
      <c r="Z1827" s="31"/>
      <c r="AA1827" s="31"/>
      <c r="AB1827" s="31"/>
      <c r="AC1827" s="31"/>
      <c r="AD1827" s="31"/>
      <c r="AE1827" s="31"/>
      <c r="AF1827" s="31"/>
      <c r="AG1827" s="31"/>
      <c r="AH1827" s="31"/>
      <c r="AI1827" s="31"/>
      <c r="AJ1827" s="31"/>
      <c r="AK1827" s="31"/>
      <c r="AL1827" s="31"/>
      <c r="AM1827" s="31"/>
      <c r="AN1827" s="31"/>
      <c r="AO1827" s="31"/>
      <c r="AP1827" s="31"/>
      <c r="AQ1827" s="31"/>
      <c r="AR1827" s="31"/>
      <c r="AS1827" s="31"/>
      <c r="AT1827" s="31"/>
      <c r="AU1827" s="31"/>
      <c r="AV1827" s="31"/>
      <c r="AW1827" s="31"/>
      <c r="AX1827" s="31"/>
      <c r="AY1827" s="31"/>
      <c r="AZ1827" s="31"/>
      <c r="BA1827" s="31"/>
    </row>
    <row r="1828" spans="1:53" s="21" customFormat="1" ht="20.100000000000001" customHeight="1" x14ac:dyDescent="0.2">
      <c r="A1828" s="27" t="s">
        <v>109</v>
      </c>
      <c r="B1828" s="28" t="s">
        <v>244</v>
      </c>
      <c r="C1828" s="27" t="s">
        <v>1291</v>
      </c>
      <c r="D1828" s="27" t="s">
        <v>11095</v>
      </c>
      <c r="E1828" s="27" t="s">
        <v>7</v>
      </c>
      <c r="F1828" s="27" t="s">
        <v>6507</v>
      </c>
      <c r="G1828" s="27" t="s">
        <v>11096</v>
      </c>
      <c r="H1828" s="27" t="s">
        <v>11094</v>
      </c>
      <c r="I1828" s="29">
        <v>40000</v>
      </c>
      <c r="J1828" s="27" t="s">
        <v>6514</v>
      </c>
      <c r="K1828" s="27" t="s">
        <v>11089</v>
      </c>
      <c r="L1828" s="27" t="s">
        <v>7770</v>
      </c>
      <c r="M1828" s="30">
        <v>43073</v>
      </c>
      <c r="N1828" s="27" t="s">
        <v>12094</v>
      </c>
      <c r="O1828" s="23">
        <v>0</v>
      </c>
      <c r="P1828" s="23">
        <v>33000</v>
      </c>
      <c r="Q1828" s="23">
        <v>0</v>
      </c>
      <c r="R1828" s="24">
        <v>0</v>
      </c>
      <c r="S1828" s="25">
        <v>0</v>
      </c>
      <c r="T1828" s="31" t="s">
        <v>12066</v>
      </c>
      <c r="U1828" s="22" t="str">
        <f>IFERROR(VLOOKUP(B1828,[1]Planilha1!$A$1:$B$34,2,FALSE),"Liberado")</f>
        <v>Liberado</v>
      </c>
      <c r="V1828" s="31"/>
      <c r="W1828" s="31"/>
      <c r="X1828" s="31"/>
      <c r="Y1828" s="31"/>
      <c r="Z1828" s="31"/>
      <c r="AA1828" s="31"/>
      <c r="AB1828" s="31"/>
      <c r="AC1828" s="31"/>
      <c r="AD1828" s="31"/>
      <c r="AE1828" s="31"/>
      <c r="AF1828" s="31"/>
      <c r="AG1828" s="31"/>
      <c r="AH1828" s="31"/>
      <c r="AI1828" s="31"/>
      <c r="AJ1828" s="31"/>
      <c r="AK1828" s="31"/>
      <c r="AL1828" s="31"/>
      <c r="AM1828" s="31"/>
      <c r="AN1828" s="31"/>
      <c r="AO1828" s="31"/>
      <c r="AP1828" s="31"/>
      <c r="AQ1828" s="31"/>
      <c r="AR1828" s="31"/>
      <c r="AS1828" s="31"/>
      <c r="AT1828" s="31"/>
      <c r="AU1828" s="31"/>
      <c r="AV1828" s="31"/>
      <c r="AW1828" s="31"/>
      <c r="AX1828" s="31"/>
      <c r="AY1828" s="31"/>
      <c r="AZ1828" s="31"/>
      <c r="BA1828" s="31"/>
    </row>
    <row r="1829" spans="1:53" s="21" customFormat="1" ht="20.100000000000001" customHeight="1" x14ac:dyDescent="0.2">
      <c r="A1829" s="27" t="s">
        <v>109</v>
      </c>
      <c r="B1829" s="28" t="s">
        <v>244</v>
      </c>
      <c r="C1829" s="27" t="s">
        <v>1964</v>
      </c>
      <c r="D1829" s="27" t="s">
        <v>11126</v>
      </c>
      <c r="E1829" s="27" t="s">
        <v>7</v>
      </c>
      <c r="F1829" s="27" t="s">
        <v>6507</v>
      </c>
      <c r="G1829" s="27" t="s">
        <v>11127</v>
      </c>
      <c r="H1829" s="27" t="s">
        <v>11128</v>
      </c>
      <c r="I1829" s="29">
        <v>40000</v>
      </c>
      <c r="J1829" s="27" t="s">
        <v>6514</v>
      </c>
      <c r="K1829" s="27" t="s">
        <v>11099</v>
      </c>
      <c r="L1829" s="27" t="s">
        <v>11090</v>
      </c>
      <c r="M1829" s="30">
        <v>43082</v>
      </c>
      <c r="N1829" s="27" t="s">
        <v>12095</v>
      </c>
      <c r="O1829" s="23">
        <v>0</v>
      </c>
      <c r="P1829" s="23">
        <v>13000</v>
      </c>
      <c r="Q1829" s="23">
        <v>0</v>
      </c>
      <c r="R1829" s="24">
        <v>0</v>
      </c>
      <c r="S1829" s="25">
        <v>0</v>
      </c>
      <c r="T1829" s="31" t="s">
        <v>12066</v>
      </c>
      <c r="U1829" s="22" t="str">
        <f>IFERROR(VLOOKUP(B1829,[1]Planilha1!$A$1:$B$34,2,FALSE),"Liberado")</f>
        <v>Liberado</v>
      </c>
      <c r="V1829" s="31"/>
      <c r="W1829" s="31"/>
      <c r="X1829" s="31"/>
      <c r="Y1829" s="31"/>
      <c r="Z1829" s="31"/>
      <c r="AA1829" s="31"/>
      <c r="AB1829" s="31"/>
      <c r="AC1829" s="31"/>
      <c r="AD1829" s="31"/>
      <c r="AE1829" s="31"/>
      <c r="AF1829" s="31"/>
      <c r="AG1829" s="31"/>
      <c r="AH1829" s="31"/>
      <c r="AI1829" s="31"/>
      <c r="AJ1829" s="31"/>
      <c r="AK1829" s="31"/>
      <c r="AL1829" s="31"/>
      <c r="AM1829" s="31"/>
      <c r="AN1829" s="31"/>
      <c r="AO1829" s="31"/>
      <c r="AP1829" s="31"/>
      <c r="AQ1829" s="31"/>
      <c r="AR1829" s="31"/>
      <c r="AS1829" s="31"/>
      <c r="AT1829" s="31"/>
      <c r="AU1829" s="31"/>
      <c r="AV1829" s="31"/>
      <c r="AW1829" s="31"/>
      <c r="AX1829" s="31"/>
      <c r="AY1829" s="31"/>
      <c r="AZ1829" s="31"/>
      <c r="BA1829" s="31"/>
    </row>
    <row r="1830" spans="1:53" s="21" customFormat="1" ht="20.100000000000001" customHeight="1" x14ac:dyDescent="0.2">
      <c r="A1830" s="27" t="s">
        <v>109</v>
      </c>
      <c r="B1830" s="28" t="s">
        <v>244</v>
      </c>
      <c r="C1830" s="27" t="s">
        <v>323</v>
      </c>
      <c r="D1830" s="27" t="s">
        <v>11135</v>
      </c>
      <c r="E1830" s="27" t="s">
        <v>7</v>
      </c>
      <c r="F1830" s="27" t="s">
        <v>6507</v>
      </c>
      <c r="G1830" s="27" t="s">
        <v>11136</v>
      </c>
      <c r="H1830" s="27" t="s">
        <v>7225</v>
      </c>
      <c r="I1830" s="29">
        <v>217004</v>
      </c>
      <c r="J1830" s="27" t="s">
        <v>6514</v>
      </c>
      <c r="K1830" s="27" t="s">
        <v>11099</v>
      </c>
      <c r="L1830" s="27" t="s">
        <v>7770</v>
      </c>
      <c r="M1830" s="30">
        <v>43053</v>
      </c>
      <c r="N1830" s="27" t="s">
        <v>11137</v>
      </c>
      <c r="O1830" s="23">
        <v>0</v>
      </c>
      <c r="P1830" s="23">
        <v>0.01</v>
      </c>
      <c r="Q1830" s="23">
        <v>0</v>
      </c>
      <c r="R1830" s="24">
        <v>0</v>
      </c>
      <c r="S1830" s="25">
        <v>0</v>
      </c>
      <c r="T1830" s="32"/>
      <c r="U1830" s="22" t="str">
        <f>IFERROR(VLOOKUP(B1830,[1]Planilha1!$A$1:$B$34,2,FALSE),"Liberado")</f>
        <v>Liberado</v>
      </c>
      <c r="V1830" s="31"/>
      <c r="W1830" s="31"/>
      <c r="X1830" s="31"/>
      <c r="Y1830" s="31"/>
      <c r="Z1830" s="31"/>
      <c r="AA1830" s="31"/>
      <c r="AB1830" s="31"/>
      <c r="AC1830" s="31"/>
      <c r="AD1830" s="31"/>
      <c r="AE1830" s="31"/>
      <c r="AF1830" s="31"/>
      <c r="AG1830" s="31"/>
      <c r="AH1830" s="31"/>
      <c r="AI1830" s="31"/>
      <c r="AJ1830" s="31"/>
      <c r="AK1830" s="31"/>
      <c r="AL1830" s="31"/>
      <c r="AM1830" s="31"/>
      <c r="AN1830" s="31"/>
      <c r="AO1830" s="31"/>
      <c r="AP1830" s="31"/>
      <c r="AQ1830" s="31"/>
      <c r="AR1830" s="31"/>
      <c r="AS1830" s="31"/>
      <c r="AT1830" s="31"/>
      <c r="AU1830" s="31"/>
      <c r="AV1830" s="31"/>
      <c r="AW1830" s="31"/>
      <c r="AX1830" s="31"/>
      <c r="AY1830" s="31"/>
      <c r="AZ1830" s="31"/>
      <c r="BA1830" s="31"/>
    </row>
    <row r="1831" spans="1:53" s="21" customFormat="1" ht="20.100000000000001" customHeight="1" x14ac:dyDescent="0.2">
      <c r="A1831" s="27" t="s">
        <v>109</v>
      </c>
      <c r="B1831" s="28" t="s">
        <v>244</v>
      </c>
      <c r="C1831" s="27" t="s">
        <v>337</v>
      </c>
      <c r="D1831" s="27" t="s">
        <v>11145</v>
      </c>
      <c r="E1831" s="27" t="s">
        <v>7</v>
      </c>
      <c r="F1831" s="27" t="s">
        <v>6507</v>
      </c>
      <c r="G1831" s="27" t="s">
        <v>11146</v>
      </c>
      <c r="H1831" s="27" t="s">
        <v>6640</v>
      </c>
      <c r="I1831" s="29">
        <v>50000</v>
      </c>
      <c r="J1831" s="27" t="s">
        <v>6514</v>
      </c>
      <c r="K1831" s="27" t="s">
        <v>11099</v>
      </c>
      <c r="L1831" s="27" t="s">
        <v>7770</v>
      </c>
      <c r="M1831" s="30">
        <v>43031</v>
      </c>
      <c r="N1831" s="27" t="s">
        <v>11147</v>
      </c>
      <c r="O1831" s="23">
        <v>0</v>
      </c>
      <c r="P1831" s="23">
        <v>0.01</v>
      </c>
      <c r="Q1831" s="23">
        <v>0</v>
      </c>
      <c r="R1831" s="24">
        <v>0</v>
      </c>
      <c r="S1831" s="25">
        <v>0</v>
      </c>
      <c r="T1831" s="32"/>
      <c r="U1831" s="22" t="str">
        <f>IFERROR(VLOOKUP(B1831,[1]Planilha1!$A$1:$B$34,2,FALSE),"Liberado")</f>
        <v>Liberado</v>
      </c>
      <c r="V1831" s="31"/>
      <c r="W1831" s="31"/>
      <c r="X1831" s="31"/>
      <c r="Y1831" s="31"/>
      <c r="Z1831" s="31"/>
      <c r="AA1831" s="31"/>
      <c r="AB1831" s="31"/>
      <c r="AC1831" s="31"/>
      <c r="AD1831" s="31"/>
      <c r="AE1831" s="31"/>
      <c r="AF1831" s="31"/>
      <c r="AG1831" s="31"/>
      <c r="AH1831" s="31"/>
      <c r="AI1831" s="31"/>
      <c r="AJ1831" s="31"/>
      <c r="AK1831" s="31"/>
      <c r="AL1831" s="31"/>
      <c r="AM1831" s="31"/>
      <c r="AN1831" s="31"/>
      <c r="AO1831" s="31"/>
      <c r="AP1831" s="31"/>
      <c r="AQ1831" s="31"/>
      <c r="AR1831" s="31"/>
      <c r="AS1831" s="31"/>
      <c r="AT1831" s="31"/>
      <c r="AU1831" s="31"/>
      <c r="AV1831" s="31"/>
      <c r="AW1831" s="31"/>
      <c r="AX1831" s="31"/>
      <c r="AY1831" s="31"/>
      <c r="AZ1831" s="31"/>
      <c r="BA1831" s="31"/>
    </row>
    <row r="1832" spans="1:53" s="21" customFormat="1" ht="20.100000000000001" customHeight="1" x14ac:dyDescent="0.2">
      <c r="A1832" s="27" t="s">
        <v>109</v>
      </c>
      <c r="B1832" s="28" t="s">
        <v>244</v>
      </c>
      <c r="C1832" s="27" t="s">
        <v>1301</v>
      </c>
      <c r="D1832" s="27" t="s">
        <v>11157</v>
      </c>
      <c r="E1832" s="27" t="s">
        <v>7</v>
      </c>
      <c r="F1832" s="27" t="s">
        <v>6507</v>
      </c>
      <c r="G1832" s="27" t="s">
        <v>11158</v>
      </c>
      <c r="H1832" s="27" t="s">
        <v>6571</v>
      </c>
      <c r="I1832" s="29">
        <v>50000</v>
      </c>
      <c r="J1832" s="27" t="s">
        <v>6514</v>
      </c>
      <c r="K1832" s="27" t="s">
        <v>11099</v>
      </c>
      <c r="L1832" s="27" t="s">
        <v>7770</v>
      </c>
      <c r="M1832" s="30">
        <v>42999</v>
      </c>
      <c r="N1832" s="27" t="s">
        <v>11159</v>
      </c>
      <c r="O1832" s="23">
        <v>0</v>
      </c>
      <c r="P1832" s="23">
        <v>30000</v>
      </c>
      <c r="Q1832" s="23">
        <v>0</v>
      </c>
      <c r="R1832" s="24">
        <v>0</v>
      </c>
      <c r="S1832" s="25">
        <v>0</v>
      </c>
      <c r="T1832" s="31" t="s">
        <v>12066</v>
      </c>
      <c r="U1832" s="22" t="str">
        <f>IFERROR(VLOOKUP(B1832,[1]Planilha1!$A$1:$B$34,2,FALSE),"Liberado")</f>
        <v>Liberado</v>
      </c>
      <c r="V1832" s="31"/>
      <c r="W1832" s="31"/>
      <c r="X1832" s="31"/>
      <c r="Y1832" s="31"/>
      <c r="Z1832" s="31"/>
      <c r="AA1832" s="31"/>
      <c r="AB1832" s="31"/>
      <c r="AC1832" s="31"/>
      <c r="AD1832" s="31"/>
      <c r="AE1832" s="31"/>
      <c r="AF1832" s="31"/>
      <c r="AG1832" s="31"/>
      <c r="AH1832" s="31"/>
      <c r="AI1832" s="31"/>
      <c r="AJ1832" s="31"/>
      <c r="AK1832" s="31"/>
      <c r="AL1832" s="31"/>
      <c r="AM1832" s="31"/>
      <c r="AN1832" s="31"/>
      <c r="AO1832" s="31"/>
      <c r="AP1832" s="31"/>
      <c r="AQ1832" s="31"/>
      <c r="AR1832" s="31"/>
      <c r="AS1832" s="31"/>
      <c r="AT1832" s="31"/>
      <c r="AU1832" s="31"/>
      <c r="AV1832" s="31"/>
      <c r="AW1832" s="31"/>
      <c r="AX1832" s="31"/>
      <c r="AY1832" s="31"/>
      <c r="AZ1832" s="31"/>
      <c r="BA1832" s="31"/>
    </row>
    <row r="1833" spans="1:53" s="21" customFormat="1" ht="20.100000000000001" customHeight="1" x14ac:dyDescent="0.2">
      <c r="A1833" s="27" t="s">
        <v>109</v>
      </c>
      <c r="B1833" s="28" t="s">
        <v>244</v>
      </c>
      <c r="C1833" s="27" t="s">
        <v>519</v>
      </c>
      <c r="D1833" s="27" t="s">
        <v>11191</v>
      </c>
      <c r="E1833" s="27" t="s">
        <v>7</v>
      </c>
      <c r="F1833" s="27" t="s">
        <v>6507</v>
      </c>
      <c r="G1833" s="27" t="s">
        <v>11192</v>
      </c>
      <c r="H1833" s="27" t="s">
        <v>6615</v>
      </c>
      <c r="I1833" s="29">
        <v>40000</v>
      </c>
      <c r="J1833" s="27" t="s">
        <v>6514</v>
      </c>
      <c r="K1833" s="27" t="s">
        <v>11099</v>
      </c>
      <c r="L1833" s="27" t="s">
        <v>7770</v>
      </c>
      <c r="M1833" s="30">
        <v>43122</v>
      </c>
      <c r="N1833" s="27" t="s">
        <v>11193</v>
      </c>
      <c r="O1833" s="23">
        <v>0</v>
      </c>
      <c r="P1833" s="23">
        <v>69500</v>
      </c>
      <c r="Q1833" s="23">
        <v>0</v>
      </c>
      <c r="R1833" s="24">
        <v>0</v>
      </c>
      <c r="S1833" s="25">
        <v>0</v>
      </c>
      <c r="T1833" s="32"/>
      <c r="U1833" s="22" t="str">
        <f>IFERROR(VLOOKUP(B1833,[1]Planilha1!$A$1:$B$34,2,FALSE),"Liberado")</f>
        <v>Liberado</v>
      </c>
      <c r="V1833" s="31"/>
      <c r="W1833" s="31"/>
      <c r="X1833" s="31"/>
      <c r="Y1833" s="31"/>
      <c r="Z1833" s="31"/>
      <c r="AA1833" s="31"/>
      <c r="AB1833" s="31"/>
      <c r="AC1833" s="31"/>
      <c r="AD1833" s="31"/>
      <c r="AE1833" s="31"/>
      <c r="AF1833" s="31"/>
      <c r="AG1833" s="31"/>
      <c r="AH1833" s="31"/>
      <c r="AI1833" s="31"/>
      <c r="AJ1833" s="31"/>
      <c r="AK1833" s="31"/>
      <c r="AL1833" s="31"/>
      <c r="AM1833" s="31"/>
      <c r="AN1833" s="31"/>
      <c r="AO1833" s="31"/>
      <c r="AP1833" s="31"/>
      <c r="AQ1833" s="31"/>
      <c r="AR1833" s="31"/>
      <c r="AS1833" s="31"/>
      <c r="AT1833" s="31"/>
      <c r="AU1833" s="31"/>
      <c r="AV1833" s="31"/>
      <c r="AW1833" s="31"/>
      <c r="AX1833" s="31"/>
      <c r="AY1833" s="31"/>
      <c r="AZ1833" s="31"/>
      <c r="BA1833" s="31"/>
    </row>
    <row r="1834" spans="1:53" s="21" customFormat="1" ht="20.100000000000001" customHeight="1" x14ac:dyDescent="0.2">
      <c r="A1834" s="27" t="s">
        <v>109</v>
      </c>
      <c r="B1834" s="28" t="s">
        <v>244</v>
      </c>
      <c r="C1834" s="27" t="s">
        <v>894</v>
      </c>
      <c r="D1834" s="27" t="s">
        <v>11197</v>
      </c>
      <c r="E1834" s="27" t="s">
        <v>7</v>
      </c>
      <c r="F1834" s="27" t="s">
        <v>6507</v>
      </c>
      <c r="G1834" s="27" t="s">
        <v>11198</v>
      </c>
      <c r="H1834" s="27" t="s">
        <v>7037</v>
      </c>
      <c r="I1834" s="29">
        <v>40000</v>
      </c>
      <c r="J1834" s="27" t="s">
        <v>6514</v>
      </c>
      <c r="K1834" s="27" t="s">
        <v>11099</v>
      </c>
      <c r="L1834" s="27" t="s">
        <v>7770</v>
      </c>
      <c r="M1834" s="30">
        <v>43012</v>
      </c>
      <c r="N1834" s="27" t="s">
        <v>11199</v>
      </c>
      <c r="O1834" s="23">
        <v>0</v>
      </c>
      <c r="P1834" s="23">
        <v>151960</v>
      </c>
      <c r="Q1834" s="23">
        <v>0</v>
      </c>
      <c r="R1834" s="24">
        <v>0</v>
      </c>
      <c r="S1834" s="25">
        <v>0</v>
      </c>
      <c r="T1834" s="32"/>
      <c r="U1834" s="22" t="str">
        <f>IFERROR(VLOOKUP(B1834,[1]Planilha1!$A$1:$B$34,2,FALSE),"Liberado")</f>
        <v>Liberado</v>
      </c>
      <c r="V1834" s="31"/>
      <c r="W1834" s="31"/>
      <c r="X1834" s="31"/>
      <c r="Y1834" s="31"/>
      <c r="Z1834" s="31"/>
      <c r="AA1834" s="31"/>
      <c r="AB1834" s="31"/>
      <c r="AC1834" s="31"/>
      <c r="AD1834" s="31"/>
      <c r="AE1834" s="31"/>
      <c r="AF1834" s="31"/>
      <c r="AG1834" s="31"/>
      <c r="AH1834" s="31"/>
      <c r="AI1834" s="31"/>
      <c r="AJ1834" s="31"/>
      <c r="AK1834" s="31"/>
      <c r="AL1834" s="31"/>
      <c r="AM1834" s="31"/>
      <c r="AN1834" s="31"/>
      <c r="AO1834" s="31"/>
      <c r="AP1834" s="31"/>
      <c r="AQ1834" s="31"/>
      <c r="AR1834" s="31"/>
      <c r="AS1834" s="31"/>
      <c r="AT1834" s="31"/>
      <c r="AU1834" s="31"/>
      <c r="AV1834" s="31"/>
      <c r="AW1834" s="31"/>
      <c r="AX1834" s="31"/>
      <c r="AY1834" s="31"/>
      <c r="AZ1834" s="31"/>
      <c r="BA1834" s="31"/>
    </row>
    <row r="1835" spans="1:53" s="21" customFormat="1" ht="20.100000000000001" customHeight="1" x14ac:dyDescent="0.2">
      <c r="A1835" s="27" t="s">
        <v>109</v>
      </c>
      <c r="B1835" s="28" t="s">
        <v>244</v>
      </c>
      <c r="C1835" s="27" t="s">
        <v>1303</v>
      </c>
      <c r="D1835" s="27" t="s">
        <v>11202</v>
      </c>
      <c r="E1835" s="27" t="s">
        <v>7</v>
      </c>
      <c r="F1835" s="27" t="s">
        <v>6507</v>
      </c>
      <c r="G1835" s="27" t="s">
        <v>11203</v>
      </c>
      <c r="H1835" s="27" t="s">
        <v>6571</v>
      </c>
      <c r="I1835" s="29">
        <v>70000</v>
      </c>
      <c r="J1835" s="27" t="s">
        <v>6514</v>
      </c>
      <c r="K1835" s="27" t="s">
        <v>11099</v>
      </c>
      <c r="L1835" s="27" t="s">
        <v>6579</v>
      </c>
      <c r="M1835" s="30">
        <v>43319</v>
      </c>
      <c r="N1835" s="27" t="s">
        <v>11193</v>
      </c>
      <c r="O1835" s="23">
        <v>0</v>
      </c>
      <c r="P1835" s="23">
        <v>30515</v>
      </c>
      <c r="Q1835" s="23">
        <v>0</v>
      </c>
      <c r="R1835" s="24">
        <v>0</v>
      </c>
      <c r="S1835" s="25">
        <v>0</v>
      </c>
      <c r="T1835" s="32"/>
      <c r="U1835" s="22" t="str">
        <f>IFERROR(VLOOKUP(B1835,[1]Planilha1!$A$1:$B$34,2,FALSE),"Liberado")</f>
        <v>Liberado</v>
      </c>
      <c r="V1835" s="31"/>
      <c r="W1835" s="31"/>
      <c r="X1835" s="31"/>
      <c r="Y1835" s="31"/>
      <c r="Z1835" s="31"/>
      <c r="AA1835" s="31"/>
      <c r="AB1835" s="31"/>
      <c r="AC1835" s="31"/>
      <c r="AD1835" s="31"/>
      <c r="AE1835" s="31"/>
      <c r="AF1835" s="31"/>
      <c r="AG1835" s="31"/>
      <c r="AH1835" s="31"/>
      <c r="AI1835" s="31"/>
      <c r="AJ1835" s="31"/>
      <c r="AK1835" s="31"/>
      <c r="AL1835" s="31"/>
      <c r="AM1835" s="31"/>
      <c r="AN1835" s="31"/>
      <c r="AO1835" s="31"/>
      <c r="AP1835" s="31"/>
      <c r="AQ1835" s="31"/>
      <c r="AR1835" s="31"/>
      <c r="AS1835" s="31"/>
      <c r="AT1835" s="31"/>
      <c r="AU1835" s="31"/>
      <c r="AV1835" s="31"/>
      <c r="AW1835" s="31"/>
      <c r="AX1835" s="31"/>
      <c r="AY1835" s="31"/>
      <c r="AZ1835" s="31"/>
      <c r="BA1835" s="31"/>
    </row>
    <row r="1836" spans="1:53" s="21" customFormat="1" ht="20.100000000000001" customHeight="1" x14ac:dyDescent="0.2">
      <c r="A1836" s="27" t="s">
        <v>109</v>
      </c>
      <c r="B1836" s="28" t="s">
        <v>244</v>
      </c>
      <c r="C1836" s="27" t="s">
        <v>817</v>
      </c>
      <c r="D1836" s="27" t="s">
        <v>11226</v>
      </c>
      <c r="E1836" s="27" t="s">
        <v>7</v>
      </c>
      <c r="F1836" s="27" t="s">
        <v>6507</v>
      </c>
      <c r="G1836" s="27" t="s">
        <v>11227</v>
      </c>
      <c r="H1836" s="27" t="s">
        <v>11228</v>
      </c>
      <c r="I1836" s="29">
        <v>40000</v>
      </c>
      <c r="J1836" s="27" t="s">
        <v>6514</v>
      </c>
      <c r="K1836" s="27" t="s">
        <v>11099</v>
      </c>
      <c r="L1836" s="27" t="s">
        <v>11090</v>
      </c>
      <c r="M1836" s="30">
        <v>43132</v>
      </c>
      <c r="N1836" s="27" t="s">
        <v>12095</v>
      </c>
      <c r="O1836" s="23">
        <v>0</v>
      </c>
      <c r="P1836" s="23">
        <v>7130</v>
      </c>
      <c r="Q1836" s="23">
        <v>0</v>
      </c>
      <c r="R1836" s="24">
        <v>0</v>
      </c>
      <c r="S1836" s="25">
        <v>0</v>
      </c>
      <c r="T1836" s="31" t="s">
        <v>12066</v>
      </c>
      <c r="U1836" s="22" t="str">
        <f>IFERROR(VLOOKUP(B1836,[1]Planilha1!$A$1:$B$34,2,FALSE),"Liberado")</f>
        <v>Liberado</v>
      </c>
      <c r="V1836" s="31"/>
      <c r="W1836" s="31"/>
      <c r="X1836" s="31"/>
      <c r="Y1836" s="31"/>
      <c r="Z1836" s="31"/>
      <c r="AA1836" s="31"/>
      <c r="AB1836" s="31"/>
      <c r="AC1836" s="31"/>
      <c r="AD1836" s="31"/>
      <c r="AE1836" s="31"/>
      <c r="AF1836" s="31"/>
      <c r="AG1836" s="31"/>
      <c r="AH1836" s="31"/>
      <c r="AI1836" s="31"/>
      <c r="AJ1836" s="31"/>
      <c r="AK1836" s="31"/>
      <c r="AL1836" s="31"/>
      <c r="AM1836" s="31"/>
      <c r="AN1836" s="31"/>
      <c r="AO1836" s="31"/>
      <c r="AP1836" s="31"/>
      <c r="AQ1836" s="31"/>
      <c r="AR1836" s="31"/>
      <c r="AS1836" s="31"/>
      <c r="AT1836" s="31"/>
      <c r="AU1836" s="31"/>
      <c r="AV1836" s="31"/>
      <c r="AW1836" s="31"/>
      <c r="AX1836" s="31"/>
      <c r="AY1836" s="31"/>
      <c r="AZ1836" s="31"/>
      <c r="BA1836" s="31"/>
    </row>
    <row r="1837" spans="1:53" s="21" customFormat="1" ht="20.100000000000001" customHeight="1" x14ac:dyDescent="0.2">
      <c r="A1837" s="27" t="s">
        <v>109</v>
      </c>
      <c r="B1837" s="28" t="s">
        <v>244</v>
      </c>
      <c r="C1837" s="27" t="s">
        <v>718</v>
      </c>
      <c r="D1837" s="27" t="s">
        <v>11269</v>
      </c>
      <c r="E1837" s="27" t="s">
        <v>7</v>
      </c>
      <c r="F1837" s="27" t="s">
        <v>6507</v>
      </c>
      <c r="G1837" s="27" t="s">
        <v>11270</v>
      </c>
      <c r="H1837" s="27" t="s">
        <v>6607</v>
      </c>
      <c r="I1837" s="29">
        <v>40000</v>
      </c>
      <c r="J1837" s="27" t="s">
        <v>6514</v>
      </c>
      <c r="K1837" s="27" t="s">
        <v>11099</v>
      </c>
      <c r="L1837" s="27" t="s">
        <v>7770</v>
      </c>
      <c r="M1837" s="30">
        <v>43045</v>
      </c>
      <c r="N1837" s="27" t="s">
        <v>11199</v>
      </c>
      <c r="O1837" s="23">
        <v>0</v>
      </c>
      <c r="P1837" s="23">
        <v>176309.83</v>
      </c>
      <c r="Q1837" s="23">
        <v>0</v>
      </c>
      <c r="R1837" s="24">
        <v>0</v>
      </c>
      <c r="S1837" s="25">
        <v>0</v>
      </c>
      <c r="T1837" s="32"/>
      <c r="U1837" s="22" t="str">
        <f>IFERROR(VLOOKUP(B1837,[1]Planilha1!$A$1:$B$34,2,FALSE),"Liberado")</f>
        <v>Liberado</v>
      </c>
      <c r="V1837" s="31"/>
      <c r="W1837" s="31"/>
      <c r="X1837" s="31"/>
      <c r="Y1837" s="31"/>
      <c r="Z1837" s="31"/>
      <c r="AA1837" s="31"/>
      <c r="AB1837" s="31"/>
      <c r="AC1837" s="31"/>
      <c r="AD1837" s="31"/>
      <c r="AE1837" s="31"/>
      <c r="AF1837" s="31"/>
      <c r="AG1837" s="31"/>
      <c r="AH1837" s="31"/>
      <c r="AI1837" s="31"/>
      <c r="AJ1837" s="31"/>
      <c r="AK1837" s="31"/>
      <c r="AL1837" s="31"/>
      <c r="AM1837" s="31"/>
      <c r="AN1837" s="31"/>
      <c r="AO1837" s="31"/>
      <c r="AP1837" s="31"/>
      <c r="AQ1837" s="31"/>
      <c r="AR1837" s="31"/>
      <c r="AS1837" s="31"/>
      <c r="AT1837" s="31"/>
      <c r="AU1837" s="31"/>
      <c r="AV1837" s="31"/>
      <c r="AW1837" s="31"/>
      <c r="AX1837" s="31"/>
      <c r="AY1837" s="31"/>
      <c r="AZ1837" s="31"/>
      <c r="BA1837" s="31"/>
    </row>
    <row r="1838" spans="1:53" s="21" customFormat="1" ht="20.100000000000001" customHeight="1" x14ac:dyDescent="0.2">
      <c r="A1838" s="27" t="s">
        <v>109</v>
      </c>
      <c r="B1838" s="28" t="s">
        <v>244</v>
      </c>
      <c r="C1838" s="27" t="s">
        <v>466</v>
      </c>
      <c r="D1838" s="27" t="s">
        <v>11294</v>
      </c>
      <c r="E1838" s="27" t="s">
        <v>7</v>
      </c>
      <c r="F1838" s="27" t="s">
        <v>6507</v>
      </c>
      <c r="G1838" s="27" t="s">
        <v>11295</v>
      </c>
      <c r="H1838" s="27" t="s">
        <v>6655</v>
      </c>
      <c r="I1838" s="29">
        <v>60000</v>
      </c>
      <c r="J1838" s="27" t="s">
        <v>6514</v>
      </c>
      <c r="K1838" s="27" t="s">
        <v>11099</v>
      </c>
      <c r="L1838" s="27" t="s">
        <v>7770</v>
      </c>
      <c r="M1838" s="30">
        <v>43055</v>
      </c>
      <c r="N1838" s="27" t="s">
        <v>11199</v>
      </c>
      <c r="O1838" s="23">
        <v>0</v>
      </c>
      <c r="P1838" s="23">
        <v>128018.12</v>
      </c>
      <c r="Q1838" s="23">
        <v>0</v>
      </c>
      <c r="R1838" s="24">
        <v>0</v>
      </c>
      <c r="S1838" s="25">
        <v>0</v>
      </c>
      <c r="T1838" s="32"/>
      <c r="U1838" s="22" t="str">
        <f>IFERROR(VLOOKUP(B1838,[1]Planilha1!$A$1:$B$34,2,FALSE),"Liberado")</f>
        <v>Liberado</v>
      </c>
      <c r="V1838" s="31"/>
      <c r="W1838" s="31"/>
      <c r="X1838" s="31"/>
      <c r="Y1838" s="31"/>
      <c r="Z1838" s="31"/>
      <c r="AA1838" s="31"/>
      <c r="AB1838" s="31"/>
      <c r="AC1838" s="31"/>
      <c r="AD1838" s="31"/>
      <c r="AE1838" s="31"/>
      <c r="AF1838" s="31"/>
      <c r="AG1838" s="31"/>
      <c r="AH1838" s="31"/>
      <c r="AI1838" s="31"/>
      <c r="AJ1838" s="31"/>
      <c r="AK1838" s="31"/>
      <c r="AL1838" s="31"/>
      <c r="AM1838" s="31"/>
      <c r="AN1838" s="31"/>
      <c r="AO1838" s="31"/>
      <c r="AP1838" s="31"/>
      <c r="AQ1838" s="31"/>
      <c r="AR1838" s="31"/>
      <c r="AS1838" s="31"/>
      <c r="AT1838" s="31"/>
      <c r="AU1838" s="31"/>
      <c r="AV1838" s="31"/>
      <c r="AW1838" s="31"/>
      <c r="AX1838" s="31"/>
      <c r="AY1838" s="31"/>
      <c r="AZ1838" s="31"/>
      <c r="BA1838" s="31"/>
    </row>
    <row r="1839" spans="1:53" s="21" customFormat="1" ht="20.100000000000001" customHeight="1" x14ac:dyDescent="0.2">
      <c r="A1839" s="27" t="s">
        <v>109</v>
      </c>
      <c r="B1839" s="28" t="s">
        <v>244</v>
      </c>
      <c r="C1839" s="27" t="s">
        <v>1914</v>
      </c>
      <c r="D1839" s="27" t="s">
        <v>11310</v>
      </c>
      <c r="E1839" s="27" t="s">
        <v>7</v>
      </c>
      <c r="F1839" s="27" t="s">
        <v>6507</v>
      </c>
      <c r="G1839" s="27" t="s">
        <v>11311</v>
      </c>
      <c r="H1839" s="27" t="s">
        <v>6658</v>
      </c>
      <c r="I1839" s="29">
        <v>91703.44</v>
      </c>
      <c r="J1839" s="27" t="s">
        <v>6514</v>
      </c>
      <c r="K1839" s="27" t="s">
        <v>11099</v>
      </c>
      <c r="L1839" s="27" t="s">
        <v>6585</v>
      </c>
      <c r="M1839" s="30" t="s">
        <v>6531</v>
      </c>
      <c r="N1839" s="27" t="s">
        <v>11312</v>
      </c>
      <c r="O1839" s="23">
        <v>0</v>
      </c>
      <c r="P1839" s="23">
        <v>94760.52</v>
      </c>
      <c r="Q1839" s="23">
        <v>0</v>
      </c>
      <c r="R1839" s="24">
        <v>0</v>
      </c>
      <c r="S1839" s="25">
        <v>0</v>
      </c>
      <c r="T1839" s="34" t="s">
        <v>12065</v>
      </c>
      <c r="U1839" s="22" t="str">
        <f>IFERROR(VLOOKUP(B1839,[1]Planilha1!$A$1:$B$34,2,FALSE),"Liberado")</f>
        <v>Liberado</v>
      </c>
      <c r="V1839" s="31"/>
      <c r="W1839" s="31"/>
      <c r="X1839" s="31"/>
      <c r="Y1839" s="31"/>
      <c r="Z1839" s="31"/>
      <c r="AA1839" s="31"/>
      <c r="AB1839" s="31"/>
      <c r="AC1839" s="31"/>
      <c r="AD1839" s="31"/>
      <c r="AE1839" s="31"/>
      <c r="AF1839" s="31"/>
      <c r="AG1839" s="31"/>
      <c r="AH1839" s="31"/>
      <c r="AI1839" s="31"/>
      <c r="AJ1839" s="31"/>
      <c r="AK1839" s="31"/>
      <c r="AL1839" s="31"/>
      <c r="AM1839" s="31"/>
      <c r="AN1839" s="31"/>
      <c r="AO1839" s="31"/>
      <c r="AP1839" s="31"/>
      <c r="AQ1839" s="31"/>
      <c r="AR1839" s="31"/>
      <c r="AS1839" s="31"/>
      <c r="AT1839" s="31"/>
      <c r="AU1839" s="31"/>
      <c r="AV1839" s="31"/>
      <c r="AW1839" s="31"/>
      <c r="AX1839" s="31"/>
      <c r="AY1839" s="31"/>
      <c r="AZ1839" s="31"/>
      <c r="BA1839" s="31"/>
    </row>
    <row r="1840" spans="1:53" s="21" customFormat="1" ht="20.100000000000001" customHeight="1" x14ac:dyDescent="0.2">
      <c r="A1840" s="27" t="s">
        <v>109</v>
      </c>
      <c r="B1840" s="28" t="s">
        <v>244</v>
      </c>
      <c r="C1840" s="27" t="s">
        <v>741</v>
      </c>
      <c r="D1840" s="27" t="s">
        <v>11317</v>
      </c>
      <c r="E1840" s="27" t="s">
        <v>7</v>
      </c>
      <c r="F1840" s="27" t="s">
        <v>6507</v>
      </c>
      <c r="G1840" s="27" t="s">
        <v>11318</v>
      </c>
      <c r="H1840" s="27" t="s">
        <v>6736</v>
      </c>
      <c r="I1840" s="29">
        <v>40000</v>
      </c>
      <c r="J1840" s="27" t="s">
        <v>6514</v>
      </c>
      <c r="K1840" s="27" t="s">
        <v>11099</v>
      </c>
      <c r="L1840" s="27" t="s">
        <v>6579</v>
      </c>
      <c r="M1840" s="30">
        <v>43257</v>
      </c>
      <c r="N1840" s="27" t="s">
        <v>11199</v>
      </c>
      <c r="O1840" s="23">
        <v>0</v>
      </c>
      <c r="P1840" s="23">
        <v>192952.36</v>
      </c>
      <c r="Q1840" s="23">
        <v>0</v>
      </c>
      <c r="R1840" s="24">
        <v>0</v>
      </c>
      <c r="S1840" s="25">
        <v>0</v>
      </c>
      <c r="T1840" s="32"/>
      <c r="U1840" s="22" t="str">
        <f>IFERROR(VLOOKUP(B1840,[1]Planilha1!$A$1:$B$34,2,FALSE),"Liberado")</f>
        <v>Liberado</v>
      </c>
      <c r="V1840" s="31"/>
      <c r="W1840" s="31"/>
      <c r="X1840" s="31"/>
      <c r="Y1840" s="31"/>
      <c r="Z1840" s="31"/>
      <c r="AA1840" s="31"/>
      <c r="AB1840" s="31"/>
      <c r="AC1840" s="31"/>
      <c r="AD1840" s="31"/>
      <c r="AE1840" s="31"/>
      <c r="AF1840" s="31"/>
      <c r="AG1840" s="31"/>
      <c r="AH1840" s="31"/>
      <c r="AI1840" s="31"/>
      <c r="AJ1840" s="31"/>
      <c r="AK1840" s="31"/>
      <c r="AL1840" s="31"/>
      <c r="AM1840" s="31"/>
      <c r="AN1840" s="31"/>
      <c r="AO1840" s="31"/>
      <c r="AP1840" s="31"/>
      <c r="AQ1840" s="31"/>
      <c r="AR1840" s="31"/>
      <c r="AS1840" s="31"/>
      <c r="AT1840" s="31"/>
      <c r="AU1840" s="31"/>
      <c r="AV1840" s="31"/>
      <c r="AW1840" s="31"/>
      <c r="AX1840" s="31"/>
      <c r="AY1840" s="31"/>
      <c r="AZ1840" s="31"/>
      <c r="BA1840" s="31"/>
    </row>
    <row r="1841" spans="1:53" s="21" customFormat="1" ht="20.100000000000001" customHeight="1" x14ac:dyDescent="0.2">
      <c r="A1841" s="27" t="s">
        <v>109</v>
      </c>
      <c r="B1841" s="28" t="s">
        <v>244</v>
      </c>
      <c r="C1841" s="27" t="s">
        <v>822</v>
      </c>
      <c r="D1841" s="27" t="s">
        <v>11319</v>
      </c>
      <c r="E1841" s="27" t="s">
        <v>7</v>
      </c>
      <c r="F1841" s="27" t="s">
        <v>6507</v>
      </c>
      <c r="G1841" s="27" t="s">
        <v>11320</v>
      </c>
      <c r="H1841" s="27" t="s">
        <v>11321</v>
      </c>
      <c r="I1841" s="29">
        <v>40000</v>
      </c>
      <c r="J1841" s="27" t="s">
        <v>6514</v>
      </c>
      <c r="K1841" s="27" t="s">
        <v>11099</v>
      </c>
      <c r="L1841" s="27" t="s">
        <v>6579</v>
      </c>
      <c r="M1841" s="30">
        <v>43237</v>
      </c>
      <c r="N1841" s="27" t="s">
        <v>11199</v>
      </c>
      <c r="O1841" s="23">
        <v>0</v>
      </c>
      <c r="P1841" s="23">
        <v>345099.79</v>
      </c>
      <c r="Q1841" s="23">
        <v>0</v>
      </c>
      <c r="R1841" s="24">
        <v>0</v>
      </c>
      <c r="S1841" s="25">
        <v>0</v>
      </c>
      <c r="T1841" s="32"/>
      <c r="U1841" s="22" t="str">
        <f>IFERROR(VLOOKUP(B1841,[1]Planilha1!$A$1:$B$34,2,FALSE),"Liberado")</f>
        <v>Liberado</v>
      </c>
      <c r="V1841" s="31"/>
      <c r="W1841" s="31"/>
      <c r="X1841" s="31"/>
      <c r="Y1841" s="31"/>
      <c r="Z1841" s="31"/>
      <c r="AA1841" s="31"/>
      <c r="AB1841" s="31"/>
      <c r="AC1841" s="31"/>
      <c r="AD1841" s="31"/>
      <c r="AE1841" s="31"/>
      <c r="AF1841" s="31"/>
      <c r="AG1841" s="31"/>
      <c r="AH1841" s="31"/>
      <c r="AI1841" s="31"/>
      <c r="AJ1841" s="31"/>
      <c r="AK1841" s="31"/>
      <c r="AL1841" s="31"/>
      <c r="AM1841" s="31"/>
      <c r="AN1841" s="31"/>
      <c r="AO1841" s="31"/>
      <c r="AP1841" s="31"/>
      <c r="AQ1841" s="31"/>
      <c r="AR1841" s="31"/>
      <c r="AS1841" s="31"/>
      <c r="AT1841" s="31"/>
      <c r="AU1841" s="31"/>
      <c r="AV1841" s="31"/>
      <c r="AW1841" s="31"/>
      <c r="AX1841" s="31"/>
      <c r="AY1841" s="31"/>
      <c r="AZ1841" s="31"/>
      <c r="BA1841" s="31"/>
    </row>
    <row r="1842" spans="1:53" s="21" customFormat="1" ht="20.100000000000001" customHeight="1" x14ac:dyDescent="0.2">
      <c r="A1842" s="27" t="s">
        <v>109</v>
      </c>
      <c r="B1842" s="28" t="s">
        <v>244</v>
      </c>
      <c r="C1842" s="27" t="s">
        <v>828</v>
      </c>
      <c r="D1842" s="27" t="s">
        <v>11385</v>
      </c>
      <c r="E1842" s="27" t="s">
        <v>7</v>
      </c>
      <c r="F1842" s="27" t="s">
        <v>6507</v>
      </c>
      <c r="G1842" s="27" t="s">
        <v>11386</v>
      </c>
      <c r="H1842" s="27" t="s">
        <v>11387</v>
      </c>
      <c r="I1842" s="29">
        <v>202826</v>
      </c>
      <c r="J1842" s="27" t="s">
        <v>6514</v>
      </c>
      <c r="K1842" s="27" t="s">
        <v>11099</v>
      </c>
      <c r="L1842" s="27" t="s">
        <v>6585</v>
      </c>
      <c r="M1842" s="30" t="s">
        <v>6531</v>
      </c>
      <c r="N1842" s="27" t="s">
        <v>11199</v>
      </c>
      <c r="O1842" s="23">
        <v>0</v>
      </c>
      <c r="P1842" s="23">
        <v>76256.14</v>
      </c>
      <c r="Q1842" s="23">
        <v>0</v>
      </c>
      <c r="R1842" s="24">
        <v>0</v>
      </c>
      <c r="S1842" s="25">
        <v>0</v>
      </c>
      <c r="T1842" s="32"/>
      <c r="U1842" s="22" t="str">
        <f>IFERROR(VLOOKUP(B1842,[1]Planilha1!$A$1:$B$34,2,FALSE),"Liberado")</f>
        <v>Liberado</v>
      </c>
      <c r="V1842" s="31"/>
      <c r="W1842" s="31"/>
      <c r="X1842" s="31"/>
      <c r="Y1842" s="31"/>
      <c r="Z1842" s="31"/>
      <c r="AA1842" s="31"/>
      <c r="AB1842" s="31"/>
      <c r="AC1842" s="31"/>
      <c r="AD1842" s="31"/>
      <c r="AE1842" s="31"/>
      <c r="AF1842" s="31"/>
      <c r="AG1842" s="31"/>
      <c r="AH1842" s="31"/>
      <c r="AI1842" s="31"/>
      <c r="AJ1842" s="31"/>
      <c r="AK1842" s="31"/>
      <c r="AL1842" s="31"/>
      <c r="AM1842" s="31"/>
      <c r="AN1842" s="31"/>
      <c r="AO1842" s="31"/>
      <c r="AP1842" s="31"/>
      <c r="AQ1842" s="31"/>
      <c r="AR1842" s="31"/>
      <c r="AS1842" s="31"/>
      <c r="AT1842" s="31"/>
      <c r="AU1842" s="31"/>
      <c r="AV1842" s="31"/>
      <c r="AW1842" s="31"/>
      <c r="AX1842" s="31"/>
      <c r="AY1842" s="31"/>
      <c r="AZ1842" s="31"/>
      <c r="BA1842" s="31"/>
    </row>
    <row r="1843" spans="1:53" s="21" customFormat="1" ht="20.100000000000001" customHeight="1" x14ac:dyDescent="0.2">
      <c r="A1843" s="27" t="s">
        <v>109</v>
      </c>
      <c r="B1843" s="28" t="s">
        <v>244</v>
      </c>
      <c r="C1843" s="27" t="s">
        <v>337</v>
      </c>
      <c r="D1843" s="27" t="s">
        <v>11388</v>
      </c>
      <c r="E1843" s="27" t="s">
        <v>7</v>
      </c>
      <c r="F1843" s="27" t="s">
        <v>6507</v>
      </c>
      <c r="G1843" s="27" t="s">
        <v>11389</v>
      </c>
      <c r="H1843" s="27" t="s">
        <v>6735</v>
      </c>
      <c r="I1843" s="29">
        <v>50000</v>
      </c>
      <c r="J1843" s="27" t="s">
        <v>6514</v>
      </c>
      <c r="K1843" s="27" t="s">
        <v>11099</v>
      </c>
      <c r="L1843" s="27" t="s">
        <v>6579</v>
      </c>
      <c r="M1843" s="30">
        <v>43160</v>
      </c>
      <c r="N1843" s="27" t="s">
        <v>11390</v>
      </c>
      <c r="O1843" s="23">
        <v>0</v>
      </c>
      <c r="P1843" s="23">
        <v>0.01</v>
      </c>
      <c r="Q1843" s="23">
        <v>0</v>
      </c>
      <c r="R1843" s="24">
        <v>0</v>
      </c>
      <c r="S1843" s="25">
        <v>0</v>
      </c>
      <c r="T1843" s="32"/>
      <c r="U1843" s="22" t="str">
        <f>IFERROR(VLOOKUP(B1843,[1]Planilha1!$A$1:$B$34,2,FALSE),"Liberado")</f>
        <v>Liberado</v>
      </c>
      <c r="V1843" s="31"/>
      <c r="W1843" s="31"/>
      <c r="X1843" s="31"/>
      <c r="Y1843" s="31"/>
      <c r="Z1843" s="31"/>
      <c r="AA1843" s="31"/>
      <c r="AB1843" s="31"/>
      <c r="AC1843" s="31"/>
      <c r="AD1843" s="31"/>
      <c r="AE1843" s="31"/>
      <c r="AF1843" s="31"/>
      <c r="AG1843" s="31"/>
      <c r="AH1843" s="31"/>
      <c r="AI1843" s="31"/>
      <c r="AJ1843" s="31"/>
      <c r="AK1843" s="31"/>
      <c r="AL1843" s="31"/>
      <c r="AM1843" s="31"/>
      <c r="AN1843" s="31"/>
      <c r="AO1843" s="31"/>
      <c r="AP1843" s="31"/>
      <c r="AQ1843" s="31"/>
      <c r="AR1843" s="31"/>
      <c r="AS1843" s="31"/>
      <c r="AT1843" s="31"/>
      <c r="AU1843" s="31"/>
      <c r="AV1843" s="31"/>
      <c r="AW1843" s="31"/>
      <c r="AX1843" s="31"/>
      <c r="AY1843" s="31"/>
      <c r="AZ1843" s="31"/>
      <c r="BA1843" s="31"/>
    </row>
    <row r="1844" spans="1:53" s="21" customFormat="1" ht="20.100000000000001" customHeight="1" x14ac:dyDescent="0.2">
      <c r="A1844" s="27" t="s">
        <v>109</v>
      </c>
      <c r="B1844" s="28" t="s">
        <v>244</v>
      </c>
      <c r="C1844" s="27" t="s">
        <v>337</v>
      </c>
      <c r="D1844" s="27" t="s">
        <v>11430</v>
      </c>
      <c r="E1844" s="27" t="s">
        <v>7</v>
      </c>
      <c r="F1844" s="27" t="s">
        <v>6507</v>
      </c>
      <c r="G1844" s="27" t="s">
        <v>11431</v>
      </c>
      <c r="H1844" s="27" t="s">
        <v>6640</v>
      </c>
      <c r="I1844" s="29">
        <v>90000</v>
      </c>
      <c r="J1844" s="27" t="s">
        <v>6514</v>
      </c>
      <c r="K1844" s="27" t="s">
        <v>11099</v>
      </c>
      <c r="L1844" s="27" t="s">
        <v>6579</v>
      </c>
      <c r="M1844" s="30">
        <v>43131</v>
      </c>
      <c r="N1844" s="27" t="s">
        <v>11432</v>
      </c>
      <c r="O1844" s="23">
        <v>0</v>
      </c>
      <c r="P1844" s="23">
        <v>28100</v>
      </c>
      <c r="Q1844" s="23">
        <v>0</v>
      </c>
      <c r="R1844" s="24">
        <v>0</v>
      </c>
      <c r="S1844" s="25">
        <v>0</v>
      </c>
      <c r="T1844" s="31" t="s">
        <v>12066</v>
      </c>
      <c r="U1844" s="22" t="str">
        <f>IFERROR(VLOOKUP(B1844,[1]Planilha1!$A$1:$B$34,2,FALSE),"Liberado")</f>
        <v>Liberado</v>
      </c>
      <c r="V1844" s="31"/>
      <c r="W1844" s="31"/>
      <c r="X1844" s="31"/>
      <c r="Y1844" s="31"/>
      <c r="Z1844" s="31"/>
      <c r="AA1844" s="31"/>
      <c r="AB1844" s="31"/>
      <c r="AC1844" s="31"/>
      <c r="AD1844" s="31"/>
      <c r="AE1844" s="31"/>
      <c r="AF1844" s="31"/>
      <c r="AG1844" s="31"/>
      <c r="AH1844" s="31"/>
      <c r="AI1844" s="31"/>
      <c r="AJ1844" s="31"/>
      <c r="AK1844" s="31"/>
      <c r="AL1844" s="31"/>
      <c r="AM1844" s="31"/>
      <c r="AN1844" s="31"/>
      <c r="AO1844" s="31"/>
      <c r="AP1844" s="31"/>
      <c r="AQ1844" s="31"/>
      <c r="AR1844" s="31"/>
      <c r="AS1844" s="31"/>
      <c r="AT1844" s="31"/>
      <c r="AU1844" s="31"/>
      <c r="AV1844" s="31"/>
      <c r="AW1844" s="31"/>
      <c r="AX1844" s="31"/>
      <c r="AY1844" s="31"/>
      <c r="AZ1844" s="31"/>
      <c r="BA1844" s="31"/>
    </row>
    <row r="1845" spans="1:53" s="21" customFormat="1" ht="20.100000000000001" customHeight="1" x14ac:dyDescent="0.2">
      <c r="A1845" s="27" t="s">
        <v>109</v>
      </c>
      <c r="B1845" s="28" t="s">
        <v>244</v>
      </c>
      <c r="C1845" s="27" t="s">
        <v>791</v>
      </c>
      <c r="D1845" s="27" t="s">
        <v>1836</v>
      </c>
      <c r="E1845" s="27" t="s">
        <v>7</v>
      </c>
      <c r="F1845" s="27" t="s">
        <v>6507</v>
      </c>
      <c r="G1845" s="27" t="s">
        <v>11448</v>
      </c>
      <c r="H1845" s="27" t="s">
        <v>6517</v>
      </c>
      <c r="I1845" s="29">
        <v>40000</v>
      </c>
      <c r="J1845" s="27" t="s">
        <v>6514</v>
      </c>
      <c r="K1845" s="27" t="s">
        <v>11099</v>
      </c>
      <c r="L1845" s="27" t="s">
        <v>6579</v>
      </c>
      <c r="M1845" s="30">
        <v>42891</v>
      </c>
      <c r="N1845" s="27" t="s">
        <v>11199</v>
      </c>
      <c r="O1845" s="23">
        <v>86369.79</v>
      </c>
      <c r="P1845" s="23">
        <v>0</v>
      </c>
      <c r="Q1845" s="23">
        <v>0</v>
      </c>
      <c r="R1845" s="24">
        <v>0</v>
      </c>
      <c r="S1845" s="25">
        <v>0</v>
      </c>
      <c r="T1845" s="32"/>
      <c r="U1845" s="22" t="str">
        <f>IFERROR(VLOOKUP(B1845,[1]Planilha1!$A$1:$B$34,2,FALSE),"Liberado")</f>
        <v>Liberado</v>
      </c>
      <c r="V1845" s="31"/>
      <c r="W1845" s="31"/>
      <c r="X1845" s="31"/>
      <c r="Y1845" s="31"/>
      <c r="Z1845" s="31"/>
      <c r="AA1845" s="31"/>
      <c r="AB1845" s="31"/>
      <c r="AC1845" s="31"/>
      <c r="AD1845" s="31"/>
      <c r="AE1845" s="31"/>
      <c r="AF1845" s="31"/>
      <c r="AG1845" s="31"/>
      <c r="AH1845" s="31"/>
      <c r="AI1845" s="31"/>
      <c r="AJ1845" s="31"/>
      <c r="AK1845" s="31"/>
      <c r="AL1845" s="31"/>
      <c r="AM1845" s="31"/>
      <c r="AN1845" s="31"/>
      <c r="AO1845" s="31"/>
      <c r="AP1845" s="31"/>
      <c r="AQ1845" s="31"/>
      <c r="AR1845" s="31"/>
      <c r="AS1845" s="31"/>
      <c r="AT1845" s="31"/>
      <c r="AU1845" s="31"/>
      <c r="AV1845" s="31"/>
      <c r="AW1845" s="31"/>
      <c r="AX1845" s="31"/>
      <c r="AY1845" s="31"/>
      <c r="AZ1845" s="31"/>
      <c r="BA1845" s="31"/>
    </row>
    <row r="1846" spans="1:53" s="21" customFormat="1" ht="20.100000000000001" customHeight="1" x14ac:dyDescent="0.2">
      <c r="A1846" s="27" t="s">
        <v>109</v>
      </c>
      <c r="B1846" s="28" t="s">
        <v>244</v>
      </c>
      <c r="C1846" s="27" t="s">
        <v>1850</v>
      </c>
      <c r="D1846" s="27" t="s">
        <v>1851</v>
      </c>
      <c r="E1846" s="27" t="s">
        <v>7</v>
      </c>
      <c r="F1846" s="27" t="s">
        <v>6507</v>
      </c>
      <c r="G1846" s="27" t="s">
        <v>6551</v>
      </c>
      <c r="H1846" s="27" t="s">
        <v>6552</v>
      </c>
      <c r="I1846" s="29">
        <v>44000</v>
      </c>
      <c r="J1846" s="27" t="s">
        <v>6514</v>
      </c>
      <c r="K1846" s="27" t="s">
        <v>11099</v>
      </c>
      <c r="L1846" s="27" t="s">
        <v>6579</v>
      </c>
      <c r="M1846" s="30">
        <v>43237</v>
      </c>
      <c r="N1846" s="27" t="s">
        <v>11199</v>
      </c>
      <c r="O1846" s="23">
        <v>0</v>
      </c>
      <c r="P1846" s="23">
        <v>120606.82</v>
      </c>
      <c r="Q1846" s="23">
        <v>0</v>
      </c>
      <c r="R1846" s="24">
        <v>0</v>
      </c>
      <c r="S1846" s="25">
        <v>0</v>
      </c>
      <c r="T1846" s="31" t="s">
        <v>12066</v>
      </c>
      <c r="U1846" s="22" t="str">
        <f>IFERROR(VLOOKUP(B1846,[1]Planilha1!$A$1:$B$34,2,FALSE),"Liberado")</f>
        <v>Liberado</v>
      </c>
      <c r="V1846" s="31"/>
      <c r="W1846" s="31"/>
      <c r="X1846" s="31"/>
      <c r="Y1846" s="31"/>
      <c r="Z1846" s="31"/>
      <c r="AA1846" s="31"/>
      <c r="AB1846" s="31"/>
      <c r="AC1846" s="31"/>
      <c r="AD1846" s="31"/>
      <c r="AE1846" s="31"/>
      <c r="AF1846" s="31"/>
      <c r="AG1846" s="31"/>
      <c r="AH1846" s="31"/>
      <c r="AI1846" s="31"/>
      <c r="AJ1846" s="31"/>
      <c r="AK1846" s="31"/>
      <c r="AL1846" s="31"/>
      <c r="AM1846" s="31"/>
      <c r="AN1846" s="31"/>
      <c r="AO1846" s="31"/>
      <c r="AP1846" s="31"/>
      <c r="AQ1846" s="31"/>
      <c r="AR1846" s="31"/>
      <c r="AS1846" s="31"/>
      <c r="AT1846" s="31"/>
      <c r="AU1846" s="31"/>
      <c r="AV1846" s="31"/>
      <c r="AW1846" s="31"/>
      <c r="AX1846" s="31"/>
      <c r="AY1846" s="31"/>
      <c r="AZ1846" s="31"/>
      <c r="BA1846" s="31"/>
    </row>
    <row r="1847" spans="1:53" s="21" customFormat="1" ht="20.100000000000001" customHeight="1" x14ac:dyDescent="0.2">
      <c r="A1847" s="27" t="s">
        <v>109</v>
      </c>
      <c r="B1847" s="28" t="s">
        <v>244</v>
      </c>
      <c r="C1847" s="27" t="s">
        <v>337</v>
      </c>
      <c r="D1847" s="27" t="s">
        <v>1852</v>
      </c>
      <c r="E1847" s="27" t="s">
        <v>7</v>
      </c>
      <c r="F1847" s="27" t="s">
        <v>6507</v>
      </c>
      <c r="G1847" s="27" t="s">
        <v>6553</v>
      </c>
      <c r="H1847" s="27" t="s">
        <v>6554</v>
      </c>
      <c r="I1847" s="29">
        <v>50000</v>
      </c>
      <c r="J1847" s="27" t="s">
        <v>6514</v>
      </c>
      <c r="K1847" s="27" t="s">
        <v>11199</v>
      </c>
      <c r="L1847" s="27" t="s">
        <v>6579</v>
      </c>
      <c r="M1847" s="30">
        <v>43172</v>
      </c>
      <c r="N1847" s="27" t="s">
        <v>12095</v>
      </c>
      <c r="O1847" s="23">
        <v>0</v>
      </c>
      <c r="P1847" s="23">
        <v>10000</v>
      </c>
      <c r="Q1847" s="23">
        <v>0</v>
      </c>
      <c r="R1847" s="24">
        <v>0</v>
      </c>
      <c r="S1847" s="25">
        <v>0</v>
      </c>
      <c r="T1847" s="31" t="s">
        <v>12066</v>
      </c>
      <c r="U1847" s="22" t="str">
        <f>IFERROR(VLOOKUP(B1847,[1]Planilha1!$A$1:$B$34,2,FALSE),"Liberado")</f>
        <v>Liberado</v>
      </c>
      <c r="V1847" s="31"/>
      <c r="W1847" s="31"/>
      <c r="X1847" s="31"/>
      <c r="Y1847" s="31"/>
      <c r="Z1847" s="31"/>
      <c r="AA1847" s="31"/>
      <c r="AB1847" s="31"/>
      <c r="AC1847" s="31"/>
      <c r="AD1847" s="31"/>
      <c r="AE1847" s="31"/>
      <c r="AF1847" s="31"/>
      <c r="AG1847" s="31"/>
      <c r="AH1847" s="31"/>
      <c r="AI1847" s="31"/>
      <c r="AJ1847" s="31"/>
      <c r="AK1847" s="31"/>
      <c r="AL1847" s="31"/>
      <c r="AM1847" s="31"/>
      <c r="AN1847" s="31"/>
      <c r="AO1847" s="31"/>
      <c r="AP1847" s="31"/>
      <c r="AQ1847" s="31"/>
      <c r="AR1847" s="31"/>
      <c r="AS1847" s="31"/>
      <c r="AT1847" s="31"/>
      <c r="AU1847" s="31"/>
      <c r="AV1847" s="31"/>
      <c r="AW1847" s="31"/>
      <c r="AX1847" s="31"/>
      <c r="AY1847" s="31"/>
      <c r="AZ1847" s="31"/>
      <c r="BA1847" s="31"/>
    </row>
    <row r="1848" spans="1:53" s="21" customFormat="1" ht="20.100000000000001" customHeight="1" x14ac:dyDescent="0.2">
      <c r="A1848" s="27" t="s">
        <v>109</v>
      </c>
      <c r="B1848" s="28" t="s">
        <v>244</v>
      </c>
      <c r="C1848" s="27" t="s">
        <v>770</v>
      </c>
      <c r="D1848" s="27" t="s">
        <v>1862</v>
      </c>
      <c r="E1848" s="27" t="s">
        <v>7</v>
      </c>
      <c r="F1848" s="27" t="s">
        <v>6507</v>
      </c>
      <c r="G1848" s="27" t="s">
        <v>6570</v>
      </c>
      <c r="H1848" s="27" t="s">
        <v>6571</v>
      </c>
      <c r="I1848" s="29">
        <v>40000</v>
      </c>
      <c r="J1848" s="27" t="s">
        <v>6514</v>
      </c>
      <c r="K1848" s="27" t="s">
        <v>11099</v>
      </c>
      <c r="L1848" s="27" t="s">
        <v>6579</v>
      </c>
      <c r="M1848" s="30">
        <v>43257</v>
      </c>
      <c r="N1848" s="27" t="s">
        <v>12095</v>
      </c>
      <c r="O1848" s="23">
        <v>0</v>
      </c>
      <c r="P1848" s="23">
        <v>51782</v>
      </c>
      <c r="Q1848" s="23">
        <v>0</v>
      </c>
      <c r="R1848" s="24">
        <v>0</v>
      </c>
      <c r="S1848" s="25">
        <v>0</v>
      </c>
      <c r="T1848" s="31" t="s">
        <v>12066</v>
      </c>
      <c r="U1848" s="22" t="str">
        <f>IFERROR(VLOOKUP(B1848,[1]Planilha1!$A$1:$B$34,2,FALSE),"Liberado")</f>
        <v>Liberado</v>
      </c>
      <c r="V1848" s="31"/>
      <c r="W1848" s="31"/>
      <c r="X1848" s="31"/>
      <c r="Y1848" s="31"/>
      <c r="Z1848" s="31"/>
      <c r="AA1848" s="31"/>
      <c r="AB1848" s="31"/>
      <c r="AC1848" s="31"/>
      <c r="AD1848" s="31"/>
      <c r="AE1848" s="31"/>
      <c r="AF1848" s="31"/>
      <c r="AG1848" s="31"/>
      <c r="AH1848" s="31"/>
      <c r="AI1848" s="31"/>
      <c r="AJ1848" s="31"/>
      <c r="AK1848" s="31"/>
      <c r="AL1848" s="31"/>
      <c r="AM1848" s="31"/>
      <c r="AN1848" s="31"/>
      <c r="AO1848" s="31"/>
      <c r="AP1848" s="31"/>
      <c r="AQ1848" s="31"/>
      <c r="AR1848" s="31"/>
      <c r="AS1848" s="31"/>
      <c r="AT1848" s="31"/>
      <c r="AU1848" s="31"/>
      <c r="AV1848" s="31"/>
      <c r="AW1848" s="31"/>
      <c r="AX1848" s="31"/>
      <c r="AY1848" s="31"/>
      <c r="AZ1848" s="31"/>
      <c r="BA1848" s="31"/>
    </row>
    <row r="1849" spans="1:53" s="21" customFormat="1" ht="20.100000000000001" customHeight="1" x14ac:dyDescent="0.2">
      <c r="A1849" s="27" t="s">
        <v>109</v>
      </c>
      <c r="B1849" s="28" t="s">
        <v>244</v>
      </c>
      <c r="C1849" s="27" t="s">
        <v>718</v>
      </c>
      <c r="D1849" s="27" t="s">
        <v>1864</v>
      </c>
      <c r="E1849" s="27" t="s">
        <v>7</v>
      </c>
      <c r="F1849" s="27" t="s">
        <v>6507</v>
      </c>
      <c r="G1849" s="27" t="s">
        <v>6574</v>
      </c>
      <c r="H1849" s="27" t="s">
        <v>6575</v>
      </c>
      <c r="I1849" s="29">
        <v>400000</v>
      </c>
      <c r="J1849" s="27" t="s">
        <v>6514</v>
      </c>
      <c r="K1849" s="27" t="s">
        <v>11099</v>
      </c>
      <c r="L1849" s="27" t="s">
        <v>6579</v>
      </c>
      <c r="M1849" s="30">
        <v>43138</v>
      </c>
      <c r="N1849" s="27" t="s">
        <v>11485</v>
      </c>
      <c r="O1849" s="23">
        <v>72702.460000000006</v>
      </c>
      <c r="P1849" s="23">
        <v>0</v>
      </c>
      <c r="Q1849" s="23">
        <v>0</v>
      </c>
      <c r="R1849" s="24">
        <v>0</v>
      </c>
      <c r="S1849" s="25">
        <v>0</v>
      </c>
      <c r="T1849" s="32"/>
      <c r="U1849" s="22" t="str">
        <f>IFERROR(VLOOKUP(B1849,[1]Planilha1!$A$1:$B$34,2,FALSE),"Liberado")</f>
        <v>Liberado</v>
      </c>
      <c r="V1849" s="31"/>
      <c r="W1849" s="31"/>
      <c r="X1849" s="31"/>
      <c r="Y1849" s="31"/>
      <c r="Z1849" s="31"/>
      <c r="AA1849" s="31"/>
      <c r="AB1849" s="31"/>
      <c r="AC1849" s="31"/>
      <c r="AD1849" s="31"/>
      <c r="AE1849" s="31"/>
      <c r="AF1849" s="31"/>
      <c r="AG1849" s="31"/>
      <c r="AH1849" s="31"/>
      <c r="AI1849" s="31"/>
      <c r="AJ1849" s="31"/>
      <c r="AK1849" s="31"/>
      <c r="AL1849" s="31"/>
      <c r="AM1849" s="31"/>
      <c r="AN1849" s="31"/>
      <c r="AO1849" s="31"/>
      <c r="AP1849" s="31"/>
      <c r="AQ1849" s="31"/>
      <c r="AR1849" s="31"/>
      <c r="AS1849" s="31"/>
      <c r="AT1849" s="31"/>
      <c r="AU1849" s="31"/>
      <c r="AV1849" s="31"/>
      <c r="AW1849" s="31"/>
      <c r="AX1849" s="31"/>
      <c r="AY1849" s="31"/>
      <c r="AZ1849" s="31"/>
      <c r="BA1849" s="31"/>
    </row>
    <row r="1850" spans="1:53" s="21" customFormat="1" ht="20.100000000000001" customHeight="1" x14ac:dyDescent="0.2">
      <c r="A1850" s="27" t="s">
        <v>109</v>
      </c>
      <c r="B1850" s="28" t="s">
        <v>244</v>
      </c>
      <c r="C1850" s="27" t="s">
        <v>751</v>
      </c>
      <c r="D1850" s="27" t="s">
        <v>1872</v>
      </c>
      <c r="E1850" s="27" t="s">
        <v>7</v>
      </c>
      <c r="F1850" s="27" t="s">
        <v>6507</v>
      </c>
      <c r="G1850" s="27" t="s">
        <v>6591</v>
      </c>
      <c r="H1850" s="27" t="s">
        <v>6592</v>
      </c>
      <c r="I1850" s="29">
        <v>40000</v>
      </c>
      <c r="J1850" s="27" t="s">
        <v>6514</v>
      </c>
      <c r="K1850" s="27" t="s">
        <v>11099</v>
      </c>
      <c r="L1850" s="27" t="s">
        <v>6585</v>
      </c>
      <c r="M1850" s="30">
        <v>43012</v>
      </c>
      <c r="N1850" s="27" t="s">
        <v>11485</v>
      </c>
      <c r="O1850" s="23">
        <v>103080.99</v>
      </c>
      <c r="P1850" s="23">
        <v>134568</v>
      </c>
      <c r="Q1850" s="23">
        <v>0</v>
      </c>
      <c r="R1850" s="24">
        <v>0</v>
      </c>
      <c r="S1850" s="25">
        <v>0</v>
      </c>
      <c r="T1850" s="32"/>
      <c r="U1850" s="22" t="str">
        <f>IFERROR(VLOOKUP(B1850,[1]Planilha1!$A$1:$B$34,2,FALSE),"Liberado")</f>
        <v>Liberado</v>
      </c>
      <c r="V1850" s="31"/>
      <c r="W1850" s="31"/>
      <c r="X1850" s="31"/>
      <c r="Y1850" s="31"/>
      <c r="Z1850" s="31"/>
      <c r="AA1850" s="31"/>
      <c r="AB1850" s="31"/>
      <c r="AC1850" s="31"/>
      <c r="AD1850" s="31"/>
      <c r="AE1850" s="31"/>
      <c r="AF1850" s="31"/>
      <c r="AG1850" s="31"/>
      <c r="AH1850" s="31"/>
      <c r="AI1850" s="31"/>
      <c r="AJ1850" s="31"/>
      <c r="AK1850" s="31"/>
      <c r="AL1850" s="31"/>
      <c r="AM1850" s="31"/>
      <c r="AN1850" s="31"/>
      <c r="AO1850" s="31"/>
      <c r="AP1850" s="31"/>
      <c r="AQ1850" s="31"/>
      <c r="AR1850" s="31"/>
      <c r="AS1850" s="31"/>
      <c r="AT1850" s="31"/>
      <c r="AU1850" s="31"/>
      <c r="AV1850" s="31"/>
      <c r="AW1850" s="31"/>
      <c r="AX1850" s="31"/>
      <c r="AY1850" s="31"/>
      <c r="AZ1850" s="31"/>
      <c r="BA1850" s="31"/>
    </row>
    <row r="1851" spans="1:53" s="21" customFormat="1" ht="20.100000000000001" customHeight="1" x14ac:dyDescent="0.2">
      <c r="A1851" s="27" t="s">
        <v>109</v>
      </c>
      <c r="B1851" s="28" t="s">
        <v>244</v>
      </c>
      <c r="C1851" s="27" t="s">
        <v>1311</v>
      </c>
      <c r="D1851" s="27" t="s">
        <v>1880</v>
      </c>
      <c r="E1851" s="27" t="s">
        <v>7</v>
      </c>
      <c r="F1851" s="27" t="s">
        <v>6507</v>
      </c>
      <c r="G1851" s="27" t="s">
        <v>11508</v>
      </c>
      <c r="H1851" s="27" t="s">
        <v>6554</v>
      </c>
      <c r="I1851" s="29">
        <v>40000</v>
      </c>
      <c r="J1851" s="27" t="s">
        <v>6514</v>
      </c>
      <c r="K1851" s="27" t="s">
        <v>11509</v>
      </c>
      <c r="L1851" s="27" t="s">
        <v>6680</v>
      </c>
      <c r="M1851" s="30">
        <v>42984</v>
      </c>
      <c r="N1851" s="27" t="s">
        <v>11510</v>
      </c>
      <c r="O1851" s="23">
        <v>0</v>
      </c>
      <c r="P1851" s="23">
        <v>122546.92</v>
      </c>
      <c r="Q1851" s="23">
        <v>0</v>
      </c>
      <c r="R1851" s="24">
        <v>0</v>
      </c>
      <c r="S1851" s="25">
        <v>0</v>
      </c>
      <c r="T1851" s="34" t="s">
        <v>12065</v>
      </c>
      <c r="U1851" s="22" t="str">
        <f>IFERROR(VLOOKUP(B1851,[1]Planilha1!$A$1:$B$34,2,FALSE),"Liberado")</f>
        <v>Liberado</v>
      </c>
      <c r="V1851" s="31"/>
      <c r="W1851" s="31"/>
      <c r="X1851" s="31"/>
      <c r="Y1851" s="31"/>
      <c r="Z1851" s="31"/>
      <c r="AA1851" s="31"/>
      <c r="AB1851" s="31"/>
      <c r="AC1851" s="31"/>
      <c r="AD1851" s="31"/>
      <c r="AE1851" s="31"/>
      <c r="AF1851" s="31"/>
      <c r="AG1851" s="31"/>
      <c r="AH1851" s="31"/>
      <c r="AI1851" s="31"/>
      <c r="AJ1851" s="31"/>
      <c r="AK1851" s="31"/>
      <c r="AL1851" s="31"/>
      <c r="AM1851" s="31"/>
      <c r="AN1851" s="31"/>
      <c r="AO1851" s="31"/>
      <c r="AP1851" s="31"/>
      <c r="AQ1851" s="31"/>
      <c r="AR1851" s="31"/>
      <c r="AS1851" s="31"/>
      <c r="AT1851" s="31"/>
      <c r="AU1851" s="31"/>
      <c r="AV1851" s="31"/>
      <c r="AW1851" s="31"/>
      <c r="AX1851" s="31"/>
      <c r="AY1851" s="31"/>
      <c r="AZ1851" s="31"/>
      <c r="BA1851" s="31"/>
    </row>
    <row r="1852" spans="1:53" s="21" customFormat="1" ht="20.100000000000001" customHeight="1" x14ac:dyDescent="0.2">
      <c r="A1852" s="27" t="s">
        <v>109</v>
      </c>
      <c r="B1852" s="28" t="s">
        <v>244</v>
      </c>
      <c r="C1852" s="27" t="s">
        <v>337</v>
      </c>
      <c r="D1852" s="27" t="s">
        <v>1883</v>
      </c>
      <c r="E1852" s="27" t="s">
        <v>7</v>
      </c>
      <c r="F1852" s="27" t="s">
        <v>6507</v>
      </c>
      <c r="G1852" s="27" t="s">
        <v>6606</v>
      </c>
      <c r="H1852" s="27" t="s">
        <v>6607</v>
      </c>
      <c r="I1852" s="29">
        <v>38000</v>
      </c>
      <c r="J1852" s="27" t="s">
        <v>6514</v>
      </c>
      <c r="K1852" s="27" t="s">
        <v>11515</v>
      </c>
      <c r="L1852" s="27" t="s">
        <v>6579</v>
      </c>
      <c r="M1852" s="30">
        <v>43123</v>
      </c>
      <c r="N1852" s="27" t="s">
        <v>12095</v>
      </c>
      <c r="O1852" s="23">
        <v>0</v>
      </c>
      <c r="P1852" s="23">
        <v>250336.62</v>
      </c>
      <c r="Q1852" s="23">
        <v>0</v>
      </c>
      <c r="R1852" s="24">
        <v>0</v>
      </c>
      <c r="S1852" s="25">
        <v>0</v>
      </c>
      <c r="T1852" s="34" t="s">
        <v>12065</v>
      </c>
      <c r="U1852" s="22" t="str">
        <f>IFERROR(VLOOKUP(B1852,[1]Planilha1!$A$1:$B$34,2,FALSE),"Liberado")</f>
        <v>Liberado</v>
      </c>
      <c r="V1852" s="31"/>
      <c r="W1852" s="31"/>
      <c r="X1852" s="31"/>
      <c r="Y1852" s="31"/>
      <c r="Z1852" s="31"/>
      <c r="AA1852" s="31"/>
      <c r="AB1852" s="31"/>
      <c r="AC1852" s="31"/>
      <c r="AD1852" s="31"/>
      <c r="AE1852" s="31"/>
      <c r="AF1852" s="31"/>
      <c r="AG1852" s="31"/>
      <c r="AH1852" s="31"/>
      <c r="AI1852" s="31"/>
      <c r="AJ1852" s="31"/>
      <c r="AK1852" s="31"/>
      <c r="AL1852" s="31"/>
      <c r="AM1852" s="31"/>
      <c r="AN1852" s="31"/>
      <c r="AO1852" s="31"/>
      <c r="AP1852" s="31"/>
      <c r="AQ1852" s="31"/>
      <c r="AR1852" s="31"/>
      <c r="AS1852" s="31"/>
      <c r="AT1852" s="31"/>
      <c r="AU1852" s="31"/>
      <c r="AV1852" s="31"/>
      <c r="AW1852" s="31"/>
      <c r="AX1852" s="31"/>
      <c r="AY1852" s="31"/>
      <c r="AZ1852" s="31"/>
      <c r="BA1852" s="31"/>
    </row>
    <row r="1853" spans="1:53" s="21" customFormat="1" ht="20.100000000000001" customHeight="1" x14ac:dyDescent="0.2">
      <c r="A1853" s="27" t="s">
        <v>109</v>
      </c>
      <c r="B1853" s="28" t="s">
        <v>244</v>
      </c>
      <c r="C1853" s="27" t="s">
        <v>318</v>
      </c>
      <c r="D1853" s="27" t="s">
        <v>1888</v>
      </c>
      <c r="E1853" s="27" t="s">
        <v>7</v>
      </c>
      <c r="F1853" s="27" t="s">
        <v>6507</v>
      </c>
      <c r="G1853" s="27" t="s">
        <v>6614</v>
      </c>
      <c r="H1853" s="27" t="s">
        <v>6615</v>
      </c>
      <c r="I1853" s="29">
        <v>36000</v>
      </c>
      <c r="J1853" s="27" t="s">
        <v>6514</v>
      </c>
      <c r="K1853" s="27" t="s">
        <v>11522</v>
      </c>
      <c r="L1853" s="27" t="s">
        <v>6579</v>
      </c>
      <c r="M1853" s="30">
        <v>43185</v>
      </c>
      <c r="N1853" s="27" t="s">
        <v>11523</v>
      </c>
      <c r="O1853" s="23">
        <v>0</v>
      </c>
      <c r="P1853" s="23">
        <v>105685.45</v>
      </c>
      <c r="Q1853" s="23">
        <v>0</v>
      </c>
      <c r="R1853" s="24">
        <v>0</v>
      </c>
      <c r="S1853" s="25">
        <v>0</v>
      </c>
      <c r="T1853" s="32"/>
      <c r="U1853" s="22" t="str">
        <f>IFERROR(VLOOKUP(B1853,[1]Planilha1!$A$1:$B$34,2,FALSE),"Liberado")</f>
        <v>Liberado</v>
      </c>
      <c r="V1853" s="31"/>
      <c r="W1853" s="31"/>
      <c r="X1853" s="31"/>
      <c r="Y1853" s="31"/>
      <c r="Z1853" s="31"/>
      <c r="AA1853" s="31"/>
      <c r="AB1853" s="31"/>
      <c r="AC1853" s="31"/>
      <c r="AD1853" s="31"/>
      <c r="AE1853" s="31"/>
      <c r="AF1853" s="31"/>
      <c r="AG1853" s="31"/>
      <c r="AH1853" s="31"/>
      <c r="AI1853" s="31"/>
      <c r="AJ1853" s="31"/>
      <c r="AK1853" s="31"/>
      <c r="AL1853" s="31"/>
      <c r="AM1853" s="31"/>
      <c r="AN1853" s="31"/>
      <c r="AO1853" s="31"/>
      <c r="AP1853" s="31"/>
      <c r="AQ1853" s="31"/>
      <c r="AR1853" s="31"/>
      <c r="AS1853" s="31"/>
      <c r="AT1853" s="31"/>
      <c r="AU1853" s="31"/>
      <c r="AV1853" s="31"/>
      <c r="AW1853" s="31"/>
      <c r="AX1853" s="31"/>
      <c r="AY1853" s="31"/>
      <c r="AZ1853" s="31"/>
      <c r="BA1853" s="31"/>
    </row>
    <row r="1854" spans="1:53" s="21" customFormat="1" ht="20.100000000000001" customHeight="1" x14ac:dyDescent="0.2">
      <c r="A1854" s="27" t="s">
        <v>109</v>
      </c>
      <c r="B1854" s="28" t="s">
        <v>244</v>
      </c>
      <c r="C1854" s="27" t="s">
        <v>1311</v>
      </c>
      <c r="D1854" s="27" t="s">
        <v>1904</v>
      </c>
      <c r="E1854" s="27" t="s">
        <v>7</v>
      </c>
      <c r="F1854" s="27" t="s">
        <v>6507</v>
      </c>
      <c r="G1854" s="27" t="s">
        <v>6639</v>
      </c>
      <c r="H1854" s="27" t="s">
        <v>6640</v>
      </c>
      <c r="I1854" s="29">
        <v>40000</v>
      </c>
      <c r="J1854" s="27" t="s">
        <v>6514</v>
      </c>
      <c r="K1854" s="27" t="s">
        <v>11555</v>
      </c>
      <c r="L1854" s="27" t="s">
        <v>11556</v>
      </c>
      <c r="M1854" s="30" t="s">
        <v>6531</v>
      </c>
      <c r="N1854" s="27" t="s">
        <v>11557</v>
      </c>
      <c r="O1854" s="23">
        <v>0</v>
      </c>
      <c r="P1854" s="23">
        <v>11953.82</v>
      </c>
      <c r="Q1854" s="23">
        <v>0</v>
      </c>
      <c r="R1854" s="24">
        <v>0</v>
      </c>
      <c r="S1854" s="25">
        <v>0</v>
      </c>
      <c r="T1854" s="34" t="s">
        <v>12065</v>
      </c>
      <c r="U1854" s="22" t="str">
        <f>IFERROR(VLOOKUP(B1854,[1]Planilha1!$A$1:$B$34,2,FALSE),"Liberado")</f>
        <v>Liberado</v>
      </c>
      <c r="V1854" s="31"/>
      <c r="W1854" s="31"/>
      <c r="X1854" s="31"/>
      <c r="Y1854" s="31"/>
      <c r="Z1854" s="31"/>
      <c r="AA1854" s="31"/>
      <c r="AB1854" s="31"/>
      <c r="AC1854" s="31"/>
      <c r="AD1854" s="31"/>
      <c r="AE1854" s="31"/>
      <c r="AF1854" s="31"/>
      <c r="AG1854" s="31"/>
      <c r="AH1854" s="31"/>
      <c r="AI1854" s="31"/>
      <c r="AJ1854" s="31"/>
      <c r="AK1854" s="31"/>
      <c r="AL1854" s="31"/>
      <c r="AM1854" s="31"/>
      <c r="AN1854" s="31"/>
      <c r="AO1854" s="31"/>
      <c r="AP1854" s="31"/>
      <c r="AQ1854" s="31"/>
      <c r="AR1854" s="31"/>
      <c r="AS1854" s="31"/>
      <c r="AT1854" s="31"/>
      <c r="AU1854" s="31"/>
      <c r="AV1854" s="31"/>
      <c r="AW1854" s="31"/>
      <c r="AX1854" s="31"/>
      <c r="AY1854" s="31"/>
      <c r="AZ1854" s="31"/>
      <c r="BA1854" s="31"/>
    </row>
    <row r="1855" spans="1:53" s="21" customFormat="1" ht="20.100000000000001" customHeight="1" x14ac:dyDescent="0.2">
      <c r="A1855" s="27" t="s">
        <v>109</v>
      </c>
      <c r="B1855" s="28" t="s">
        <v>244</v>
      </c>
      <c r="C1855" s="27" t="s">
        <v>1311</v>
      </c>
      <c r="D1855" s="27" t="s">
        <v>1910</v>
      </c>
      <c r="E1855" s="27" t="s">
        <v>7</v>
      </c>
      <c r="F1855" s="27" t="s">
        <v>6507</v>
      </c>
      <c r="G1855" s="27" t="s">
        <v>6651</v>
      </c>
      <c r="H1855" s="27" t="s">
        <v>6552</v>
      </c>
      <c r="I1855" s="29">
        <v>40000</v>
      </c>
      <c r="J1855" s="27" t="s">
        <v>6514</v>
      </c>
      <c r="K1855" s="27" t="s">
        <v>11566</v>
      </c>
      <c r="L1855" s="27" t="s">
        <v>6585</v>
      </c>
      <c r="M1855" s="30">
        <v>43160</v>
      </c>
      <c r="N1855" s="27" t="s">
        <v>11567</v>
      </c>
      <c r="O1855" s="23">
        <v>0</v>
      </c>
      <c r="P1855" s="23">
        <v>212875.92</v>
      </c>
      <c r="Q1855" s="23">
        <v>0</v>
      </c>
      <c r="R1855" s="24">
        <v>0</v>
      </c>
      <c r="S1855" s="25">
        <v>0</v>
      </c>
      <c r="T1855" s="34" t="s">
        <v>12065</v>
      </c>
      <c r="U1855" s="22" t="str">
        <f>IFERROR(VLOOKUP(B1855,[1]Planilha1!$A$1:$B$34,2,FALSE),"Liberado")</f>
        <v>Liberado</v>
      </c>
      <c r="V1855" s="31"/>
      <c r="W1855" s="31"/>
      <c r="X1855" s="31"/>
      <c r="Y1855" s="31"/>
      <c r="Z1855" s="31"/>
      <c r="AA1855" s="31"/>
      <c r="AB1855" s="31"/>
      <c r="AC1855" s="31"/>
      <c r="AD1855" s="31"/>
      <c r="AE1855" s="31"/>
      <c r="AF1855" s="31"/>
      <c r="AG1855" s="31"/>
      <c r="AH1855" s="31"/>
      <c r="AI1855" s="31"/>
      <c r="AJ1855" s="31"/>
      <c r="AK1855" s="31"/>
      <c r="AL1855" s="31"/>
      <c r="AM1855" s="31"/>
      <c r="AN1855" s="31"/>
      <c r="AO1855" s="31"/>
      <c r="AP1855" s="31"/>
      <c r="AQ1855" s="31"/>
      <c r="AR1855" s="31"/>
      <c r="AS1855" s="31"/>
      <c r="AT1855" s="31"/>
      <c r="AU1855" s="31"/>
      <c r="AV1855" s="31"/>
      <c r="AW1855" s="31"/>
      <c r="AX1855" s="31"/>
      <c r="AY1855" s="31"/>
      <c r="AZ1855" s="31"/>
      <c r="BA1855" s="31"/>
    </row>
    <row r="1856" spans="1:53" s="21" customFormat="1" ht="20.100000000000001" customHeight="1" x14ac:dyDescent="0.2">
      <c r="A1856" s="27" t="s">
        <v>109</v>
      </c>
      <c r="B1856" s="28" t="s">
        <v>244</v>
      </c>
      <c r="C1856" s="27" t="s">
        <v>815</v>
      </c>
      <c r="D1856" s="27" t="s">
        <v>1912</v>
      </c>
      <c r="E1856" s="27" t="s">
        <v>7</v>
      </c>
      <c r="F1856" s="27" t="s">
        <v>6507</v>
      </c>
      <c r="G1856" s="27" t="s">
        <v>6654</v>
      </c>
      <c r="H1856" s="27" t="s">
        <v>6655</v>
      </c>
      <c r="I1856" s="29">
        <v>60000</v>
      </c>
      <c r="J1856" s="27" t="s">
        <v>6514</v>
      </c>
      <c r="K1856" s="27" t="s">
        <v>11569</v>
      </c>
      <c r="L1856" s="27" t="s">
        <v>6585</v>
      </c>
      <c r="M1856" s="30" t="s">
        <v>6531</v>
      </c>
      <c r="N1856" s="27" t="s">
        <v>11570</v>
      </c>
      <c r="O1856" s="23">
        <v>0</v>
      </c>
      <c r="P1856" s="23">
        <v>311968.15000000002</v>
      </c>
      <c r="Q1856" s="23">
        <v>0</v>
      </c>
      <c r="R1856" s="24">
        <v>0</v>
      </c>
      <c r="S1856" s="25">
        <v>0</v>
      </c>
      <c r="T1856" s="32"/>
      <c r="U1856" s="22" t="str">
        <f>IFERROR(VLOOKUP(B1856,[1]Planilha1!$A$1:$B$34,2,FALSE),"Liberado")</f>
        <v>Liberado</v>
      </c>
      <c r="V1856" s="31"/>
      <c r="W1856" s="31"/>
      <c r="X1856" s="31"/>
      <c r="Y1856" s="31"/>
      <c r="Z1856" s="31"/>
      <c r="AA1856" s="31"/>
      <c r="AB1856" s="31"/>
      <c r="AC1856" s="31"/>
      <c r="AD1856" s="31"/>
      <c r="AE1856" s="31"/>
      <c r="AF1856" s="31"/>
      <c r="AG1856" s="31"/>
      <c r="AH1856" s="31"/>
      <c r="AI1856" s="31"/>
      <c r="AJ1856" s="31"/>
      <c r="AK1856" s="31"/>
      <c r="AL1856" s="31"/>
      <c r="AM1856" s="31"/>
      <c r="AN1856" s="31"/>
      <c r="AO1856" s="31"/>
      <c r="AP1856" s="31"/>
      <c r="AQ1856" s="31"/>
      <c r="AR1856" s="31"/>
      <c r="AS1856" s="31"/>
      <c r="AT1856" s="31"/>
      <c r="AU1856" s="31"/>
      <c r="AV1856" s="31"/>
      <c r="AW1856" s="31"/>
      <c r="AX1856" s="31"/>
      <c r="AY1856" s="31"/>
      <c r="AZ1856" s="31"/>
      <c r="BA1856" s="31"/>
    </row>
    <row r="1857" spans="1:53" s="21" customFormat="1" ht="20.100000000000001" customHeight="1" x14ac:dyDescent="0.2">
      <c r="A1857" s="27" t="s">
        <v>109</v>
      </c>
      <c r="B1857" s="28" t="s">
        <v>244</v>
      </c>
      <c r="C1857" s="27" t="s">
        <v>1914</v>
      </c>
      <c r="D1857" s="27" t="s">
        <v>1915</v>
      </c>
      <c r="E1857" s="27" t="s">
        <v>7</v>
      </c>
      <c r="F1857" s="27" t="s">
        <v>6507</v>
      </c>
      <c r="G1857" s="27" t="s">
        <v>11572</v>
      </c>
      <c r="H1857" s="27" t="s">
        <v>6658</v>
      </c>
      <c r="I1857" s="29">
        <v>500000</v>
      </c>
      <c r="J1857" s="27" t="s">
        <v>6514</v>
      </c>
      <c r="K1857" s="27" t="s">
        <v>11573</v>
      </c>
      <c r="L1857" s="27" t="s">
        <v>6585</v>
      </c>
      <c r="M1857" s="30">
        <v>42929</v>
      </c>
      <c r="N1857" s="27" t="s">
        <v>11574</v>
      </c>
      <c r="O1857" s="23">
        <v>0</v>
      </c>
      <c r="P1857" s="23">
        <v>196067.84</v>
      </c>
      <c r="Q1857" s="23">
        <v>0</v>
      </c>
      <c r="R1857" s="24">
        <v>0</v>
      </c>
      <c r="S1857" s="25">
        <v>0</v>
      </c>
      <c r="T1857" s="34" t="s">
        <v>12065</v>
      </c>
      <c r="U1857" s="22" t="str">
        <f>IFERROR(VLOOKUP(B1857,[1]Planilha1!$A$1:$B$34,2,FALSE),"Liberado")</f>
        <v>Liberado</v>
      </c>
      <c r="V1857" s="31"/>
      <c r="W1857" s="31"/>
      <c r="X1857" s="31"/>
      <c r="Y1857" s="31"/>
      <c r="Z1857" s="31"/>
      <c r="AA1857" s="31"/>
      <c r="AB1857" s="31"/>
      <c r="AC1857" s="31"/>
      <c r="AD1857" s="31"/>
      <c r="AE1857" s="31"/>
      <c r="AF1857" s="31"/>
      <c r="AG1857" s="31"/>
      <c r="AH1857" s="31"/>
      <c r="AI1857" s="31"/>
      <c r="AJ1857" s="31"/>
      <c r="AK1857" s="31"/>
      <c r="AL1857" s="31"/>
      <c r="AM1857" s="31"/>
      <c r="AN1857" s="31"/>
      <c r="AO1857" s="31"/>
      <c r="AP1857" s="31"/>
      <c r="AQ1857" s="31"/>
      <c r="AR1857" s="31"/>
      <c r="AS1857" s="31"/>
      <c r="AT1857" s="31"/>
      <c r="AU1857" s="31"/>
      <c r="AV1857" s="31"/>
      <c r="AW1857" s="31"/>
      <c r="AX1857" s="31"/>
      <c r="AY1857" s="31"/>
      <c r="AZ1857" s="31"/>
      <c r="BA1857" s="31"/>
    </row>
    <row r="1858" spans="1:53" s="21" customFormat="1" ht="20.100000000000001" customHeight="1" x14ac:dyDescent="0.2">
      <c r="A1858" s="27" t="s">
        <v>109</v>
      </c>
      <c r="B1858" s="28" t="s">
        <v>244</v>
      </c>
      <c r="C1858" s="27" t="s">
        <v>1288</v>
      </c>
      <c r="D1858" s="27" t="s">
        <v>1933</v>
      </c>
      <c r="E1858" s="27" t="s">
        <v>11130</v>
      </c>
      <c r="F1858" s="27" t="s">
        <v>5349</v>
      </c>
      <c r="G1858" s="27" t="s">
        <v>6713</v>
      </c>
      <c r="H1858" s="27" t="s">
        <v>6688</v>
      </c>
      <c r="I1858" s="29">
        <v>0</v>
      </c>
      <c r="J1858" s="27" t="s">
        <v>6520</v>
      </c>
      <c r="K1858" s="27" t="s">
        <v>11357</v>
      </c>
      <c r="L1858" s="27" t="s">
        <v>2930</v>
      </c>
      <c r="M1858" s="30" t="s">
        <v>6531</v>
      </c>
      <c r="N1858" s="27" t="s">
        <v>6689</v>
      </c>
      <c r="O1858" s="23">
        <v>0</v>
      </c>
      <c r="P1858" s="23">
        <v>0</v>
      </c>
      <c r="Q1858" s="23">
        <v>0</v>
      </c>
      <c r="R1858" s="24">
        <v>0</v>
      </c>
      <c r="S1858" s="25">
        <v>0</v>
      </c>
      <c r="T1858" s="32"/>
      <c r="U1858" s="22" t="str">
        <f>IFERROR(VLOOKUP(B1858,[1]Planilha1!$A$1:$B$34,2,FALSE),"Liberado")</f>
        <v>Liberado</v>
      </c>
      <c r="V1858" s="31"/>
      <c r="W1858" s="31"/>
      <c r="X1858" s="31"/>
      <c r="Y1858" s="31"/>
      <c r="Z1858" s="31"/>
      <c r="AA1858" s="31"/>
      <c r="AB1858" s="31"/>
      <c r="AC1858" s="31"/>
      <c r="AD1858" s="31"/>
      <c r="AE1858" s="31"/>
      <c r="AF1858" s="31"/>
      <c r="AG1858" s="31"/>
      <c r="AH1858" s="31"/>
      <c r="AI1858" s="31"/>
      <c r="AJ1858" s="31"/>
      <c r="AK1858" s="31"/>
      <c r="AL1858" s="31"/>
      <c r="AM1858" s="31"/>
      <c r="AN1858" s="31"/>
      <c r="AO1858" s="31"/>
      <c r="AP1858" s="31"/>
      <c r="AQ1858" s="31"/>
      <c r="AR1858" s="31"/>
      <c r="AS1858" s="31"/>
      <c r="AT1858" s="31"/>
      <c r="AU1858" s="31"/>
      <c r="AV1858" s="31"/>
      <c r="AW1858" s="31"/>
      <c r="AX1858" s="31"/>
      <c r="AY1858" s="31"/>
      <c r="AZ1858" s="31"/>
      <c r="BA1858" s="31"/>
    </row>
    <row r="1859" spans="1:53" s="21" customFormat="1" ht="20.100000000000001" customHeight="1" x14ac:dyDescent="0.2">
      <c r="A1859" s="27" t="s">
        <v>109</v>
      </c>
      <c r="B1859" s="28" t="s">
        <v>244</v>
      </c>
      <c r="C1859" s="27" t="s">
        <v>796</v>
      </c>
      <c r="D1859" s="27" t="s">
        <v>1933</v>
      </c>
      <c r="E1859" s="27" t="s">
        <v>11130</v>
      </c>
      <c r="F1859" s="27" t="s">
        <v>5349</v>
      </c>
      <c r="G1859" s="27" t="s">
        <v>6730</v>
      </c>
      <c r="H1859" s="27" t="s">
        <v>6688</v>
      </c>
      <c r="I1859" s="29">
        <v>0</v>
      </c>
      <c r="J1859" s="27" t="s">
        <v>6520</v>
      </c>
      <c r="K1859" s="27" t="s">
        <v>11357</v>
      </c>
      <c r="L1859" s="27" t="s">
        <v>6731</v>
      </c>
      <c r="M1859" s="30" t="s">
        <v>6531</v>
      </c>
      <c r="N1859" s="27" t="s">
        <v>6732</v>
      </c>
      <c r="O1859" s="23">
        <v>0</v>
      </c>
      <c r="P1859" s="23">
        <v>0</v>
      </c>
      <c r="Q1859" s="23">
        <v>0</v>
      </c>
      <c r="R1859" s="24">
        <v>0</v>
      </c>
      <c r="S1859" s="25">
        <v>0</v>
      </c>
      <c r="T1859" s="32"/>
      <c r="U1859" s="22" t="str">
        <f>IFERROR(VLOOKUP(B1859,[1]Planilha1!$A$1:$B$34,2,FALSE),"Liberado")</f>
        <v>Liberado</v>
      </c>
      <c r="V1859" s="31"/>
      <c r="W1859" s="31"/>
      <c r="X1859" s="31"/>
      <c r="Y1859" s="31"/>
      <c r="Z1859" s="31"/>
      <c r="AA1859" s="31"/>
      <c r="AB1859" s="31"/>
      <c r="AC1859" s="31"/>
      <c r="AD1859" s="31"/>
      <c r="AE1859" s="31"/>
      <c r="AF1859" s="31"/>
      <c r="AG1859" s="31"/>
      <c r="AH1859" s="31"/>
      <c r="AI1859" s="31"/>
      <c r="AJ1859" s="31"/>
      <c r="AK1859" s="31"/>
      <c r="AL1859" s="31"/>
      <c r="AM1859" s="31"/>
      <c r="AN1859" s="31"/>
      <c r="AO1859" s="31"/>
      <c r="AP1859" s="31"/>
      <c r="AQ1859" s="31"/>
      <c r="AR1859" s="31"/>
      <c r="AS1859" s="31"/>
      <c r="AT1859" s="31"/>
      <c r="AU1859" s="31"/>
      <c r="AV1859" s="31"/>
      <c r="AW1859" s="31"/>
      <c r="AX1859" s="31"/>
      <c r="AY1859" s="31"/>
      <c r="AZ1859" s="31"/>
      <c r="BA1859" s="31"/>
    </row>
    <row r="1860" spans="1:53" s="21" customFormat="1" ht="20.100000000000001" customHeight="1" x14ac:dyDescent="0.2">
      <c r="A1860" s="27" t="s">
        <v>109</v>
      </c>
      <c r="B1860" s="28" t="s">
        <v>244</v>
      </c>
      <c r="C1860" s="27" t="s">
        <v>751</v>
      </c>
      <c r="D1860" s="27" t="s">
        <v>1933</v>
      </c>
      <c r="E1860" s="27" t="s">
        <v>11130</v>
      </c>
      <c r="F1860" s="27" t="s">
        <v>5349</v>
      </c>
      <c r="G1860" s="27" t="s">
        <v>6733</v>
      </c>
      <c r="H1860" s="27" t="s">
        <v>6688</v>
      </c>
      <c r="I1860" s="29">
        <v>0</v>
      </c>
      <c r="J1860" s="27" t="s">
        <v>6520</v>
      </c>
      <c r="K1860" s="27" t="s">
        <v>11357</v>
      </c>
      <c r="L1860" s="27" t="s">
        <v>2930</v>
      </c>
      <c r="M1860" s="30" t="s">
        <v>6531</v>
      </c>
      <c r="N1860" s="27" t="s">
        <v>6689</v>
      </c>
      <c r="O1860" s="23">
        <v>0</v>
      </c>
      <c r="P1860" s="23">
        <v>0</v>
      </c>
      <c r="Q1860" s="23">
        <v>0</v>
      </c>
      <c r="R1860" s="24">
        <v>0</v>
      </c>
      <c r="S1860" s="25">
        <v>0</v>
      </c>
      <c r="T1860" s="32"/>
      <c r="U1860" s="22" t="str">
        <f>IFERROR(VLOOKUP(B1860,[1]Planilha1!$A$1:$B$34,2,FALSE),"Liberado")</f>
        <v>Liberado</v>
      </c>
      <c r="V1860" s="31"/>
      <c r="W1860" s="31"/>
      <c r="X1860" s="31"/>
      <c r="Y1860" s="31"/>
      <c r="Z1860" s="31"/>
      <c r="AA1860" s="31"/>
      <c r="AB1860" s="31"/>
      <c r="AC1860" s="31"/>
      <c r="AD1860" s="31"/>
      <c r="AE1860" s="31"/>
      <c r="AF1860" s="31"/>
      <c r="AG1860" s="31"/>
      <c r="AH1860" s="31"/>
      <c r="AI1860" s="31"/>
      <c r="AJ1860" s="31"/>
      <c r="AK1860" s="31"/>
      <c r="AL1860" s="31"/>
      <c r="AM1860" s="31"/>
      <c r="AN1860" s="31"/>
      <c r="AO1860" s="31"/>
      <c r="AP1860" s="31"/>
      <c r="AQ1860" s="31"/>
      <c r="AR1860" s="31"/>
      <c r="AS1860" s="31"/>
      <c r="AT1860" s="31"/>
      <c r="AU1860" s="31"/>
      <c r="AV1860" s="31"/>
      <c r="AW1860" s="31"/>
      <c r="AX1860" s="31"/>
      <c r="AY1860" s="31"/>
      <c r="AZ1860" s="31"/>
      <c r="BA1860" s="31"/>
    </row>
    <row r="1861" spans="1:53" s="21" customFormat="1" ht="20.100000000000001" customHeight="1" x14ac:dyDescent="0.2">
      <c r="A1861" s="27" t="s">
        <v>109</v>
      </c>
      <c r="B1861" s="28" t="s">
        <v>244</v>
      </c>
      <c r="C1861" s="27" t="s">
        <v>1850</v>
      </c>
      <c r="D1861" s="27" t="s">
        <v>1946</v>
      </c>
      <c r="E1861" s="27" t="s">
        <v>7</v>
      </c>
      <c r="F1861" s="27" t="s">
        <v>6507</v>
      </c>
      <c r="G1861" s="27" t="s">
        <v>6734</v>
      </c>
      <c r="H1861" s="27" t="s">
        <v>6735</v>
      </c>
      <c r="I1861" s="29">
        <v>40000</v>
      </c>
      <c r="J1861" s="27" t="s">
        <v>6514</v>
      </c>
      <c r="K1861" s="27" t="s">
        <v>11627</v>
      </c>
      <c r="L1861" s="27" t="s">
        <v>11556</v>
      </c>
      <c r="M1861" s="30">
        <v>42823</v>
      </c>
      <c r="N1861" s="27" t="s">
        <v>11628</v>
      </c>
      <c r="O1861" s="23">
        <v>0</v>
      </c>
      <c r="P1861" s="23">
        <v>81450.31</v>
      </c>
      <c r="Q1861" s="23">
        <v>0</v>
      </c>
      <c r="R1861" s="24">
        <v>0</v>
      </c>
      <c r="S1861" s="25">
        <v>0</v>
      </c>
      <c r="T1861" s="34" t="s">
        <v>12065</v>
      </c>
      <c r="U1861" s="22" t="str">
        <f>IFERROR(VLOOKUP(B1861,[1]Planilha1!$A$1:$B$34,2,FALSE),"Liberado")</f>
        <v>Liberado</v>
      </c>
      <c r="V1861" s="31"/>
      <c r="W1861" s="31"/>
      <c r="X1861" s="31"/>
      <c r="Y1861" s="31"/>
      <c r="Z1861" s="31"/>
      <c r="AA1861" s="31"/>
      <c r="AB1861" s="31"/>
      <c r="AC1861" s="31"/>
      <c r="AD1861" s="31"/>
      <c r="AE1861" s="31"/>
      <c r="AF1861" s="31"/>
      <c r="AG1861" s="31"/>
      <c r="AH1861" s="31"/>
      <c r="AI1861" s="31"/>
      <c r="AJ1861" s="31"/>
      <c r="AK1861" s="31"/>
      <c r="AL1861" s="31"/>
      <c r="AM1861" s="31"/>
      <c r="AN1861" s="31"/>
      <c r="AO1861" s="31"/>
      <c r="AP1861" s="31"/>
      <c r="AQ1861" s="31"/>
      <c r="AR1861" s="31"/>
      <c r="AS1861" s="31"/>
      <c r="AT1861" s="31"/>
      <c r="AU1861" s="31"/>
      <c r="AV1861" s="31"/>
      <c r="AW1861" s="31"/>
      <c r="AX1861" s="31"/>
      <c r="AY1861" s="31"/>
      <c r="AZ1861" s="31"/>
      <c r="BA1861" s="31"/>
    </row>
    <row r="1862" spans="1:53" s="21" customFormat="1" ht="20.100000000000001" customHeight="1" x14ac:dyDescent="0.2">
      <c r="A1862" s="27" t="s">
        <v>109</v>
      </c>
      <c r="B1862" s="28" t="s">
        <v>244</v>
      </c>
      <c r="C1862" s="27" t="s">
        <v>751</v>
      </c>
      <c r="D1862" s="27" t="s">
        <v>1933</v>
      </c>
      <c r="E1862" s="27" t="s">
        <v>11130</v>
      </c>
      <c r="F1862" s="27" t="s">
        <v>5349</v>
      </c>
      <c r="G1862" s="27" t="s">
        <v>6740</v>
      </c>
      <c r="H1862" s="27" t="s">
        <v>6688</v>
      </c>
      <c r="I1862" s="29">
        <v>0</v>
      </c>
      <c r="J1862" s="27" t="s">
        <v>6520</v>
      </c>
      <c r="K1862" s="27" t="s">
        <v>11357</v>
      </c>
      <c r="L1862" s="27" t="s">
        <v>2930</v>
      </c>
      <c r="M1862" s="30" t="s">
        <v>6531</v>
      </c>
      <c r="N1862" s="27" t="s">
        <v>6689</v>
      </c>
      <c r="O1862" s="23">
        <v>0</v>
      </c>
      <c r="P1862" s="23">
        <v>0</v>
      </c>
      <c r="Q1862" s="23">
        <v>0</v>
      </c>
      <c r="R1862" s="24">
        <v>0</v>
      </c>
      <c r="S1862" s="25">
        <v>0</v>
      </c>
      <c r="T1862" s="32"/>
      <c r="U1862" s="22" t="str">
        <f>IFERROR(VLOOKUP(B1862,[1]Planilha1!$A$1:$B$34,2,FALSE),"Liberado")</f>
        <v>Liberado</v>
      </c>
      <c r="V1862" s="31"/>
      <c r="W1862" s="31"/>
      <c r="X1862" s="31"/>
      <c r="Y1862" s="31"/>
      <c r="Z1862" s="31"/>
      <c r="AA1862" s="31"/>
      <c r="AB1862" s="31"/>
      <c r="AC1862" s="31"/>
      <c r="AD1862" s="31"/>
      <c r="AE1862" s="31"/>
      <c r="AF1862" s="31"/>
      <c r="AG1862" s="31"/>
      <c r="AH1862" s="31"/>
      <c r="AI1862" s="31"/>
      <c r="AJ1862" s="31"/>
      <c r="AK1862" s="31"/>
      <c r="AL1862" s="31"/>
      <c r="AM1862" s="31"/>
      <c r="AN1862" s="31"/>
      <c r="AO1862" s="31"/>
      <c r="AP1862" s="31"/>
      <c r="AQ1862" s="31"/>
      <c r="AR1862" s="31"/>
      <c r="AS1862" s="31"/>
      <c r="AT1862" s="31"/>
      <c r="AU1862" s="31"/>
      <c r="AV1862" s="31"/>
      <c r="AW1862" s="31"/>
      <c r="AX1862" s="31"/>
      <c r="AY1862" s="31"/>
      <c r="AZ1862" s="31"/>
      <c r="BA1862" s="31"/>
    </row>
    <row r="1863" spans="1:53" s="21" customFormat="1" ht="20.100000000000001" customHeight="1" x14ac:dyDescent="0.2">
      <c r="A1863" s="27" t="s">
        <v>109</v>
      </c>
      <c r="B1863" s="28" t="s">
        <v>244</v>
      </c>
      <c r="C1863" s="27" t="s">
        <v>320</v>
      </c>
      <c r="D1863" s="27" t="s">
        <v>1933</v>
      </c>
      <c r="E1863" s="27" t="s">
        <v>11130</v>
      </c>
      <c r="F1863" s="27" t="s">
        <v>5349</v>
      </c>
      <c r="G1863" s="27" t="s">
        <v>6741</v>
      </c>
      <c r="H1863" s="27" t="s">
        <v>6688</v>
      </c>
      <c r="I1863" s="29">
        <v>0</v>
      </c>
      <c r="J1863" s="27" t="s">
        <v>6520</v>
      </c>
      <c r="K1863" s="27" t="s">
        <v>11357</v>
      </c>
      <c r="L1863" s="27" t="s">
        <v>6731</v>
      </c>
      <c r="M1863" s="30" t="s">
        <v>6531</v>
      </c>
      <c r="N1863" s="27" t="s">
        <v>6732</v>
      </c>
      <c r="O1863" s="23">
        <v>0</v>
      </c>
      <c r="P1863" s="23">
        <v>0</v>
      </c>
      <c r="Q1863" s="23">
        <v>0</v>
      </c>
      <c r="R1863" s="24">
        <v>0</v>
      </c>
      <c r="S1863" s="25">
        <v>0</v>
      </c>
      <c r="T1863" s="32"/>
      <c r="U1863" s="22" t="str">
        <f>IFERROR(VLOOKUP(B1863,[1]Planilha1!$A$1:$B$34,2,FALSE),"Liberado")</f>
        <v>Liberado</v>
      </c>
      <c r="V1863" s="31"/>
      <c r="W1863" s="31"/>
      <c r="X1863" s="31"/>
      <c r="Y1863" s="31"/>
      <c r="Z1863" s="31"/>
      <c r="AA1863" s="31"/>
      <c r="AB1863" s="31"/>
      <c r="AC1863" s="31"/>
      <c r="AD1863" s="31"/>
      <c r="AE1863" s="31"/>
      <c r="AF1863" s="31"/>
      <c r="AG1863" s="31"/>
      <c r="AH1863" s="31"/>
      <c r="AI1863" s="31"/>
      <c r="AJ1863" s="31"/>
      <c r="AK1863" s="31"/>
      <c r="AL1863" s="31"/>
      <c r="AM1863" s="31"/>
      <c r="AN1863" s="31"/>
      <c r="AO1863" s="31"/>
      <c r="AP1863" s="31"/>
      <c r="AQ1863" s="31"/>
      <c r="AR1863" s="31"/>
      <c r="AS1863" s="31"/>
      <c r="AT1863" s="31"/>
      <c r="AU1863" s="31"/>
      <c r="AV1863" s="31"/>
      <c r="AW1863" s="31"/>
      <c r="AX1863" s="31"/>
      <c r="AY1863" s="31"/>
      <c r="AZ1863" s="31"/>
      <c r="BA1863" s="31"/>
    </row>
    <row r="1864" spans="1:53" s="21" customFormat="1" ht="20.100000000000001" customHeight="1" x14ac:dyDescent="0.2">
      <c r="A1864" s="27" t="s">
        <v>109</v>
      </c>
      <c r="B1864" s="28" t="s">
        <v>244</v>
      </c>
      <c r="C1864" s="27" t="s">
        <v>325</v>
      </c>
      <c r="D1864" s="27" t="s">
        <v>1933</v>
      </c>
      <c r="E1864" s="27" t="s">
        <v>11130</v>
      </c>
      <c r="F1864" s="27" t="s">
        <v>5349</v>
      </c>
      <c r="G1864" s="27" t="s">
        <v>6742</v>
      </c>
      <c r="H1864" s="27" t="s">
        <v>6688</v>
      </c>
      <c r="I1864" s="29">
        <v>0</v>
      </c>
      <c r="J1864" s="27" t="s">
        <v>6520</v>
      </c>
      <c r="K1864" s="27" t="s">
        <v>11357</v>
      </c>
      <c r="L1864" s="27" t="s">
        <v>6731</v>
      </c>
      <c r="M1864" s="30" t="s">
        <v>6531</v>
      </c>
      <c r="N1864" s="27" t="s">
        <v>6732</v>
      </c>
      <c r="O1864" s="23">
        <v>0</v>
      </c>
      <c r="P1864" s="23">
        <v>0</v>
      </c>
      <c r="Q1864" s="23">
        <v>0</v>
      </c>
      <c r="R1864" s="24">
        <v>0</v>
      </c>
      <c r="S1864" s="25">
        <v>0</v>
      </c>
      <c r="T1864" s="32"/>
      <c r="U1864" s="22" t="str">
        <f>IFERROR(VLOOKUP(B1864,[1]Planilha1!$A$1:$B$34,2,FALSE),"Liberado")</f>
        <v>Liberado</v>
      </c>
      <c r="V1864" s="31"/>
      <c r="W1864" s="31"/>
      <c r="X1864" s="31"/>
      <c r="Y1864" s="31"/>
      <c r="Z1864" s="31"/>
      <c r="AA1864" s="31"/>
      <c r="AB1864" s="31"/>
      <c r="AC1864" s="31"/>
      <c r="AD1864" s="31"/>
      <c r="AE1864" s="31"/>
      <c r="AF1864" s="31"/>
      <c r="AG1864" s="31"/>
      <c r="AH1864" s="31"/>
      <c r="AI1864" s="31"/>
      <c r="AJ1864" s="31"/>
      <c r="AK1864" s="31"/>
      <c r="AL1864" s="31"/>
      <c r="AM1864" s="31"/>
      <c r="AN1864" s="31"/>
      <c r="AO1864" s="31"/>
      <c r="AP1864" s="31"/>
      <c r="AQ1864" s="31"/>
      <c r="AR1864" s="31"/>
      <c r="AS1864" s="31"/>
      <c r="AT1864" s="31"/>
      <c r="AU1864" s="31"/>
      <c r="AV1864" s="31"/>
      <c r="AW1864" s="31"/>
      <c r="AX1864" s="31"/>
      <c r="AY1864" s="31"/>
      <c r="AZ1864" s="31"/>
      <c r="BA1864" s="31"/>
    </row>
    <row r="1865" spans="1:53" s="21" customFormat="1" ht="20.100000000000001" customHeight="1" x14ac:dyDescent="0.2">
      <c r="A1865" s="27" t="s">
        <v>109</v>
      </c>
      <c r="B1865" s="28" t="s">
        <v>244</v>
      </c>
      <c r="C1865" s="27" t="s">
        <v>556</v>
      </c>
      <c r="D1865" s="27" t="s">
        <v>1933</v>
      </c>
      <c r="E1865" s="27" t="s">
        <v>11130</v>
      </c>
      <c r="F1865" s="27" t="s">
        <v>5349</v>
      </c>
      <c r="G1865" s="27" t="s">
        <v>6743</v>
      </c>
      <c r="H1865" s="27" t="s">
        <v>6688</v>
      </c>
      <c r="I1865" s="29">
        <v>0</v>
      </c>
      <c r="J1865" s="27" t="s">
        <v>6520</v>
      </c>
      <c r="K1865" s="27" t="s">
        <v>11357</v>
      </c>
      <c r="L1865" s="27" t="s">
        <v>6731</v>
      </c>
      <c r="M1865" s="30" t="s">
        <v>6531</v>
      </c>
      <c r="N1865" s="27" t="s">
        <v>6689</v>
      </c>
      <c r="O1865" s="23">
        <v>0</v>
      </c>
      <c r="P1865" s="23">
        <v>0</v>
      </c>
      <c r="Q1865" s="23">
        <v>0</v>
      </c>
      <c r="R1865" s="24">
        <v>0</v>
      </c>
      <c r="S1865" s="25">
        <v>0</v>
      </c>
      <c r="T1865" s="32"/>
      <c r="U1865" s="22" t="str">
        <f>IFERROR(VLOOKUP(B1865,[1]Planilha1!$A$1:$B$34,2,FALSE),"Liberado")</f>
        <v>Liberado</v>
      </c>
      <c r="V1865" s="31"/>
      <c r="W1865" s="31"/>
      <c r="X1865" s="31"/>
      <c r="Y1865" s="31"/>
      <c r="Z1865" s="31"/>
      <c r="AA1865" s="31"/>
      <c r="AB1865" s="31"/>
      <c r="AC1865" s="31"/>
      <c r="AD1865" s="31"/>
      <c r="AE1865" s="31"/>
      <c r="AF1865" s="31"/>
      <c r="AG1865" s="31"/>
      <c r="AH1865" s="31"/>
      <c r="AI1865" s="31"/>
      <c r="AJ1865" s="31"/>
      <c r="AK1865" s="31"/>
      <c r="AL1865" s="31"/>
      <c r="AM1865" s="31"/>
      <c r="AN1865" s="31"/>
      <c r="AO1865" s="31"/>
      <c r="AP1865" s="31"/>
      <c r="AQ1865" s="31"/>
      <c r="AR1865" s="31"/>
      <c r="AS1865" s="31"/>
      <c r="AT1865" s="31"/>
      <c r="AU1865" s="31"/>
      <c r="AV1865" s="31"/>
      <c r="AW1865" s="31"/>
      <c r="AX1865" s="31"/>
      <c r="AY1865" s="31"/>
      <c r="AZ1865" s="31"/>
      <c r="BA1865" s="31"/>
    </row>
    <row r="1866" spans="1:53" s="21" customFormat="1" ht="20.100000000000001" customHeight="1" x14ac:dyDescent="0.2">
      <c r="A1866" s="27" t="s">
        <v>109</v>
      </c>
      <c r="B1866" s="28" t="s">
        <v>244</v>
      </c>
      <c r="C1866" s="27" t="s">
        <v>574</v>
      </c>
      <c r="D1866" s="27" t="s">
        <v>1933</v>
      </c>
      <c r="E1866" s="27" t="s">
        <v>11130</v>
      </c>
      <c r="F1866" s="27" t="s">
        <v>5349</v>
      </c>
      <c r="G1866" s="27" t="s">
        <v>6744</v>
      </c>
      <c r="H1866" s="27" t="s">
        <v>6688</v>
      </c>
      <c r="I1866" s="29">
        <v>0</v>
      </c>
      <c r="J1866" s="27" t="s">
        <v>6520</v>
      </c>
      <c r="K1866" s="27" t="s">
        <v>11357</v>
      </c>
      <c r="L1866" s="27" t="s">
        <v>6731</v>
      </c>
      <c r="M1866" s="30" t="s">
        <v>6531</v>
      </c>
      <c r="N1866" s="27" t="s">
        <v>6732</v>
      </c>
      <c r="O1866" s="23">
        <v>0</v>
      </c>
      <c r="P1866" s="23">
        <v>0</v>
      </c>
      <c r="Q1866" s="23">
        <v>0</v>
      </c>
      <c r="R1866" s="24">
        <v>0</v>
      </c>
      <c r="S1866" s="25">
        <v>0</v>
      </c>
      <c r="T1866" s="32"/>
      <c r="U1866" s="22" t="str">
        <f>IFERROR(VLOOKUP(B1866,[1]Planilha1!$A$1:$B$34,2,FALSE),"Liberado")</f>
        <v>Liberado</v>
      </c>
      <c r="V1866" s="31"/>
      <c r="W1866" s="31"/>
      <c r="X1866" s="31"/>
      <c r="Y1866" s="31"/>
      <c r="Z1866" s="31"/>
      <c r="AA1866" s="31"/>
      <c r="AB1866" s="31"/>
      <c r="AC1866" s="31"/>
      <c r="AD1866" s="31"/>
      <c r="AE1866" s="31"/>
      <c r="AF1866" s="31"/>
      <c r="AG1866" s="31"/>
      <c r="AH1866" s="31"/>
      <c r="AI1866" s="31"/>
      <c r="AJ1866" s="31"/>
      <c r="AK1866" s="31"/>
      <c r="AL1866" s="31"/>
      <c r="AM1866" s="31"/>
      <c r="AN1866" s="31"/>
      <c r="AO1866" s="31"/>
      <c r="AP1866" s="31"/>
      <c r="AQ1866" s="31"/>
      <c r="AR1866" s="31"/>
      <c r="AS1866" s="31"/>
      <c r="AT1866" s="31"/>
      <c r="AU1866" s="31"/>
      <c r="AV1866" s="31"/>
      <c r="AW1866" s="31"/>
      <c r="AX1866" s="31"/>
      <c r="AY1866" s="31"/>
      <c r="AZ1866" s="31"/>
      <c r="BA1866" s="31"/>
    </row>
    <row r="1867" spans="1:53" s="21" customFormat="1" ht="20.100000000000001" customHeight="1" x14ac:dyDescent="0.2">
      <c r="A1867" s="27" t="s">
        <v>109</v>
      </c>
      <c r="B1867" s="28" t="s">
        <v>244</v>
      </c>
      <c r="C1867" s="27" t="s">
        <v>1364</v>
      </c>
      <c r="D1867" s="27" t="s">
        <v>1933</v>
      </c>
      <c r="E1867" s="27" t="s">
        <v>11130</v>
      </c>
      <c r="F1867" s="27" t="s">
        <v>5349</v>
      </c>
      <c r="G1867" s="27" t="s">
        <v>6745</v>
      </c>
      <c r="H1867" s="27" t="s">
        <v>6688</v>
      </c>
      <c r="I1867" s="29">
        <v>0</v>
      </c>
      <c r="J1867" s="27" t="s">
        <v>6520</v>
      </c>
      <c r="K1867" s="27" t="s">
        <v>11357</v>
      </c>
      <c r="L1867" s="27" t="s">
        <v>3137</v>
      </c>
      <c r="M1867" s="30" t="s">
        <v>6531</v>
      </c>
      <c r="N1867" s="27" t="s">
        <v>6746</v>
      </c>
      <c r="O1867" s="23">
        <v>0</v>
      </c>
      <c r="P1867" s="23">
        <v>0</v>
      </c>
      <c r="Q1867" s="23">
        <v>0</v>
      </c>
      <c r="R1867" s="24">
        <v>0</v>
      </c>
      <c r="S1867" s="25">
        <v>0</v>
      </c>
      <c r="T1867" s="32"/>
      <c r="U1867" s="22" t="str">
        <f>IFERROR(VLOOKUP(B1867,[1]Planilha1!$A$1:$B$34,2,FALSE),"Liberado")</f>
        <v>Liberado</v>
      </c>
      <c r="V1867" s="31"/>
      <c r="W1867" s="31"/>
      <c r="X1867" s="31"/>
      <c r="Y1867" s="31"/>
      <c r="Z1867" s="31"/>
      <c r="AA1867" s="31"/>
      <c r="AB1867" s="31"/>
      <c r="AC1867" s="31"/>
      <c r="AD1867" s="31"/>
      <c r="AE1867" s="31"/>
      <c r="AF1867" s="31"/>
      <c r="AG1867" s="31"/>
      <c r="AH1867" s="31"/>
      <c r="AI1867" s="31"/>
      <c r="AJ1867" s="31"/>
      <c r="AK1867" s="31"/>
      <c r="AL1867" s="31"/>
      <c r="AM1867" s="31"/>
      <c r="AN1867" s="31"/>
      <c r="AO1867" s="31"/>
      <c r="AP1867" s="31"/>
      <c r="AQ1867" s="31"/>
      <c r="AR1867" s="31"/>
      <c r="AS1867" s="31"/>
      <c r="AT1867" s="31"/>
      <c r="AU1867" s="31"/>
      <c r="AV1867" s="31"/>
      <c r="AW1867" s="31"/>
      <c r="AX1867" s="31"/>
      <c r="AY1867" s="31"/>
      <c r="AZ1867" s="31"/>
      <c r="BA1867" s="31"/>
    </row>
    <row r="1868" spans="1:53" s="21" customFormat="1" ht="20.100000000000001" customHeight="1" x14ac:dyDescent="0.2">
      <c r="A1868" s="27" t="s">
        <v>109</v>
      </c>
      <c r="B1868" s="28" t="s">
        <v>244</v>
      </c>
      <c r="C1868" s="27" t="s">
        <v>772</v>
      </c>
      <c r="D1868" s="27" t="s">
        <v>1933</v>
      </c>
      <c r="E1868" s="27" t="s">
        <v>11130</v>
      </c>
      <c r="F1868" s="27" t="s">
        <v>5349</v>
      </c>
      <c r="G1868" s="27" t="s">
        <v>6747</v>
      </c>
      <c r="H1868" s="27" t="s">
        <v>6688</v>
      </c>
      <c r="I1868" s="29">
        <v>0</v>
      </c>
      <c r="J1868" s="27" t="s">
        <v>6520</v>
      </c>
      <c r="K1868" s="27" t="s">
        <v>11357</v>
      </c>
      <c r="L1868" s="27" t="s">
        <v>2930</v>
      </c>
      <c r="M1868" s="30" t="s">
        <v>6531</v>
      </c>
      <c r="N1868" s="27" t="s">
        <v>6689</v>
      </c>
      <c r="O1868" s="23">
        <v>0</v>
      </c>
      <c r="P1868" s="23">
        <v>0</v>
      </c>
      <c r="Q1868" s="23">
        <v>0</v>
      </c>
      <c r="R1868" s="24">
        <v>0</v>
      </c>
      <c r="S1868" s="25">
        <v>0</v>
      </c>
      <c r="T1868" s="32"/>
      <c r="U1868" s="22" t="str">
        <f>IFERROR(VLOOKUP(B1868,[1]Planilha1!$A$1:$B$34,2,FALSE),"Liberado")</f>
        <v>Liberado</v>
      </c>
      <c r="V1868" s="31"/>
      <c r="W1868" s="31"/>
      <c r="X1868" s="31"/>
      <c r="Y1868" s="31"/>
      <c r="Z1868" s="31"/>
      <c r="AA1868" s="31"/>
      <c r="AB1868" s="31"/>
      <c r="AC1868" s="31"/>
      <c r="AD1868" s="31"/>
      <c r="AE1868" s="31"/>
      <c r="AF1868" s="31"/>
      <c r="AG1868" s="31"/>
      <c r="AH1868" s="31"/>
      <c r="AI1868" s="31"/>
      <c r="AJ1868" s="31"/>
      <c r="AK1868" s="31"/>
      <c r="AL1868" s="31"/>
      <c r="AM1868" s="31"/>
      <c r="AN1868" s="31"/>
      <c r="AO1868" s="31"/>
      <c r="AP1868" s="31"/>
      <c r="AQ1868" s="31"/>
      <c r="AR1868" s="31"/>
      <c r="AS1868" s="31"/>
      <c r="AT1868" s="31"/>
      <c r="AU1868" s="31"/>
      <c r="AV1868" s="31"/>
      <c r="AW1868" s="31"/>
      <c r="AX1868" s="31"/>
      <c r="AY1868" s="31"/>
      <c r="AZ1868" s="31"/>
      <c r="BA1868" s="31"/>
    </row>
    <row r="1869" spans="1:53" s="21" customFormat="1" ht="20.100000000000001" customHeight="1" x14ac:dyDescent="0.2">
      <c r="A1869" s="27" t="s">
        <v>109</v>
      </c>
      <c r="B1869" s="28" t="s">
        <v>244</v>
      </c>
      <c r="C1869" s="27" t="s">
        <v>718</v>
      </c>
      <c r="D1869" s="27" t="s">
        <v>1933</v>
      </c>
      <c r="E1869" s="27" t="s">
        <v>11130</v>
      </c>
      <c r="F1869" s="27" t="s">
        <v>5349</v>
      </c>
      <c r="G1869" s="27" t="s">
        <v>6760</v>
      </c>
      <c r="H1869" s="27" t="s">
        <v>6688</v>
      </c>
      <c r="I1869" s="29">
        <v>0</v>
      </c>
      <c r="J1869" s="27" t="s">
        <v>6520</v>
      </c>
      <c r="K1869" s="27" t="s">
        <v>11357</v>
      </c>
      <c r="L1869" s="27" t="s">
        <v>6731</v>
      </c>
      <c r="M1869" s="30" t="s">
        <v>6531</v>
      </c>
      <c r="N1869" s="27" t="s">
        <v>6732</v>
      </c>
      <c r="O1869" s="23">
        <v>0</v>
      </c>
      <c r="P1869" s="23">
        <v>0</v>
      </c>
      <c r="Q1869" s="23">
        <v>0</v>
      </c>
      <c r="R1869" s="24">
        <v>0</v>
      </c>
      <c r="S1869" s="25">
        <v>0</v>
      </c>
      <c r="T1869" s="32"/>
      <c r="U1869" s="22" t="str">
        <f>IFERROR(VLOOKUP(B1869,[1]Planilha1!$A$1:$B$34,2,FALSE),"Liberado")</f>
        <v>Liberado</v>
      </c>
      <c r="V1869" s="31"/>
      <c r="W1869" s="31"/>
      <c r="X1869" s="31"/>
      <c r="Y1869" s="31"/>
      <c r="Z1869" s="31"/>
      <c r="AA1869" s="31"/>
      <c r="AB1869" s="31"/>
      <c r="AC1869" s="31"/>
      <c r="AD1869" s="31"/>
      <c r="AE1869" s="31"/>
      <c r="AF1869" s="31"/>
      <c r="AG1869" s="31"/>
      <c r="AH1869" s="31"/>
      <c r="AI1869" s="31"/>
      <c r="AJ1869" s="31"/>
      <c r="AK1869" s="31"/>
      <c r="AL1869" s="31"/>
      <c r="AM1869" s="31"/>
      <c r="AN1869" s="31"/>
      <c r="AO1869" s="31"/>
      <c r="AP1869" s="31"/>
      <c r="AQ1869" s="31"/>
      <c r="AR1869" s="31"/>
      <c r="AS1869" s="31"/>
      <c r="AT1869" s="31"/>
      <c r="AU1869" s="31"/>
      <c r="AV1869" s="31"/>
      <c r="AW1869" s="31"/>
      <c r="AX1869" s="31"/>
      <c r="AY1869" s="31"/>
      <c r="AZ1869" s="31"/>
      <c r="BA1869" s="31"/>
    </row>
    <row r="1870" spans="1:53" s="21" customFormat="1" ht="20.100000000000001" customHeight="1" x14ac:dyDescent="0.2">
      <c r="A1870" s="27" t="s">
        <v>109</v>
      </c>
      <c r="B1870" s="28" t="s">
        <v>244</v>
      </c>
      <c r="C1870" s="27" t="s">
        <v>556</v>
      </c>
      <c r="D1870" s="27" t="s">
        <v>1933</v>
      </c>
      <c r="E1870" s="27" t="s">
        <v>11130</v>
      </c>
      <c r="F1870" s="27" t="s">
        <v>5349</v>
      </c>
      <c r="G1870" s="27" t="s">
        <v>6761</v>
      </c>
      <c r="H1870" s="27" t="s">
        <v>6688</v>
      </c>
      <c r="I1870" s="29">
        <v>0</v>
      </c>
      <c r="J1870" s="27" t="s">
        <v>6520</v>
      </c>
      <c r="K1870" s="27" t="s">
        <v>11357</v>
      </c>
      <c r="L1870" s="27" t="s">
        <v>6731</v>
      </c>
      <c r="M1870" s="30" t="s">
        <v>6531</v>
      </c>
      <c r="N1870" s="27" t="s">
        <v>6732</v>
      </c>
      <c r="O1870" s="23">
        <v>0</v>
      </c>
      <c r="P1870" s="23">
        <v>0</v>
      </c>
      <c r="Q1870" s="23">
        <v>0</v>
      </c>
      <c r="R1870" s="24">
        <v>0</v>
      </c>
      <c r="S1870" s="25">
        <v>0</v>
      </c>
      <c r="T1870" s="32"/>
      <c r="U1870" s="22" t="str">
        <f>IFERROR(VLOOKUP(B1870,[1]Planilha1!$A$1:$B$34,2,FALSE),"Liberado")</f>
        <v>Liberado</v>
      </c>
      <c r="V1870" s="31"/>
      <c r="W1870" s="31"/>
      <c r="X1870" s="31"/>
      <c r="Y1870" s="31"/>
      <c r="Z1870" s="31"/>
      <c r="AA1870" s="31"/>
      <c r="AB1870" s="31"/>
      <c r="AC1870" s="31"/>
      <c r="AD1870" s="31"/>
      <c r="AE1870" s="31"/>
      <c r="AF1870" s="31"/>
      <c r="AG1870" s="31"/>
      <c r="AH1870" s="31"/>
      <c r="AI1870" s="31"/>
      <c r="AJ1870" s="31"/>
      <c r="AK1870" s="31"/>
      <c r="AL1870" s="31"/>
      <c r="AM1870" s="31"/>
      <c r="AN1870" s="31"/>
      <c r="AO1870" s="31"/>
      <c r="AP1870" s="31"/>
      <c r="AQ1870" s="31"/>
      <c r="AR1870" s="31"/>
      <c r="AS1870" s="31"/>
      <c r="AT1870" s="31"/>
      <c r="AU1870" s="31"/>
      <c r="AV1870" s="31"/>
      <c r="AW1870" s="31"/>
      <c r="AX1870" s="31"/>
      <c r="AY1870" s="31"/>
      <c r="AZ1870" s="31"/>
      <c r="BA1870" s="31"/>
    </row>
    <row r="1871" spans="1:53" s="21" customFormat="1" ht="20.100000000000001" customHeight="1" x14ac:dyDescent="0.2">
      <c r="A1871" s="27" t="s">
        <v>109</v>
      </c>
      <c r="B1871" s="28" t="s">
        <v>244</v>
      </c>
      <c r="C1871" s="27" t="s">
        <v>772</v>
      </c>
      <c r="D1871" s="27" t="s">
        <v>1933</v>
      </c>
      <c r="E1871" s="27" t="s">
        <v>11130</v>
      </c>
      <c r="F1871" s="27" t="s">
        <v>5349</v>
      </c>
      <c r="G1871" s="27" t="s">
        <v>6762</v>
      </c>
      <c r="H1871" s="27" t="s">
        <v>6688</v>
      </c>
      <c r="I1871" s="29">
        <v>0</v>
      </c>
      <c r="J1871" s="27" t="s">
        <v>6520</v>
      </c>
      <c r="K1871" s="27" t="s">
        <v>11357</v>
      </c>
      <c r="L1871" s="27" t="s">
        <v>2505</v>
      </c>
      <c r="M1871" s="30" t="s">
        <v>6531</v>
      </c>
      <c r="N1871" s="27" t="s">
        <v>6732</v>
      </c>
      <c r="O1871" s="23">
        <v>0</v>
      </c>
      <c r="P1871" s="23">
        <v>0</v>
      </c>
      <c r="Q1871" s="23">
        <v>0</v>
      </c>
      <c r="R1871" s="24">
        <v>0</v>
      </c>
      <c r="S1871" s="25">
        <v>0</v>
      </c>
      <c r="T1871" s="32"/>
      <c r="U1871" s="22" t="str">
        <f>IFERROR(VLOOKUP(B1871,[1]Planilha1!$A$1:$B$34,2,FALSE),"Liberado")</f>
        <v>Liberado</v>
      </c>
      <c r="V1871" s="31"/>
      <c r="W1871" s="31"/>
      <c r="X1871" s="31"/>
      <c r="Y1871" s="31"/>
      <c r="Z1871" s="31"/>
      <c r="AA1871" s="31"/>
      <c r="AB1871" s="31"/>
      <c r="AC1871" s="31"/>
      <c r="AD1871" s="31"/>
      <c r="AE1871" s="31"/>
      <c r="AF1871" s="31"/>
      <c r="AG1871" s="31"/>
      <c r="AH1871" s="31"/>
      <c r="AI1871" s="31"/>
      <c r="AJ1871" s="31"/>
      <c r="AK1871" s="31"/>
      <c r="AL1871" s="31"/>
      <c r="AM1871" s="31"/>
      <c r="AN1871" s="31"/>
      <c r="AO1871" s="31"/>
      <c r="AP1871" s="31"/>
      <c r="AQ1871" s="31"/>
      <c r="AR1871" s="31"/>
      <c r="AS1871" s="31"/>
      <c r="AT1871" s="31"/>
      <c r="AU1871" s="31"/>
      <c r="AV1871" s="31"/>
      <c r="AW1871" s="31"/>
      <c r="AX1871" s="31"/>
      <c r="AY1871" s="31"/>
      <c r="AZ1871" s="31"/>
      <c r="BA1871" s="31"/>
    </row>
    <row r="1872" spans="1:53" s="21" customFormat="1" ht="20.100000000000001" customHeight="1" x14ac:dyDescent="0.2">
      <c r="A1872" s="27" t="s">
        <v>109</v>
      </c>
      <c r="B1872" s="28" t="s">
        <v>244</v>
      </c>
      <c r="C1872" s="27" t="s">
        <v>336</v>
      </c>
      <c r="D1872" s="27" t="s">
        <v>1933</v>
      </c>
      <c r="E1872" s="27" t="s">
        <v>11130</v>
      </c>
      <c r="F1872" s="27" t="s">
        <v>5349</v>
      </c>
      <c r="G1872" s="27" t="s">
        <v>6763</v>
      </c>
      <c r="H1872" s="27" t="s">
        <v>6688</v>
      </c>
      <c r="I1872" s="29">
        <v>0</v>
      </c>
      <c r="J1872" s="27" t="s">
        <v>6520</v>
      </c>
      <c r="K1872" s="27" t="s">
        <v>11357</v>
      </c>
      <c r="L1872" s="27" t="s">
        <v>2930</v>
      </c>
      <c r="M1872" s="30" t="s">
        <v>6531</v>
      </c>
      <c r="N1872" s="27" t="s">
        <v>6689</v>
      </c>
      <c r="O1872" s="23">
        <v>0</v>
      </c>
      <c r="P1872" s="23">
        <v>0</v>
      </c>
      <c r="Q1872" s="23">
        <v>0</v>
      </c>
      <c r="R1872" s="24">
        <v>0</v>
      </c>
      <c r="S1872" s="25">
        <v>0</v>
      </c>
      <c r="T1872" s="32"/>
      <c r="U1872" s="22" t="str">
        <f>IFERROR(VLOOKUP(B1872,[1]Planilha1!$A$1:$B$34,2,FALSE),"Liberado")</f>
        <v>Liberado</v>
      </c>
      <c r="V1872" s="31"/>
      <c r="W1872" s="31"/>
      <c r="X1872" s="31"/>
      <c r="Y1872" s="31"/>
      <c r="Z1872" s="31"/>
      <c r="AA1872" s="31"/>
      <c r="AB1872" s="31"/>
      <c r="AC1872" s="31"/>
      <c r="AD1872" s="31"/>
      <c r="AE1872" s="31"/>
      <c r="AF1872" s="31"/>
      <c r="AG1872" s="31"/>
      <c r="AH1872" s="31"/>
      <c r="AI1872" s="31"/>
      <c r="AJ1872" s="31"/>
      <c r="AK1872" s="31"/>
      <c r="AL1872" s="31"/>
      <c r="AM1872" s="31"/>
      <c r="AN1872" s="31"/>
      <c r="AO1872" s="31"/>
      <c r="AP1872" s="31"/>
      <c r="AQ1872" s="31"/>
      <c r="AR1872" s="31"/>
      <c r="AS1872" s="31"/>
      <c r="AT1872" s="31"/>
      <c r="AU1872" s="31"/>
      <c r="AV1872" s="31"/>
      <c r="AW1872" s="31"/>
      <c r="AX1872" s="31"/>
      <c r="AY1872" s="31"/>
      <c r="AZ1872" s="31"/>
      <c r="BA1872" s="31"/>
    </row>
    <row r="1873" spans="1:53" s="21" customFormat="1" ht="20.100000000000001" customHeight="1" x14ac:dyDescent="0.2">
      <c r="A1873" s="27" t="s">
        <v>109</v>
      </c>
      <c r="B1873" s="28" t="s">
        <v>244</v>
      </c>
      <c r="C1873" s="27" t="s">
        <v>741</v>
      </c>
      <c r="D1873" s="27" t="s">
        <v>1933</v>
      </c>
      <c r="E1873" s="27" t="s">
        <v>11130</v>
      </c>
      <c r="F1873" s="27" t="s">
        <v>5349</v>
      </c>
      <c r="G1873" s="27" t="s">
        <v>6764</v>
      </c>
      <c r="H1873" s="27" t="s">
        <v>6688</v>
      </c>
      <c r="I1873" s="29">
        <v>0</v>
      </c>
      <c r="J1873" s="27" t="s">
        <v>6520</v>
      </c>
      <c r="K1873" s="27" t="s">
        <v>11357</v>
      </c>
      <c r="L1873" s="27" t="s">
        <v>6731</v>
      </c>
      <c r="M1873" s="30" t="s">
        <v>6531</v>
      </c>
      <c r="N1873" s="27" t="s">
        <v>6732</v>
      </c>
      <c r="O1873" s="23">
        <v>0</v>
      </c>
      <c r="P1873" s="23">
        <v>0</v>
      </c>
      <c r="Q1873" s="23">
        <v>0</v>
      </c>
      <c r="R1873" s="24">
        <v>0</v>
      </c>
      <c r="S1873" s="25">
        <v>0</v>
      </c>
      <c r="T1873" s="32"/>
      <c r="U1873" s="22" t="str">
        <f>IFERROR(VLOOKUP(B1873,[1]Planilha1!$A$1:$B$34,2,FALSE),"Liberado")</f>
        <v>Liberado</v>
      </c>
      <c r="V1873" s="31"/>
      <c r="W1873" s="31"/>
      <c r="X1873" s="31"/>
      <c r="Y1873" s="31"/>
      <c r="Z1873" s="31"/>
      <c r="AA1873" s="31"/>
      <c r="AB1873" s="31"/>
      <c r="AC1873" s="31"/>
      <c r="AD1873" s="31"/>
      <c r="AE1873" s="31"/>
      <c r="AF1873" s="31"/>
      <c r="AG1873" s="31"/>
      <c r="AH1873" s="31"/>
      <c r="AI1873" s="31"/>
      <c r="AJ1873" s="31"/>
      <c r="AK1873" s="31"/>
      <c r="AL1873" s="31"/>
      <c r="AM1873" s="31"/>
      <c r="AN1873" s="31"/>
      <c r="AO1873" s="31"/>
      <c r="AP1873" s="31"/>
      <c r="AQ1873" s="31"/>
      <c r="AR1873" s="31"/>
      <c r="AS1873" s="31"/>
      <c r="AT1873" s="31"/>
      <c r="AU1873" s="31"/>
      <c r="AV1873" s="31"/>
      <c r="AW1873" s="31"/>
      <c r="AX1873" s="31"/>
      <c r="AY1873" s="31"/>
      <c r="AZ1873" s="31"/>
      <c r="BA1873" s="31"/>
    </row>
    <row r="1874" spans="1:53" s="21" customFormat="1" ht="20.100000000000001" customHeight="1" x14ac:dyDescent="0.2">
      <c r="A1874" s="27" t="s">
        <v>109</v>
      </c>
      <c r="B1874" s="28" t="s">
        <v>244</v>
      </c>
      <c r="C1874" s="27" t="s">
        <v>1385</v>
      </c>
      <c r="D1874" s="27" t="s">
        <v>1933</v>
      </c>
      <c r="E1874" s="27" t="s">
        <v>11130</v>
      </c>
      <c r="F1874" s="27" t="s">
        <v>5349</v>
      </c>
      <c r="G1874" s="27" t="s">
        <v>6765</v>
      </c>
      <c r="H1874" s="27" t="s">
        <v>6688</v>
      </c>
      <c r="I1874" s="29">
        <v>0</v>
      </c>
      <c r="J1874" s="27" t="s">
        <v>6520</v>
      </c>
      <c r="K1874" s="27" t="s">
        <v>11357</v>
      </c>
      <c r="L1874" s="27" t="s">
        <v>2930</v>
      </c>
      <c r="M1874" s="30" t="s">
        <v>6531</v>
      </c>
      <c r="N1874" s="27" t="s">
        <v>6689</v>
      </c>
      <c r="O1874" s="23">
        <v>0</v>
      </c>
      <c r="P1874" s="23">
        <v>0</v>
      </c>
      <c r="Q1874" s="23">
        <v>0</v>
      </c>
      <c r="R1874" s="24">
        <v>0</v>
      </c>
      <c r="S1874" s="25">
        <v>0</v>
      </c>
      <c r="T1874" s="32"/>
      <c r="U1874" s="22" t="str">
        <f>IFERROR(VLOOKUP(B1874,[1]Planilha1!$A$1:$B$34,2,FALSE),"Liberado")</f>
        <v>Liberado</v>
      </c>
      <c r="V1874" s="31"/>
      <c r="W1874" s="31"/>
      <c r="X1874" s="31"/>
      <c r="Y1874" s="31"/>
      <c r="Z1874" s="31"/>
      <c r="AA1874" s="31"/>
      <c r="AB1874" s="31"/>
      <c r="AC1874" s="31"/>
      <c r="AD1874" s="31"/>
      <c r="AE1874" s="31"/>
      <c r="AF1874" s="31"/>
      <c r="AG1874" s="31"/>
      <c r="AH1874" s="31"/>
      <c r="AI1874" s="31"/>
      <c r="AJ1874" s="31"/>
      <c r="AK1874" s="31"/>
      <c r="AL1874" s="31"/>
      <c r="AM1874" s="31"/>
      <c r="AN1874" s="31"/>
      <c r="AO1874" s="31"/>
      <c r="AP1874" s="31"/>
      <c r="AQ1874" s="31"/>
      <c r="AR1874" s="31"/>
      <c r="AS1874" s="31"/>
      <c r="AT1874" s="31"/>
      <c r="AU1874" s="31"/>
      <c r="AV1874" s="31"/>
      <c r="AW1874" s="31"/>
      <c r="AX1874" s="31"/>
      <c r="AY1874" s="31"/>
      <c r="AZ1874" s="31"/>
      <c r="BA1874" s="31"/>
    </row>
    <row r="1875" spans="1:53" s="21" customFormat="1" ht="20.100000000000001" customHeight="1" x14ac:dyDescent="0.2">
      <c r="A1875" s="27" t="s">
        <v>109</v>
      </c>
      <c r="B1875" s="28" t="s">
        <v>244</v>
      </c>
      <c r="C1875" s="27" t="s">
        <v>815</v>
      </c>
      <c r="D1875" s="27" t="s">
        <v>1933</v>
      </c>
      <c r="E1875" s="27" t="s">
        <v>11130</v>
      </c>
      <c r="F1875" s="27" t="s">
        <v>5349</v>
      </c>
      <c r="G1875" s="27" t="s">
        <v>6766</v>
      </c>
      <c r="H1875" s="27" t="s">
        <v>6688</v>
      </c>
      <c r="I1875" s="29">
        <v>0</v>
      </c>
      <c r="J1875" s="27" t="s">
        <v>6520</v>
      </c>
      <c r="K1875" s="27" t="s">
        <v>11357</v>
      </c>
      <c r="L1875" s="27" t="s">
        <v>2930</v>
      </c>
      <c r="M1875" s="30" t="s">
        <v>6531</v>
      </c>
      <c r="N1875" s="27" t="s">
        <v>6689</v>
      </c>
      <c r="O1875" s="23">
        <v>0</v>
      </c>
      <c r="P1875" s="23">
        <v>0</v>
      </c>
      <c r="Q1875" s="23">
        <v>0</v>
      </c>
      <c r="R1875" s="24">
        <v>0</v>
      </c>
      <c r="S1875" s="25">
        <v>0</v>
      </c>
      <c r="T1875" s="32"/>
      <c r="U1875" s="22" t="str">
        <f>IFERROR(VLOOKUP(B1875,[1]Planilha1!$A$1:$B$34,2,FALSE),"Liberado")</f>
        <v>Liberado</v>
      </c>
      <c r="V1875" s="31"/>
      <c r="W1875" s="31"/>
      <c r="X1875" s="31"/>
      <c r="Y1875" s="31"/>
      <c r="Z1875" s="31"/>
      <c r="AA1875" s="31"/>
      <c r="AB1875" s="31"/>
      <c r="AC1875" s="31"/>
      <c r="AD1875" s="31"/>
      <c r="AE1875" s="31"/>
      <c r="AF1875" s="31"/>
      <c r="AG1875" s="31"/>
      <c r="AH1875" s="31"/>
      <c r="AI1875" s="31"/>
      <c r="AJ1875" s="31"/>
      <c r="AK1875" s="31"/>
      <c r="AL1875" s="31"/>
      <c r="AM1875" s="31"/>
      <c r="AN1875" s="31"/>
      <c r="AO1875" s="31"/>
      <c r="AP1875" s="31"/>
      <c r="AQ1875" s="31"/>
      <c r="AR1875" s="31"/>
      <c r="AS1875" s="31"/>
      <c r="AT1875" s="31"/>
      <c r="AU1875" s="31"/>
      <c r="AV1875" s="31"/>
      <c r="AW1875" s="31"/>
      <c r="AX1875" s="31"/>
      <c r="AY1875" s="31"/>
      <c r="AZ1875" s="31"/>
      <c r="BA1875" s="31"/>
    </row>
    <row r="1876" spans="1:53" s="21" customFormat="1" ht="20.100000000000001" customHeight="1" x14ac:dyDescent="0.2">
      <c r="A1876" s="27" t="s">
        <v>109</v>
      </c>
      <c r="B1876" s="28" t="s">
        <v>244</v>
      </c>
      <c r="C1876" s="27" t="s">
        <v>1128</v>
      </c>
      <c r="D1876" s="27" t="s">
        <v>1933</v>
      </c>
      <c r="E1876" s="27" t="s">
        <v>11130</v>
      </c>
      <c r="F1876" s="27" t="s">
        <v>5349</v>
      </c>
      <c r="G1876" s="27" t="s">
        <v>6767</v>
      </c>
      <c r="H1876" s="27" t="s">
        <v>6688</v>
      </c>
      <c r="I1876" s="29">
        <v>0</v>
      </c>
      <c r="J1876" s="27" t="s">
        <v>6520</v>
      </c>
      <c r="K1876" s="27" t="s">
        <v>11357</v>
      </c>
      <c r="L1876" s="27" t="s">
        <v>2930</v>
      </c>
      <c r="M1876" s="30" t="s">
        <v>6531</v>
      </c>
      <c r="N1876" s="27" t="s">
        <v>6689</v>
      </c>
      <c r="O1876" s="23">
        <v>0</v>
      </c>
      <c r="P1876" s="23">
        <v>0</v>
      </c>
      <c r="Q1876" s="23">
        <v>0</v>
      </c>
      <c r="R1876" s="24">
        <v>0</v>
      </c>
      <c r="S1876" s="25">
        <v>0</v>
      </c>
      <c r="T1876" s="32"/>
      <c r="U1876" s="22" t="str">
        <f>IFERROR(VLOOKUP(B1876,[1]Planilha1!$A$1:$B$34,2,FALSE),"Liberado")</f>
        <v>Liberado</v>
      </c>
      <c r="V1876" s="31"/>
      <c r="W1876" s="31"/>
      <c r="X1876" s="31"/>
      <c r="Y1876" s="31"/>
      <c r="Z1876" s="31"/>
      <c r="AA1876" s="31"/>
      <c r="AB1876" s="31"/>
      <c r="AC1876" s="31"/>
      <c r="AD1876" s="31"/>
      <c r="AE1876" s="31"/>
      <c r="AF1876" s="31"/>
      <c r="AG1876" s="31"/>
      <c r="AH1876" s="31"/>
      <c r="AI1876" s="31"/>
      <c r="AJ1876" s="31"/>
      <c r="AK1876" s="31"/>
      <c r="AL1876" s="31"/>
      <c r="AM1876" s="31"/>
      <c r="AN1876" s="31"/>
      <c r="AO1876" s="31"/>
      <c r="AP1876" s="31"/>
      <c r="AQ1876" s="31"/>
      <c r="AR1876" s="31"/>
      <c r="AS1876" s="31"/>
      <c r="AT1876" s="31"/>
      <c r="AU1876" s="31"/>
      <c r="AV1876" s="31"/>
      <c r="AW1876" s="31"/>
      <c r="AX1876" s="31"/>
      <c r="AY1876" s="31"/>
      <c r="AZ1876" s="31"/>
      <c r="BA1876" s="31"/>
    </row>
    <row r="1877" spans="1:53" s="21" customFormat="1" ht="20.100000000000001" customHeight="1" x14ac:dyDescent="0.2">
      <c r="A1877" s="27" t="s">
        <v>109</v>
      </c>
      <c r="B1877" s="28" t="s">
        <v>244</v>
      </c>
      <c r="C1877" s="27" t="s">
        <v>397</v>
      </c>
      <c r="D1877" s="27" t="s">
        <v>1933</v>
      </c>
      <c r="E1877" s="27" t="s">
        <v>11130</v>
      </c>
      <c r="F1877" s="27" t="s">
        <v>5349</v>
      </c>
      <c r="G1877" s="27" t="s">
        <v>6768</v>
      </c>
      <c r="H1877" s="27" t="s">
        <v>6688</v>
      </c>
      <c r="I1877" s="29">
        <v>0</v>
      </c>
      <c r="J1877" s="27" t="s">
        <v>6520</v>
      </c>
      <c r="K1877" s="27" t="s">
        <v>11357</v>
      </c>
      <c r="L1877" s="27" t="s">
        <v>6731</v>
      </c>
      <c r="M1877" s="30" t="s">
        <v>6531</v>
      </c>
      <c r="N1877" s="27" t="s">
        <v>6732</v>
      </c>
      <c r="O1877" s="23">
        <v>0</v>
      </c>
      <c r="P1877" s="23">
        <v>0</v>
      </c>
      <c r="Q1877" s="23">
        <v>0</v>
      </c>
      <c r="R1877" s="24">
        <v>0</v>
      </c>
      <c r="S1877" s="25">
        <v>0</v>
      </c>
      <c r="T1877" s="32"/>
      <c r="U1877" s="22" t="str">
        <f>IFERROR(VLOOKUP(B1877,[1]Planilha1!$A$1:$B$34,2,FALSE),"Liberado")</f>
        <v>Liberado</v>
      </c>
      <c r="V1877" s="31"/>
      <c r="W1877" s="31"/>
      <c r="X1877" s="31"/>
      <c r="Y1877" s="31"/>
      <c r="Z1877" s="31"/>
      <c r="AA1877" s="31"/>
      <c r="AB1877" s="31"/>
      <c r="AC1877" s="31"/>
      <c r="AD1877" s="31"/>
      <c r="AE1877" s="31"/>
      <c r="AF1877" s="31"/>
      <c r="AG1877" s="31"/>
      <c r="AH1877" s="31"/>
      <c r="AI1877" s="31"/>
      <c r="AJ1877" s="31"/>
      <c r="AK1877" s="31"/>
      <c r="AL1877" s="31"/>
      <c r="AM1877" s="31"/>
      <c r="AN1877" s="31"/>
      <c r="AO1877" s="31"/>
      <c r="AP1877" s="31"/>
      <c r="AQ1877" s="31"/>
      <c r="AR1877" s="31"/>
      <c r="AS1877" s="31"/>
      <c r="AT1877" s="31"/>
      <c r="AU1877" s="31"/>
      <c r="AV1877" s="31"/>
      <c r="AW1877" s="31"/>
      <c r="AX1877" s="31"/>
      <c r="AY1877" s="31"/>
      <c r="AZ1877" s="31"/>
      <c r="BA1877" s="31"/>
    </row>
    <row r="1878" spans="1:53" s="21" customFormat="1" ht="20.100000000000001" customHeight="1" x14ac:dyDescent="0.2">
      <c r="A1878" s="27" t="s">
        <v>109</v>
      </c>
      <c r="B1878" s="28" t="s">
        <v>244</v>
      </c>
      <c r="C1878" s="27" t="s">
        <v>756</v>
      </c>
      <c r="D1878" s="27" t="s">
        <v>1933</v>
      </c>
      <c r="E1878" s="27" t="s">
        <v>11130</v>
      </c>
      <c r="F1878" s="27" t="s">
        <v>5349</v>
      </c>
      <c r="G1878" s="27" t="s">
        <v>6769</v>
      </c>
      <c r="H1878" s="27" t="s">
        <v>6688</v>
      </c>
      <c r="I1878" s="29">
        <v>0</v>
      </c>
      <c r="J1878" s="27" t="s">
        <v>6520</v>
      </c>
      <c r="K1878" s="27" t="s">
        <v>11357</v>
      </c>
      <c r="L1878" s="27" t="s">
        <v>2930</v>
      </c>
      <c r="M1878" s="30" t="s">
        <v>6531</v>
      </c>
      <c r="N1878" s="27" t="s">
        <v>6689</v>
      </c>
      <c r="O1878" s="23">
        <v>0</v>
      </c>
      <c r="P1878" s="23">
        <v>0</v>
      </c>
      <c r="Q1878" s="23">
        <v>0</v>
      </c>
      <c r="R1878" s="24">
        <v>0</v>
      </c>
      <c r="S1878" s="25">
        <v>0</v>
      </c>
      <c r="T1878" s="32"/>
      <c r="U1878" s="22" t="str">
        <f>IFERROR(VLOOKUP(B1878,[1]Planilha1!$A$1:$B$34,2,FALSE),"Liberado")</f>
        <v>Liberado</v>
      </c>
      <c r="V1878" s="31"/>
      <c r="W1878" s="31"/>
      <c r="X1878" s="31"/>
      <c r="Y1878" s="31"/>
      <c r="Z1878" s="31"/>
      <c r="AA1878" s="31"/>
      <c r="AB1878" s="31"/>
      <c r="AC1878" s="31"/>
      <c r="AD1878" s="31"/>
      <c r="AE1878" s="31"/>
      <c r="AF1878" s="31"/>
      <c r="AG1878" s="31"/>
      <c r="AH1878" s="31"/>
      <c r="AI1878" s="31"/>
      <c r="AJ1878" s="31"/>
      <c r="AK1878" s="31"/>
      <c r="AL1878" s="31"/>
      <c r="AM1878" s="31"/>
      <c r="AN1878" s="31"/>
      <c r="AO1878" s="31"/>
      <c r="AP1878" s="31"/>
      <c r="AQ1878" s="31"/>
      <c r="AR1878" s="31"/>
      <c r="AS1878" s="31"/>
      <c r="AT1878" s="31"/>
      <c r="AU1878" s="31"/>
      <c r="AV1878" s="31"/>
      <c r="AW1878" s="31"/>
      <c r="AX1878" s="31"/>
      <c r="AY1878" s="31"/>
      <c r="AZ1878" s="31"/>
      <c r="BA1878" s="31"/>
    </row>
    <row r="1879" spans="1:53" s="21" customFormat="1" ht="20.100000000000001" customHeight="1" x14ac:dyDescent="0.2">
      <c r="A1879" s="27" t="s">
        <v>109</v>
      </c>
      <c r="B1879" s="28" t="s">
        <v>244</v>
      </c>
      <c r="C1879" s="27" t="s">
        <v>327</v>
      </c>
      <c r="D1879" s="27" t="s">
        <v>1933</v>
      </c>
      <c r="E1879" s="27" t="s">
        <v>11130</v>
      </c>
      <c r="F1879" s="27" t="s">
        <v>5349</v>
      </c>
      <c r="G1879" s="27" t="s">
        <v>6770</v>
      </c>
      <c r="H1879" s="27" t="s">
        <v>6688</v>
      </c>
      <c r="I1879" s="29">
        <v>0</v>
      </c>
      <c r="J1879" s="27" t="s">
        <v>6520</v>
      </c>
      <c r="K1879" s="27" t="s">
        <v>11357</v>
      </c>
      <c r="L1879" s="27" t="s">
        <v>6731</v>
      </c>
      <c r="M1879" s="30" t="s">
        <v>6531</v>
      </c>
      <c r="N1879" s="27" t="s">
        <v>6732</v>
      </c>
      <c r="O1879" s="23">
        <v>0</v>
      </c>
      <c r="P1879" s="23">
        <v>0</v>
      </c>
      <c r="Q1879" s="23">
        <v>0</v>
      </c>
      <c r="R1879" s="24">
        <v>0</v>
      </c>
      <c r="S1879" s="25">
        <v>0</v>
      </c>
      <c r="T1879" s="32"/>
      <c r="U1879" s="22" t="str">
        <f>IFERROR(VLOOKUP(B1879,[1]Planilha1!$A$1:$B$34,2,FALSE),"Liberado")</f>
        <v>Liberado</v>
      </c>
      <c r="V1879" s="31"/>
      <c r="W1879" s="31"/>
      <c r="X1879" s="31"/>
      <c r="Y1879" s="31"/>
      <c r="Z1879" s="31"/>
      <c r="AA1879" s="31"/>
      <c r="AB1879" s="31"/>
      <c r="AC1879" s="31"/>
      <c r="AD1879" s="31"/>
      <c r="AE1879" s="31"/>
      <c r="AF1879" s="31"/>
      <c r="AG1879" s="31"/>
      <c r="AH1879" s="31"/>
      <c r="AI1879" s="31"/>
      <c r="AJ1879" s="31"/>
      <c r="AK1879" s="31"/>
      <c r="AL1879" s="31"/>
      <c r="AM1879" s="31"/>
      <c r="AN1879" s="31"/>
      <c r="AO1879" s="31"/>
      <c r="AP1879" s="31"/>
      <c r="AQ1879" s="31"/>
      <c r="AR1879" s="31"/>
      <c r="AS1879" s="31"/>
      <c r="AT1879" s="31"/>
      <c r="AU1879" s="31"/>
      <c r="AV1879" s="31"/>
      <c r="AW1879" s="31"/>
      <c r="AX1879" s="31"/>
      <c r="AY1879" s="31"/>
      <c r="AZ1879" s="31"/>
      <c r="BA1879" s="31"/>
    </row>
    <row r="1880" spans="1:53" s="21" customFormat="1" ht="20.100000000000001" customHeight="1" x14ac:dyDescent="0.2">
      <c r="A1880" s="27" t="s">
        <v>109</v>
      </c>
      <c r="B1880" s="28" t="s">
        <v>244</v>
      </c>
      <c r="C1880" s="27" t="s">
        <v>327</v>
      </c>
      <c r="D1880" s="27" t="s">
        <v>1933</v>
      </c>
      <c r="E1880" s="27" t="s">
        <v>11130</v>
      </c>
      <c r="F1880" s="27" t="s">
        <v>5349</v>
      </c>
      <c r="G1880" s="27" t="s">
        <v>6771</v>
      </c>
      <c r="H1880" s="27" t="s">
        <v>6688</v>
      </c>
      <c r="I1880" s="29">
        <v>0</v>
      </c>
      <c r="J1880" s="27" t="s">
        <v>6520</v>
      </c>
      <c r="K1880" s="27" t="s">
        <v>11357</v>
      </c>
      <c r="L1880" s="27" t="s">
        <v>2930</v>
      </c>
      <c r="M1880" s="30" t="s">
        <v>6531</v>
      </c>
      <c r="N1880" s="27" t="s">
        <v>6689</v>
      </c>
      <c r="O1880" s="23">
        <v>0</v>
      </c>
      <c r="P1880" s="23">
        <v>0</v>
      </c>
      <c r="Q1880" s="23">
        <v>0</v>
      </c>
      <c r="R1880" s="24">
        <v>0</v>
      </c>
      <c r="S1880" s="25">
        <v>0</v>
      </c>
      <c r="T1880" s="32"/>
      <c r="U1880" s="22" t="str">
        <f>IFERROR(VLOOKUP(B1880,[1]Planilha1!$A$1:$B$34,2,FALSE),"Liberado")</f>
        <v>Liberado</v>
      </c>
      <c r="V1880" s="31"/>
      <c r="W1880" s="31"/>
      <c r="X1880" s="31"/>
      <c r="Y1880" s="31"/>
      <c r="Z1880" s="31"/>
      <c r="AA1880" s="31"/>
      <c r="AB1880" s="31"/>
      <c r="AC1880" s="31"/>
      <c r="AD1880" s="31"/>
      <c r="AE1880" s="31"/>
      <c r="AF1880" s="31"/>
      <c r="AG1880" s="31"/>
      <c r="AH1880" s="31"/>
      <c r="AI1880" s="31"/>
      <c r="AJ1880" s="31"/>
      <c r="AK1880" s="31"/>
      <c r="AL1880" s="31"/>
      <c r="AM1880" s="31"/>
      <c r="AN1880" s="31"/>
      <c r="AO1880" s="31"/>
      <c r="AP1880" s="31"/>
      <c r="AQ1880" s="31"/>
      <c r="AR1880" s="31"/>
      <c r="AS1880" s="31"/>
      <c r="AT1880" s="31"/>
      <c r="AU1880" s="31"/>
      <c r="AV1880" s="31"/>
      <c r="AW1880" s="31"/>
      <c r="AX1880" s="31"/>
      <c r="AY1880" s="31"/>
      <c r="AZ1880" s="31"/>
      <c r="BA1880" s="31"/>
    </row>
    <row r="1881" spans="1:53" s="21" customFormat="1" ht="20.100000000000001" customHeight="1" x14ac:dyDescent="0.2">
      <c r="A1881" s="27" t="s">
        <v>109</v>
      </c>
      <c r="B1881" s="28" t="s">
        <v>244</v>
      </c>
      <c r="C1881" s="27" t="s">
        <v>1949</v>
      </c>
      <c r="D1881" s="27" t="s">
        <v>1933</v>
      </c>
      <c r="E1881" s="27" t="s">
        <v>11130</v>
      </c>
      <c r="F1881" s="27" t="s">
        <v>5349</v>
      </c>
      <c r="G1881" s="27" t="s">
        <v>6772</v>
      </c>
      <c r="H1881" s="27" t="s">
        <v>6688</v>
      </c>
      <c r="I1881" s="29">
        <v>0</v>
      </c>
      <c r="J1881" s="27" t="s">
        <v>6520</v>
      </c>
      <c r="K1881" s="27" t="s">
        <v>11357</v>
      </c>
      <c r="L1881" s="27" t="s">
        <v>6731</v>
      </c>
      <c r="M1881" s="30" t="s">
        <v>6531</v>
      </c>
      <c r="N1881" s="27" t="s">
        <v>6732</v>
      </c>
      <c r="O1881" s="23">
        <v>0</v>
      </c>
      <c r="P1881" s="23">
        <v>0</v>
      </c>
      <c r="Q1881" s="23">
        <v>0</v>
      </c>
      <c r="R1881" s="24">
        <v>0</v>
      </c>
      <c r="S1881" s="25">
        <v>0</v>
      </c>
      <c r="T1881" s="32"/>
      <c r="U1881" s="22" t="str">
        <f>IFERROR(VLOOKUP(B1881,[1]Planilha1!$A$1:$B$34,2,FALSE),"Liberado")</f>
        <v>Liberado</v>
      </c>
      <c r="V1881" s="31"/>
      <c r="W1881" s="31"/>
      <c r="X1881" s="31"/>
      <c r="Y1881" s="31"/>
      <c r="Z1881" s="31"/>
      <c r="AA1881" s="31"/>
      <c r="AB1881" s="31"/>
      <c r="AC1881" s="31"/>
      <c r="AD1881" s="31"/>
      <c r="AE1881" s="31"/>
      <c r="AF1881" s="31"/>
      <c r="AG1881" s="31"/>
      <c r="AH1881" s="31"/>
      <c r="AI1881" s="31"/>
      <c r="AJ1881" s="31"/>
      <c r="AK1881" s="31"/>
      <c r="AL1881" s="31"/>
      <c r="AM1881" s="31"/>
      <c r="AN1881" s="31"/>
      <c r="AO1881" s="31"/>
      <c r="AP1881" s="31"/>
      <c r="AQ1881" s="31"/>
      <c r="AR1881" s="31"/>
      <c r="AS1881" s="31"/>
      <c r="AT1881" s="31"/>
      <c r="AU1881" s="31"/>
      <c r="AV1881" s="31"/>
      <c r="AW1881" s="31"/>
      <c r="AX1881" s="31"/>
      <c r="AY1881" s="31"/>
      <c r="AZ1881" s="31"/>
      <c r="BA1881" s="31"/>
    </row>
    <row r="1882" spans="1:53" s="21" customFormat="1" ht="20.100000000000001" customHeight="1" x14ac:dyDescent="0.2">
      <c r="A1882" s="27" t="s">
        <v>109</v>
      </c>
      <c r="B1882" s="28" t="s">
        <v>244</v>
      </c>
      <c r="C1882" s="27" t="s">
        <v>1950</v>
      </c>
      <c r="D1882" s="27" t="s">
        <v>1933</v>
      </c>
      <c r="E1882" s="27" t="s">
        <v>11130</v>
      </c>
      <c r="F1882" s="27" t="s">
        <v>5349</v>
      </c>
      <c r="G1882" s="27" t="s">
        <v>6773</v>
      </c>
      <c r="H1882" s="27" t="s">
        <v>6688</v>
      </c>
      <c r="I1882" s="29">
        <v>0</v>
      </c>
      <c r="J1882" s="27" t="s">
        <v>6520</v>
      </c>
      <c r="K1882" s="27" t="s">
        <v>11357</v>
      </c>
      <c r="L1882" s="27" t="s">
        <v>2930</v>
      </c>
      <c r="M1882" s="30" t="s">
        <v>6531</v>
      </c>
      <c r="N1882" s="27" t="s">
        <v>6689</v>
      </c>
      <c r="O1882" s="23">
        <v>0</v>
      </c>
      <c r="P1882" s="23">
        <v>0</v>
      </c>
      <c r="Q1882" s="23">
        <v>0</v>
      </c>
      <c r="R1882" s="24">
        <v>0</v>
      </c>
      <c r="S1882" s="25">
        <v>0</v>
      </c>
      <c r="T1882" s="32"/>
      <c r="U1882" s="22" t="str">
        <f>IFERROR(VLOOKUP(B1882,[1]Planilha1!$A$1:$B$34,2,FALSE),"Liberado")</f>
        <v>Liberado</v>
      </c>
      <c r="V1882" s="31"/>
      <c r="W1882" s="31"/>
      <c r="X1882" s="31"/>
      <c r="Y1882" s="31"/>
      <c r="Z1882" s="31"/>
      <c r="AA1882" s="31"/>
      <c r="AB1882" s="31"/>
      <c r="AC1882" s="31"/>
      <c r="AD1882" s="31"/>
      <c r="AE1882" s="31"/>
      <c r="AF1882" s="31"/>
      <c r="AG1882" s="31"/>
      <c r="AH1882" s="31"/>
      <c r="AI1882" s="31"/>
      <c r="AJ1882" s="31"/>
      <c r="AK1882" s="31"/>
      <c r="AL1882" s="31"/>
      <c r="AM1882" s="31"/>
      <c r="AN1882" s="31"/>
      <c r="AO1882" s="31"/>
      <c r="AP1882" s="31"/>
      <c r="AQ1882" s="31"/>
      <c r="AR1882" s="31"/>
      <c r="AS1882" s="31"/>
      <c r="AT1882" s="31"/>
      <c r="AU1882" s="31"/>
      <c r="AV1882" s="31"/>
      <c r="AW1882" s="31"/>
      <c r="AX1882" s="31"/>
      <c r="AY1882" s="31"/>
      <c r="AZ1882" s="31"/>
      <c r="BA1882" s="31"/>
    </row>
    <row r="1883" spans="1:53" s="21" customFormat="1" ht="20.100000000000001" customHeight="1" x14ac:dyDescent="0.2">
      <c r="A1883" s="27" t="s">
        <v>109</v>
      </c>
      <c r="B1883" s="28" t="s">
        <v>244</v>
      </c>
      <c r="C1883" s="27" t="s">
        <v>825</v>
      </c>
      <c r="D1883" s="27" t="s">
        <v>1933</v>
      </c>
      <c r="E1883" s="27" t="s">
        <v>11130</v>
      </c>
      <c r="F1883" s="27" t="s">
        <v>5349</v>
      </c>
      <c r="G1883" s="27" t="s">
        <v>6774</v>
      </c>
      <c r="H1883" s="27" t="s">
        <v>6688</v>
      </c>
      <c r="I1883" s="29">
        <v>0</v>
      </c>
      <c r="J1883" s="27" t="s">
        <v>6520</v>
      </c>
      <c r="K1883" s="27" t="s">
        <v>11357</v>
      </c>
      <c r="L1883" s="27" t="s">
        <v>2930</v>
      </c>
      <c r="M1883" s="30" t="s">
        <v>6531</v>
      </c>
      <c r="N1883" s="27" t="s">
        <v>6689</v>
      </c>
      <c r="O1883" s="23">
        <v>0</v>
      </c>
      <c r="P1883" s="23">
        <v>0</v>
      </c>
      <c r="Q1883" s="23">
        <v>0</v>
      </c>
      <c r="R1883" s="24">
        <v>0</v>
      </c>
      <c r="S1883" s="25">
        <v>0</v>
      </c>
      <c r="T1883" s="32"/>
      <c r="U1883" s="22" t="str">
        <f>IFERROR(VLOOKUP(B1883,[1]Planilha1!$A$1:$B$34,2,FALSE),"Liberado")</f>
        <v>Liberado</v>
      </c>
      <c r="V1883" s="31"/>
      <c r="W1883" s="31"/>
      <c r="X1883" s="31"/>
      <c r="Y1883" s="31"/>
      <c r="Z1883" s="31"/>
      <c r="AA1883" s="31"/>
      <c r="AB1883" s="31"/>
      <c r="AC1883" s="31"/>
      <c r="AD1883" s="31"/>
      <c r="AE1883" s="31"/>
      <c r="AF1883" s="31"/>
      <c r="AG1883" s="31"/>
      <c r="AH1883" s="31"/>
      <c r="AI1883" s="31"/>
      <c r="AJ1883" s="31"/>
      <c r="AK1883" s="31"/>
      <c r="AL1883" s="31"/>
      <c r="AM1883" s="31"/>
      <c r="AN1883" s="31"/>
      <c r="AO1883" s="31"/>
      <c r="AP1883" s="31"/>
      <c r="AQ1883" s="31"/>
      <c r="AR1883" s="31"/>
      <c r="AS1883" s="31"/>
      <c r="AT1883" s="31"/>
      <c r="AU1883" s="31"/>
      <c r="AV1883" s="31"/>
      <c r="AW1883" s="31"/>
      <c r="AX1883" s="31"/>
      <c r="AY1883" s="31"/>
      <c r="AZ1883" s="31"/>
      <c r="BA1883" s="31"/>
    </row>
    <row r="1884" spans="1:53" s="21" customFormat="1" ht="20.100000000000001" customHeight="1" x14ac:dyDescent="0.2">
      <c r="A1884" s="27" t="s">
        <v>109</v>
      </c>
      <c r="B1884" s="28" t="s">
        <v>244</v>
      </c>
      <c r="C1884" s="27" t="s">
        <v>815</v>
      </c>
      <c r="D1884" s="27" t="s">
        <v>1933</v>
      </c>
      <c r="E1884" s="27" t="s">
        <v>11130</v>
      </c>
      <c r="F1884" s="27" t="s">
        <v>5349</v>
      </c>
      <c r="G1884" s="27" t="s">
        <v>6775</v>
      </c>
      <c r="H1884" s="27" t="s">
        <v>6688</v>
      </c>
      <c r="I1884" s="29">
        <v>0</v>
      </c>
      <c r="J1884" s="27" t="s">
        <v>6520</v>
      </c>
      <c r="K1884" s="27" t="s">
        <v>11357</v>
      </c>
      <c r="L1884" s="27" t="s">
        <v>2930</v>
      </c>
      <c r="M1884" s="30" t="s">
        <v>6531</v>
      </c>
      <c r="N1884" s="27" t="s">
        <v>6689</v>
      </c>
      <c r="O1884" s="23">
        <v>0</v>
      </c>
      <c r="P1884" s="23">
        <v>0</v>
      </c>
      <c r="Q1884" s="23">
        <v>0</v>
      </c>
      <c r="R1884" s="24">
        <v>0</v>
      </c>
      <c r="S1884" s="25">
        <v>0</v>
      </c>
      <c r="T1884" s="32"/>
      <c r="U1884" s="22" t="str">
        <f>IFERROR(VLOOKUP(B1884,[1]Planilha1!$A$1:$B$34,2,FALSE),"Liberado")</f>
        <v>Liberado</v>
      </c>
      <c r="V1884" s="31"/>
      <c r="W1884" s="31"/>
      <c r="X1884" s="31"/>
      <c r="Y1884" s="31"/>
      <c r="Z1884" s="31"/>
      <c r="AA1884" s="31"/>
      <c r="AB1884" s="31"/>
      <c r="AC1884" s="31"/>
      <c r="AD1884" s="31"/>
      <c r="AE1884" s="31"/>
      <c r="AF1884" s="31"/>
      <c r="AG1884" s="31"/>
      <c r="AH1884" s="31"/>
      <c r="AI1884" s="31"/>
      <c r="AJ1884" s="31"/>
      <c r="AK1884" s="31"/>
      <c r="AL1884" s="31"/>
      <c r="AM1884" s="31"/>
      <c r="AN1884" s="31"/>
      <c r="AO1884" s="31"/>
      <c r="AP1884" s="31"/>
      <c r="AQ1884" s="31"/>
      <c r="AR1884" s="31"/>
      <c r="AS1884" s="31"/>
      <c r="AT1884" s="31"/>
      <c r="AU1884" s="31"/>
      <c r="AV1884" s="31"/>
      <c r="AW1884" s="31"/>
      <c r="AX1884" s="31"/>
      <c r="AY1884" s="31"/>
      <c r="AZ1884" s="31"/>
      <c r="BA1884" s="31"/>
    </row>
    <row r="1885" spans="1:53" s="21" customFormat="1" ht="20.100000000000001" customHeight="1" x14ac:dyDescent="0.2">
      <c r="A1885" s="27" t="s">
        <v>109</v>
      </c>
      <c r="B1885" s="28" t="s">
        <v>244</v>
      </c>
      <c r="C1885" s="27" t="s">
        <v>320</v>
      </c>
      <c r="D1885" s="27" t="s">
        <v>1933</v>
      </c>
      <c r="E1885" s="27" t="s">
        <v>11130</v>
      </c>
      <c r="F1885" s="27" t="s">
        <v>5349</v>
      </c>
      <c r="G1885" s="27" t="s">
        <v>6778</v>
      </c>
      <c r="H1885" s="27" t="s">
        <v>6688</v>
      </c>
      <c r="I1885" s="29">
        <v>0</v>
      </c>
      <c r="J1885" s="27" t="s">
        <v>6520</v>
      </c>
      <c r="K1885" s="27" t="s">
        <v>11357</v>
      </c>
      <c r="L1885" s="27" t="s">
        <v>6731</v>
      </c>
      <c r="M1885" s="30" t="s">
        <v>6531</v>
      </c>
      <c r="N1885" s="27" t="s">
        <v>6732</v>
      </c>
      <c r="O1885" s="23">
        <v>0</v>
      </c>
      <c r="P1885" s="23">
        <v>0</v>
      </c>
      <c r="Q1885" s="23">
        <v>0</v>
      </c>
      <c r="R1885" s="24">
        <v>0</v>
      </c>
      <c r="S1885" s="25">
        <v>0</v>
      </c>
      <c r="T1885" s="32"/>
      <c r="U1885" s="22" t="str">
        <f>IFERROR(VLOOKUP(B1885,[1]Planilha1!$A$1:$B$34,2,FALSE),"Liberado")</f>
        <v>Liberado</v>
      </c>
      <c r="V1885" s="31"/>
      <c r="W1885" s="31"/>
      <c r="X1885" s="31"/>
      <c r="Y1885" s="31"/>
      <c r="Z1885" s="31"/>
      <c r="AA1885" s="31"/>
      <c r="AB1885" s="31"/>
      <c r="AC1885" s="31"/>
      <c r="AD1885" s="31"/>
      <c r="AE1885" s="31"/>
      <c r="AF1885" s="31"/>
      <c r="AG1885" s="31"/>
      <c r="AH1885" s="31"/>
      <c r="AI1885" s="31"/>
      <c r="AJ1885" s="31"/>
      <c r="AK1885" s="31"/>
      <c r="AL1885" s="31"/>
      <c r="AM1885" s="31"/>
      <c r="AN1885" s="31"/>
      <c r="AO1885" s="31"/>
      <c r="AP1885" s="31"/>
      <c r="AQ1885" s="31"/>
      <c r="AR1885" s="31"/>
      <c r="AS1885" s="31"/>
      <c r="AT1885" s="31"/>
      <c r="AU1885" s="31"/>
      <c r="AV1885" s="31"/>
      <c r="AW1885" s="31"/>
      <c r="AX1885" s="31"/>
      <c r="AY1885" s="31"/>
      <c r="AZ1885" s="31"/>
      <c r="BA1885" s="31"/>
    </row>
    <row r="1886" spans="1:53" s="21" customFormat="1" ht="20.100000000000001" customHeight="1" x14ac:dyDescent="0.2">
      <c r="A1886" s="27" t="s">
        <v>109</v>
      </c>
      <c r="B1886" s="28" t="s">
        <v>244</v>
      </c>
      <c r="C1886" s="27" t="s">
        <v>791</v>
      </c>
      <c r="D1886" s="27" t="s">
        <v>1933</v>
      </c>
      <c r="E1886" s="27" t="s">
        <v>11130</v>
      </c>
      <c r="F1886" s="27" t="s">
        <v>5349</v>
      </c>
      <c r="G1886" s="27" t="s">
        <v>6779</v>
      </c>
      <c r="H1886" s="27" t="s">
        <v>6688</v>
      </c>
      <c r="I1886" s="29">
        <v>0</v>
      </c>
      <c r="J1886" s="27" t="s">
        <v>6520</v>
      </c>
      <c r="K1886" s="27" t="s">
        <v>11357</v>
      </c>
      <c r="L1886" s="27" t="s">
        <v>6731</v>
      </c>
      <c r="M1886" s="30" t="s">
        <v>6531</v>
      </c>
      <c r="N1886" s="27" t="s">
        <v>6732</v>
      </c>
      <c r="O1886" s="23">
        <v>0</v>
      </c>
      <c r="P1886" s="23">
        <v>0</v>
      </c>
      <c r="Q1886" s="23">
        <v>0</v>
      </c>
      <c r="R1886" s="24">
        <v>0</v>
      </c>
      <c r="S1886" s="25">
        <v>0</v>
      </c>
      <c r="T1886" s="32"/>
      <c r="U1886" s="22" t="str">
        <f>IFERROR(VLOOKUP(B1886,[1]Planilha1!$A$1:$B$34,2,FALSE),"Liberado")</f>
        <v>Liberado</v>
      </c>
      <c r="V1886" s="31"/>
      <c r="W1886" s="31"/>
      <c r="X1886" s="31"/>
      <c r="Y1886" s="31"/>
      <c r="Z1886" s="31"/>
      <c r="AA1886" s="31"/>
      <c r="AB1886" s="31"/>
      <c r="AC1886" s="31"/>
      <c r="AD1886" s="31"/>
      <c r="AE1886" s="31"/>
      <c r="AF1886" s="31"/>
      <c r="AG1886" s="31"/>
      <c r="AH1886" s="31"/>
      <c r="AI1886" s="31"/>
      <c r="AJ1886" s="31"/>
      <c r="AK1886" s="31"/>
      <c r="AL1886" s="31"/>
      <c r="AM1886" s="31"/>
      <c r="AN1886" s="31"/>
      <c r="AO1886" s="31"/>
      <c r="AP1886" s="31"/>
      <c r="AQ1886" s="31"/>
      <c r="AR1886" s="31"/>
      <c r="AS1886" s="31"/>
      <c r="AT1886" s="31"/>
      <c r="AU1886" s="31"/>
      <c r="AV1886" s="31"/>
      <c r="AW1886" s="31"/>
      <c r="AX1886" s="31"/>
      <c r="AY1886" s="31"/>
      <c r="AZ1886" s="31"/>
      <c r="BA1886" s="31"/>
    </row>
    <row r="1887" spans="1:53" s="21" customFormat="1" ht="20.100000000000001" customHeight="1" x14ac:dyDescent="0.2">
      <c r="A1887" s="27" t="s">
        <v>109</v>
      </c>
      <c r="B1887" s="28" t="s">
        <v>244</v>
      </c>
      <c r="C1887" s="27" t="s">
        <v>534</v>
      </c>
      <c r="D1887" s="27" t="s">
        <v>1933</v>
      </c>
      <c r="E1887" s="27" t="s">
        <v>11130</v>
      </c>
      <c r="F1887" s="27" t="s">
        <v>5349</v>
      </c>
      <c r="G1887" s="27" t="s">
        <v>6780</v>
      </c>
      <c r="H1887" s="27" t="s">
        <v>6688</v>
      </c>
      <c r="I1887" s="29">
        <v>0</v>
      </c>
      <c r="J1887" s="27" t="s">
        <v>6520</v>
      </c>
      <c r="K1887" s="27" t="s">
        <v>11632</v>
      </c>
      <c r="L1887" s="27" t="s">
        <v>2930</v>
      </c>
      <c r="M1887" s="30" t="s">
        <v>6531</v>
      </c>
      <c r="N1887" s="27" t="s">
        <v>6689</v>
      </c>
      <c r="O1887" s="23">
        <v>0</v>
      </c>
      <c r="P1887" s="23">
        <v>0</v>
      </c>
      <c r="Q1887" s="23">
        <v>0</v>
      </c>
      <c r="R1887" s="24">
        <v>0</v>
      </c>
      <c r="S1887" s="25">
        <v>0</v>
      </c>
      <c r="T1887" s="32"/>
      <c r="U1887" s="22" t="str">
        <f>IFERROR(VLOOKUP(B1887,[1]Planilha1!$A$1:$B$34,2,FALSE),"Liberado")</f>
        <v>Liberado</v>
      </c>
      <c r="V1887" s="31"/>
      <c r="W1887" s="31"/>
      <c r="X1887" s="31"/>
      <c r="Y1887" s="31"/>
      <c r="Z1887" s="31"/>
      <c r="AA1887" s="31"/>
      <c r="AB1887" s="31"/>
      <c r="AC1887" s="31"/>
      <c r="AD1887" s="31"/>
      <c r="AE1887" s="31"/>
      <c r="AF1887" s="31"/>
      <c r="AG1887" s="31"/>
      <c r="AH1887" s="31"/>
      <c r="AI1887" s="31"/>
      <c r="AJ1887" s="31"/>
      <c r="AK1887" s="31"/>
      <c r="AL1887" s="31"/>
      <c r="AM1887" s="31"/>
      <c r="AN1887" s="31"/>
      <c r="AO1887" s="31"/>
      <c r="AP1887" s="31"/>
      <c r="AQ1887" s="31"/>
      <c r="AR1887" s="31"/>
      <c r="AS1887" s="31"/>
      <c r="AT1887" s="31"/>
      <c r="AU1887" s="31"/>
      <c r="AV1887" s="31"/>
      <c r="AW1887" s="31"/>
      <c r="AX1887" s="31"/>
      <c r="AY1887" s="31"/>
      <c r="AZ1887" s="31"/>
      <c r="BA1887" s="31"/>
    </row>
    <row r="1888" spans="1:53" s="21" customFormat="1" ht="20.100000000000001" customHeight="1" x14ac:dyDescent="0.2">
      <c r="A1888" s="27" t="s">
        <v>109</v>
      </c>
      <c r="B1888" s="28" t="s">
        <v>244</v>
      </c>
      <c r="C1888" s="27" t="s">
        <v>828</v>
      </c>
      <c r="D1888" s="27" t="s">
        <v>1933</v>
      </c>
      <c r="E1888" s="27" t="s">
        <v>11130</v>
      </c>
      <c r="F1888" s="27" t="s">
        <v>5349</v>
      </c>
      <c r="G1888" s="27" t="s">
        <v>6781</v>
      </c>
      <c r="H1888" s="27" t="s">
        <v>6688</v>
      </c>
      <c r="I1888" s="29">
        <v>0</v>
      </c>
      <c r="J1888" s="27" t="s">
        <v>6520</v>
      </c>
      <c r="K1888" s="27" t="s">
        <v>11633</v>
      </c>
      <c r="L1888" s="27" t="s">
        <v>2930</v>
      </c>
      <c r="M1888" s="30" t="s">
        <v>6531</v>
      </c>
      <c r="N1888" s="27" t="s">
        <v>6689</v>
      </c>
      <c r="O1888" s="23">
        <v>0</v>
      </c>
      <c r="P1888" s="23">
        <v>0</v>
      </c>
      <c r="Q1888" s="23">
        <v>0</v>
      </c>
      <c r="R1888" s="24">
        <v>0</v>
      </c>
      <c r="S1888" s="25">
        <v>0</v>
      </c>
      <c r="T1888" s="32"/>
      <c r="U1888" s="22" t="str">
        <f>IFERROR(VLOOKUP(B1888,[1]Planilha1!$A$1:$B$34,2,FALSE),"Liberado")</f>
        <v>Liberado</v>
      </c>
      <c r="V1888" s="31"/>
      <c r="W1888" s="31"/>
      <c r="X1888" s="31"/>
      <c r="Y1888" s="31"/>
      <c r="Z1888" s="31"/>
      <c r="AA1888" s="31"/>
      <c r="AB1888" s="31"/>
      <c r="AC1888" s="31"/>
      <c r="AD1888" s="31"/>
      <c r="AE1888" s="31"/>
      <c r="AF1888" s="31"/>
      <c r="AG1888" s="31"/>
      <c r="AH1888" s="31"/>
      <c r="AI1888" s="31"/>
      <c r="AJ1888" s="31"/>
      <c r="AK1888" s="31"/>
      <c r="AL1888" s="31"/>
      <c r="AM1888" s="31"/>
      <c r="AN1888" s="31"/>
      <c r="AO1888" s="31"/>
      <c r="AP1888" s="31"/>
      <c r="AQ1888" s="31"/>
      <c r="AR1888" s="31"/>
      <c r="AS1888" s="31"/>
      <c r="AT1888" s="31"/>
      <c r="AU1888" s="31"/>
      <c r="AV1888" s="31"/>
      <c r="AW1888" s="31"/>
      <c r="AX1888" s="31"/>
      <c r="AY1888" s="31"/>
      <c r="AZ1888" s="31"/>
      <c r="BA1888" s="31"/>
    </row>
    <row r="1889" spans="1:53" s="21" customFormat="1" ht="20.100000000000001" customHeight="1" x14ac:dyDescent="0.2">
      <c r="A1889" s="27" t="s">
        <v>109</v>
      </c>
      <c r="B1889" s="28" t="s">
        <v>244</v>
      </c>
      <c r="C1889" s="27" t="s">
        <v>534</v>
      </c>
      <c r="D1889" s="27" t="s">
        <v>1933</v>
      </c>
      <c r="E1889" s="27" t="s">
        <v>11130</v>
      </c>
      <c r="F1889" s="27" t="s">
        <v>5349</v>
      </c>
      <c r="G1889" s="27" t="s">
        <v>6782</v>
      </c>
      <c r="H1889" s="27" t="s">
        <v>6688</v>
      </c>
      <c r="I1889" s="29">
        <v>0</v>
      </c>
      <c r="J1889" s="27" t="s">
        <v>6520</v>
      </c>
      <c r="K1889" s="27" t="s">
        <v>11634</v>
      </c>
      <c r="L1889" s="27" t="s">
        <v>2930</v>
      </c>
      <c r="M1889" s="30" t="s">
        <v>6531</v>
      </c>
      <c r="N1889" s="27" t="s">
        <v>6689</v>
      </c>
      <c r="O1889" s="23">
        <v>0</v>
      </c>
      <c r="P1889" s="23">
        <v>0</v>
      </c>
      <c r="Q1889" s="23">
        <v>0</v>
      </c>
      <c r="R1889" s="24">
        <v>0</v>
      </c>
      <c r="S1889" s="25">
        <v>0</v>
      </c>
      <c r="T1889" s="32"/>
      <c r="U1889" s="22" t="str">
        <f>IFERROR(VLOOKUP(B1889,[1]Planilha1!$A$1:$B$34,2,FALSE),"Liberado")</f>
        <v>Liberado</v>
      </c>
      <c r="V1889" s="31"/>
      <c r="W1889" s="31"/>
      <c r="X1889" s="31"/>
      <c r="Y1889" s="31"/>
      <c r="Z1889" s="31"/>
      <c r="AA1889" s="31"/>
      <c r="AB1889" s="31"/>
      <c r="AC1889" s="31"/>
      <c r="AD1889" s="31"/>
      <c r="AE1889" s="31"/>
      <c r="AF1889" s="31"/>
      <c r="AG1889" s="31"/>
      <c r="AH1889" s="31"/>
      <c r="AI1889" s="31"/>
      <c r="AJ1889" s="31"/>
      <c r="AK1889" s="31"/>
      <c r="AL1889" s="31"/>
      <c r="AM1889" s="31"/>
      <c r="AN1889" s="31"/>
      <c r="AO1889" s="31"/>
      <c r="AP1889" s="31"/>
      <c r="AQ1889" s="31"/>
      <c r="AR1889" s="31"/>
      <c r="AS1889" s="31"/>
      <c r="AT1889" s="31"/>
      <c r="AU1889" s="31"/>
      <c r="AV1889" s="31"/>
      <c r="AW1889" s="31"/>
      <c r="AX1889" s="31"/>
      <c r="AY1889" s="31"/>
      <c r="AZ1889" s="31"/>
      <c r="BA1889" s="31"/>
    </row>
    <row r="1890" spans="1:53" s="21" customFormat="1" ht="20.100000000000001" customHeight="1" x14ac:dyDescent="0.2">
      <c r="A1890" s="27" t="s">
        <v>109</v>
      </c>
      <c r="B1890" s="28" t="s">
        <v>244</v>
      </c>
      <c r="C1890" s="27" t="s">
        <v>602</v>
      </c>
      <c r="D1890" s="27" t="s">
        <v>1933</v>
      </c>
      <c r="E1890" s="27" t="s">
        <v>11130</v>
      </c>
      <c r="F1890" s="27" t="s">
        <v>5349</v>
      </c>
      <c r="G1890" s="27" t="s">
        <v>6783</v>
      </c>
      <c r="H1890" s="27" t="s">
        <v>6688</v>
      </c>
      <c r="I1890" s="29">
        <v>0</v>
      </c>
      <c r="J1890" s="27" t="s">
        <v>6520</v>
      </c>
      <c r="K1890" s="27" t="s">
        <v>11357</v>
      </c>
      <c r="L1890" s="27" t="s">
        <v>6731</v>
      </c>
      <c r="M1890" s="30" t="s">
        <v>6531</v>
      </c>
      <c r="N1890" s="27" t="s">
        <v>6732</v>
      </c>
      <c r="O1890" s="23">
        <v>0</v>
      </c>
      <c r="P1890" s="23">
        <v>0</v>
      </c>
      <c r="Q1890" s="23">
        <v>0</v>
      </c>
      <c r="R1890" s="24">
        <v>0</v>
      </c>
      <c r="S1890" s="25">
        <v>0</v>
      </c>
      <c r="T1890" s="32"/>
      <c r="U1890" s="22" t="str">
        <f>IFERROR(VLOOKUP(B1890,[1]Planilha1!$A$1:$B$34,2,FALSE),"Liberado")</f>
        <v>Liberado</v>
      </c>
      <c r="V1890" s="31"/>
      <c r="W1890" s="31"/>
      <c r="X1890" s="31"/>
      <c r="Y1890" s="31"/>
      <c r="Z1890" s="31"/>
      <c r="AA1890" s="31"/>
      <c r="AB1890" s="31"/>
      <c r="AC1890" s="31"/>
      <c r="AD1890" s="31"/>
      <c r="AE1890" s="31"/>
      <c r="AF1890" s="31"/>
      <c r="AG1890" s="31"/>
      <c r="AH1890" s="31"/>
      <c r="AI1890" s="31"/>
      <c r="AJ1890" s="31"/>
      <c r="AK1890" s="31"/>
      <c r="AL1890" s="31"/>
      <c r="AM1890" s="31"/>
      <c r="AN1890" s="31"/>
      <c r="AO1890" s="31"/>
      <c r="AP1890" s="31"/>
      <c r="AQ1890" s="31"/>
      <c r="AR1890" s="31"/>
      <c r="AS1890" s="31"/>
      <c r="AT1890" s="31"/>
      <c r="AU1890" s="31"/>
      <c r="AV1890" s="31"/>
      <c r="AW1890" s="31"/>
      <c r="AX1890" s="31"/>
      <c r="AY1890" s="31"/>
      <c r="AZ1890" s="31"/>
      <c r="BA1890" s="31"/>
    </row>
    <row r="1891" spans="1:53" s="21" customFormat="1" ht="20.100000000000001" customHeight="1" x14ac:dyDescent="0.2">
      <c r="A1891" s="27" t="s">
        <v>109</v>
      </c>
      <c r="B1891" s="28" t="s">
        <v>244</v>
      </c>
      <c r="C1891" s="27" t="s">
        <v>411</v>
      </c>
      <c r="D1891" s="27" t="s">
        <v>1933</v>
      </c>
      <c r="E1891" s="27" t="s">
        <v>11130</v>
      </c>
      <c r="F1891" s="27" t="s">
        <v>5349</v>
      </c>
      <c r="G1891" s="27" t="s">
        <v>6784</v>
      </c>
      <c r="H1891" s="27" t="s">
        <v>6688</v>
      </c>
      <c r="I1891" s="29">
        <v>0</v>
      </c>
      <c r="J1891" s="27" t="s">
        <v>6520</v>
      </c>
      <c r="K1891" s="27" t="s">
        <v>11357</v>
      </c>
      <c r="L1891" s="27" t="s">
        <v>6731</v>
      </c>
      <c r="M1891" s="30" t="s">
        <v>6531</v>
      </c>
      <c r="N1891" s="27" t="s">
        <v>6732</v>
      </c>
      <c r="O1891" s="23">
        <v>0</v>
      </c>
      <c r="P1891" s="23">
        <v>0</v>
      </c>
      <c r="Q1891" s="23">
        <v>0</v>
      </c>
      <c r="R1891" s="24">
        <v>0</v>
      </c>
      <c r="S1891" s="25">
        <v>0</v>
      </c>
      <c r="T1891" s="32"/>
      <c r="U1891" s="22" t="str">
        <f>IFERROR(VLOOKUP(B1891,[1]Planilha1!$A$1:$B$34,2,FALSE),"Liberado")</f>
        <v>Liberado</v>
      </c>
      <c r="V1891" s="31"/>
      <c r="W1891" s="31"/>
      <c r="X1891" s="31"/>
      <c r="Y1891" s="31"/>
      <c r="Z1891" s="31"/>
      <c r="AA1891" s="31"/>
      <c r="AB1891" s="31"/>
      <c r="AC1891" s="31"/>
      <c r="AD1891" s="31"/>
      <c r="AE1891" s="31"/>
      <c r="AF1891" s="31"/>
      <c r="AG1891" s="31"/>
      <c r="AH1891" s="31"/>
      <c r="AI1891" s="31"/>
      <c r="AJ1891" s="31"/>
      <c r="AK1891" s="31"/>
      <c r="AL1891" s="31"/>
      <c r="AM1891" s="31"/>
      <c r="AN1891" s="31"/>
      <c r="AO1891" s="31"/>
      <c r="AP1891" s="31"/>
      <c r="AQ1891" s="31"/>
      <c r="AR1891" s="31"/>
      <c r="AS1891" s="31"/>
      <c r="AT1891" s="31"/>
      <c r="AU1891" s="31"/>
      <c r="AV1891" s="31"/>
      <c r="AW1891" s="31"/>
      <c r="AX1891" s="31"/>
      <c r="AY1891" s="31"/>
      <c r="AZ1891" s="31"/>
      <c r="BA1891" s="31"/>
    </row>
    <row r="1892" spans="1:53" s="21" customFormat="1" ht="20.100000000000001" customHeight="1" x14ac:dyDescent="0.2">
      <c r="A1892" s="27" t="s">
        <v>109</v>
      </c>
      <c r="B1892" s="28" t="s">
        <v>244</v>
      </c>
      <c r="C1892" s="27" t="s">
        <v>1364</v>
      </c>
      <c r="D1892" s="27" t="s">
        <v>1933</v>
      </c>
      <c r="E1892" s="27" t="s">
        <v>11130</v>
      </c>
      <c r="F1892" s="27" t="s">
        <v>5349</v>
      </c>
      <c r="G1892" s="27" t="s">
        <v>6785</v>
      </c>
      <c r="H1892" s="27" t="s">
        <v>6688</v>
      </c>
      <c r="I1892" s="29">
        <v>0</v>
      </c>
      <c r="J1892" s="27" t="s">
        <v>6520</v>
      </c>
      <c r="K1892" s="27" t="s">
        <v>11357</v>
      </c>
      <c r="L1892" s="27" t="s">
        <v>6731</v>
      </c>
      <c r="M1892" s="30" t="s">
        <v>6531</v>
      </c>
      <c r="N1892" s="27" t="s">
        <v>6732</v>
      </c>
      <c r="O1892" s="23">
        <v>0</v>
      </c>
      <c r="P1892" s="23">
        <v>0</v>
      </c>
      <c r="Q1892" s="23">
        <v>0</v>
      </c>
      <c r="R1892" s="24">
        <v>0</v>
      </c>
      <c r="S1892" s="25">
        <v>0</v>
      </c>
      <c r="T1892" s="32"/>
      <c r="U1892" s="22" t="str">
        <f>IFERROR(VLOOKUP(B1892,[1]Planilha1!$A$1:$B$34,2,FALSE),"Liberado")</f>
        <v>Liberado</v>
      </c>
      <c r="V1892" s="31"/>
      <c r="W1892" s="31"/>
      <c r="X1892" s="31"/>
      <c r="Y1892" s="31"/>
      <c r="Z1892" s="31"/>
      <c r="AA1892" s="31"/>
      <c r="AB1892" s="31"/>
      <c r="AC1892" s="31"/>
      <c r="AD1892" s="31"/>
      <c r="AE1892" s="31"/>
      <c r="AF1892" s="31"/>
      <c r="AG1892" s="31"/>
      <c r="AH1892" s="31"/>
      <c r="AI1892" s="31"/>
      <c r="AJ1892" s="31"/>
      <c r="AK1892" s="31"/>
      <c r="AL1892" s="31"/>
      <c r="AM1892" s="31"/>
      <c r="AN1892" s="31"/>
      <c r="AO1892" s="31"/>
      <c r="AP1892" s="31"/>
      <c r="AQ1892" s="31"/>
      <c r="AR1892" s="31"/>
      <c r="AS1892" s="31"/>
      <c r="AT1892" s="31"/>
      <c r="AU1892" s="31"/>
      <c r="AV1892" s="31"/>
      <c r="AW1892" s="31"/>
      <c r="AX1892" s="31"/>
      <c r="AY1892" s="31"/>
      <c r="AZ1892" s="31"/>
      <c r="BA1892" s="31"/>
    </row>
    <row r="1893" spans="1:53" s="21" customFormat="1" ht="20.100000000000001" customHeight="1" x14ac:dyDescent="0.2">
      <c r="A1893" s="27" t="s">
        <v>109</v>
      </c>
      <c r="B1893" s="28" t="s">
        <v>244</v>
      </c>
      <c r="C1893" s="27" t="s">
        <v>534</v>
      </c>
      <c r="D1893" s="27" t="s">
        <v>1933</v>
      </c>
      <c r="E1893" s="27" t="s">
        <v>11130</v>
      </c>
      <c r="F1893" s="27" t="s">
        <v>5349</v>
      </c>
      <c r="G1893" s="27" t="s">
        <v>6786</v>
      </c>
      <c r="H1893" s="27" t="s">
        <v>6688</v>
      </c>
      <c r="I1893" s="29">
        <v>0</v>
      </c>
      <c r="J1893" s="27" t="s">
        <v>6520</v>
      </c>
      <c r="K1893" s="27" t="s">
        <v>11357</v>
      </c>
      <c r="L1893" s="27" t="s">
        <v>6731</v>
      </c>
      <c r="M1893" s="30" t="s">
        <v>6531</v>
      </c>
      <c r="N1893" s="27" t="s">
        <v>6732</v>
      </c>
      <c r="O1893" s="23">
        <v>0</v>
      </c>
      <c r="P1893" s="23">
        <v>0</v>
      </c>
      <c r="Q1893" s="23">
        <v>0</v>
      </c>
      <c r="R1893" s="24">
        <v>0</v>
      </c>
      <c r="S1893" s="25">
        <v>0</v>
      </c>
      <c r="T1893" s="32"/>
      <c r="U1893" s="22" t="str">
        <f>IFERROR(VLOOKUP(B1893,[1]Planilha1!$A$1:$B$34,2,FALSE),"Liberado")</f>
        <v>Liberado</v>
      </c>
      <c r="V1893" s="31"/>
      <c r="W1893" s="31"/>
      <c r="X1893" s="31"/>
      <c r="Y1893" s="31"/>
      <c r="Z1893" s="31"/>
      <c r="AA1893" s="31"/>
      <c r="AB1893" s="31"/>
      <c r="AC1893" s="31"/>
      <c r="AD1893" s="31"/>
      <c r="AE1893" s="31"/>
      <c r="AF1893" s="31"/>
      <c r="AG1893" s="31"/>
      <c r="AH1893" s="31"/>
      <c r="AI1893" s="31"/>
      <c r="AJ1893" s="31"/>
      <c r="AK1893" s="31"/>
      <c r="AL1893" s="31"/>
      <c r="AM1893" s="31"/>
      <c r="AN1893" s="31"/>
      <c r="AO1893" s="31"/>
      <c r="AP1893" s="31"/>
      <c r="AQ1893" s="31"/>
      <c r="AR1893" s="31"/>
      <c r="AS1893" s="31"/>
      <c r="AT1893" s="31"/>
      <c r="AU1893" s="31"/>
      <c r="AV1893" s="31"/>
      <c r="AW1893" s="31"/>
      <c r="AX1893" s="31"/>
      <c r="AY1893" s="31"/>
      <c r="AZ1893" s="31"/>
      <c r="BA1893" s="31"/>
    </row>
    <row r="1894" spans="1:53" s="21" customFormat="1" ht="20.100000000000001" customHeight="1" x14ac:dyDescent="0.2">
      <c r="A1894" s="27" t="s">
        <v>109</v>
      </c>
      <c r="B1894" s="28" t="s">
        <v>244</v>
      </c>
      <c r="C1894" s="27" t="s">
        <v>784</v>
      </c>
      <c r="D1894" s="27" t="s">
        <v>1957</v>
      </c>
      <c r="E1894" s="27" t="s">
        <v>7</v>
      </c>
      <c r="F1894" s="27" t="s">
        <v>6507</v>
      </c>
      <c r="G1894" s="27" t="s">
        <v>6803</v>
      </c>
      <c r="H1894" s="27" t="s">
        <v>6735</v>
      </c>
      <c r="I1894" s="29">
        <v>50000</v>
      </c>
      <c r="J1894" s="27" t="s">
        <v>6514</v>
      </c>
      <c r="K1894" s="27" t="s">
        <v>11645</v>
      </c>
      <c r="L1894" s="27" t="s">
        <v>6585</v>
      </c>
      <c r="M1894" s="30">
        <v>43063</v>
      </c>
      <c r="N1894" s="27" t="s">
        <v>11646</v>
      </c>
      <c r="O1894" s="23">
        <v>0</v>
      </c>
      <c r="P1894" s="23">
        <v>17596.57</v>
      </c>
      <c r="Q1894" s="23">
        <v>0</v>
      </c>
      <c r="R1894" s="24">
        <v>0</v>
      </c>
      <c r="S1894" s="25">
        <v>0</v>
      </c>
      <c r="T1894" s="32"/>
      <c r="U1894" s="22" t="str">
        <f>IFERROR(VLOOKUP(B1894,[1]Planilha1!$A$1:$B$34,2,FALSE),"Liberado")</f>
        <v>Liberado</v>
      </c>
      <c r="V1894" s="31"/>
      <c r="W1894" s="31"/>
      <c r="X1894" s="31"/>
      <c r="Y1894" s="31"/>
      <c r="Z1894" s="31"/>
      <c r="AA1894" s="31"/>
      <c r="AB1894" s="31"/>
      <c r="AC1894" s="31"/>
      <c r="AD1894" s="31"/>
      <c r="AE1894" s="31"/>
      <c r="AF1894" s="31"/>
      <c r="AG1894" s="31"/>
      <c r="AH1894" s="31"/>
      <c r="AI1894" s="31"/>
      <c r="AJ1894" s="31"/>
      <c r="AK1894" s="31"/>
      <c r="AL1894" s="31"/>
      <c r="AM1894" s="31"/>
      <c r="AN1894" s="31"/>
      <c r="AO1894" s="31"/>
      <c r="AP1894" s="31"/>
      <c r="AQ1894" s="31"/>
      <c r="AR1894" s="31"/>
      <c r="AS1894" s="31"/>
      <c r="AT1894" s="31"/>
      <c r="AU1894" s="31"/>
      <c r="AV1894" s="31"/>
      <c r="AW1894" s="31"/>
      <c r="AX1894" s="31"/>
      <c r="AY1894" s="31"/>
      <c r="AZ1894" s="31"/>
      <c r="BA1894" s="31"/>
    </row>
    <row r="1895" spans="1:53" s="21" customFormat="1" ht="20.100000000000001" customHeight="1" x14ac:dyDescent="0.2">
      <c r="A1895" s="27" t="s">
        <v>109</v>
      </c>
      <c r="B1895" s="28" t="s">
        <v>244</v>
      </c>
      <c r="C1895" s="27" t="s">
        <v>772</v>
      </c>
      <c r="D1895" s="27" t="s">
        <v>1960</v>
      </c>
      <c r="E1895" s="27" t="s">
        <v>7</v>
      </c>
      <c r="F1895" s="27" t="s">
        <v>6507</v>
      </c>
      <c r="G1895" s="27" t="s">
        <v>6809</v>
      </c>
      <c r="H1895" s="27" t="s">
        <v>6810</v>
      </c>
      <c r="I1895" s="29">
        <v>35000</v>
      </c>
      <c r="J1895" s="27" t="s">
        <v>6514</v>
      </c>
      <c r="K1895" s="27" t="s">
        <v>11099</v>
      </c>
      <c r="L1895" s="27" t="s">
        <v>2677</v>
      </c>
      <c r="M1895" s="30">
        <v>42891</v>
      </c>
      <c r="N1895" s="27" t="s">
        <v>11650</v>
      </c>
      <c r="O1895" s="23">
        <v>0</v>
      </c>
      <c r="P1895" s="23">
        <v>0.01</v>
      </c>
      <c r="Q1895" s="23">
        <v>0</v>
      </c>
      <c r="R1895" s="24">
        <v>0</v>
      </c>
      <c r="S1895" s="25">
        <v>0</v>
      </c>
      <c r="T1895" s="32"/>
      <c r="U1895" s="22" t="str">
        <f>IFERROR(VLOOKUP(B1895,[1]Planilha1!$A$1:$B$34,2,FALSE),"Liberado")</f>
        <v>Liberado</v>
      </c>
      <c r="V1895" s="31"/>
      <c r="W1895" s="31"/>
      <c r="X1895" s="31"/>
      <c r="Y1895" s="31"/>
      <c r="Z1895" s="31"/>
      <c r="AA1895" s="31"/>
      <c r="AB1895" s="31"/>
      <c r="AC1895" s="31"/>
      <c r="AD1895" s="31"/>
      <c r="AE1895" s="31"/>
      <c r="AF1895" s="31"/>
      <c r="AG1895" s="31"/>
      <c r="AH1895" s="31"/>
      <c r="AI1895" s="31"/>
      <c r="AJ1895" s="31"/>
      <c r="AK1895" s="31"/>
      <c r="AL1895" s="31"/>
      <c r="AM1895" s="31"/>
      <c r="AN1895" s="31"/>
      <c r="AO1895" s="31"/>
      <c r="AP1895" s="31"/>
      <c r="AQ1895" s="31"/>
      <c r="AR1895" s="31"/>
      <c r="AS1895" s="31"/>
      <c r="AT1895" s="31"/>
      <c r="AU1895" s="31"/>
      <c r="AV1895" s="31"/>
      <c r="AW1895" s="31"/>
      <c r="AX1895" s="31"/>
      <c r="AY1895" s="31"/>
      <c r="AZ1895" s="31"/>
      <c r="BA1895" s="31"/>
    </row>
    <row r="1896" spans="1:53" s="21" customFormat="1" ht="20.100000000000001" customHeight="1" x14ac:dyDescent="0.2">
      <c r="A1896" s="27" t="s">
        <v>109</v>
      </c>
      <c r="B1896" s="28" t="s">
        <v>244</v>
      </c>
      <c r="C1896" s="27" t="s">
        <v>534</v>
      </c>
      <c r="D1896" s="27" t="s">
        <v>1933</v>
      </c>
      <c r="E1896" s="27" t="s">
        <v>11130</v>
      </c>
      <c r="F1896" s="27" t="s">
        <v>5349</v>
      </c>
      <c r="G1896" s="27" t="s">
        <v>6864</v>
      </c>
      <c r="H1896" s="27" t="s">
        <v>6688</v>
      </c>
      <c r="I1896" s="29">
        <v>0</v>
      </c>
      <c r="J1896" s="27" t="s">
        <v>6520</v>
      </c>
      <c r="K1896" s="27" t="s">
        <v>11357</v>
      </c>
      <c r="L1896" s="27" t="s">
        <v>2930</v>
      </c>
      <c r="M1896" s="30" t="s">
        <v>6531</v>
      </c>
      <c r="N1896" s="27" t="s">
        <v>6689</v>
      </c>
      <c r="O1896" s="23">
        <v>0</v>
      </c>
      <c r="P1896" s="23">
        <v>0</v>
      </c>
      <c r="Q1896" s="23">
        <v>0</v>
      </c>
      <c r="R1896" s="24">
        <v>0</v>
      </c>
      <c r="S1896" s="25">
        <v>0</v>
      </c>
      <c r="T1896" s="32"/>
      <c r="U1896" s="22" t="str">
        <f>IFERROR(VLOOKUP(B1896,[1]Planilha1!$A$1:$B$34,2,FALSE),"Liberado")</f>
        <v>Liberado</v>
      </c>
      <c r="V1896" s="31"/>
      <c r="W1896" s="31"/>
      <c r="X1896" s="31"/>
      <c r="Y1896" s="31"/>
      <c r="Z1896" s="31"/>
      <c r="AA1896" s="31"/>
      <c r="AB1896" s="31"/>
      <c r="AC1896" s="31"/>
      <c r="AD1896" s="31"/>
      <c r="AE1896" s="31"/>
      <c r="AF1896" s="31"/>
      <c r="AG1896" s="31"/>
      <c r="AH1896" s="31"/>
      <c r="AI1896" s="31"/>
      <c r="AJ1896" s="31"/>
      <c r="AK1896" s="31"/>
      <c r="AL1896" s="31"/>
      <c r="AM1896" s="31"/>
      <c r="AN1896" s="31"/>
      <c r="AO1896" s="31"/>
      <c r="AP1896" s="31"/>
      <c r="AQ1896" s="31"/>
      <c r="AR1896" s="31"/>
      <c r="AS1896" s="31"/>
      <c r="AT1896" s="31"/>
      <c r="AU1896" s="31"/>
      <c r="AV1896" s="31"/>
      <c r="AW1896" s="31"/>
      <c r="AX1896" s="31"/>
      <c r="AY1896" s="31"/>
      <c r="AZ1896" s="31"/>
      <c r="BA1896" s="31"/>
    </row>
    <row r="1897" spans="1:53" s="21" customFormat="1" ht="20.100000000000001" customHeight="1" x14ac:dyDescent="0.2">
      <c r="A1897" s="27" t="s">
        <v>109</v>
      </c>
      <c r="B1897" s="28" t="s">
        <v>244</v>
      </c>
      <c r="C1897" s="27" t="s">
        <v>772</v>
      </c>
      <c r="D1897" s="27" t="s">
        <v>1933</v>
      </c>
      <c r="E1897" s="27" t="s">
        <v>11130</v>
      </c>
      <c r="F1897" s="27" t="s">
        <v>5349</v>
      </c>
      <c r="G1897" s="27" t="s">
        <v>6865</v>
      </c>
      <c r="H1897" s="27" t="s">
        <v>6688</v>
      </c>
      <c r="I1897" s="29">
        <v>0</v>
      </c>
      <c r="J1897" s="27" t="s">
        <v>6520</v>
      </c>
      <c r="K1897" s="27" t="s">
        <v>11357</v>
      </c>
      <c r="L1897" s="27" t="s">
        <v>2930</v>
      </c>
      <c r="M1897" s="30" t="s">
        <v>6531</v>
      </c>
      <c r="N1897" s="27" t="s">
        <v>6689</v>
      </c>
      <c r="O1897" s="23">
        <v>0</v>
      </c>
      <c r="P1897" s="23">
        <v>0</v>
      </c>
      <c r="Q1897" s="23">
        <v>0</v>
      </c>
      <c r="R1897" s="24">
        <v>0</v>
      </c>
      <c r="S1897" s="25">
        <v>0</v>
      </c>
      <c r="T1897" s="32"/>
      <c r="U1897" s="22" t="str">
        <f>IFERROR(VLOOKUP(B1897,[1]Planilha1!$A$1:$B$34,2,FALSE),"Liberado")</f>
        <v>Liberado</v>
      </c>
      <c r="V1897" s="31"/>
      <c r="W1897" s="31"/>
      <c r="X1897" s="31"/>
      <c r="Y1897" s="31"/>
      <c r="Z1897" s="31"/>
      <c r="AA1897" s="31"/>
      <c r="AB1897" s="31"/>
      <c r="AC1897" s="31"/>
      <c r="AD1897" s="31"/>
      <c r="AE1897" s="31"/>
      <c r="AF1897" s="31"/>
      <c r="AG1897" s="31"/>
      <c r="AH1897" s="31"/>
      <c r="AI1897" s="31"/>
      <c r="AJ1897" s="31"/>
      <c r="AK1897" s="31"/>
      <c r="AL1897" s="31"/>
      <c r="AM1897" s="31"/>
      <c r="AN1897" s="31"/>
      <c r="AO1897" s="31"/>
      <c r="AP1897" s="31"/>
      <c r="AQ1897" s="31"/>
      <c r="AR1897" s="31"/>
      <c r="AS1897" s="31"/>
      <c r="AT1897" s="31"/>
      <c r="AU1897" s="31"/>
      <c r="AV1897" s="31"/>
      <c r="AW1897" s="31"/>
      <c r="AX1897" s="31"/>
      <c r="AY1897" s="31"/>
      <c r="AZ1897" s="31"/>
      <c r="BA1897" s="31"/>
    </row>
    <row r="1898" spans="1:53" s="21" customFormat="1" ht="20.100000000000001" customHeight="1" x14ac:dyDescent="0.2">
      <c r="A1898" s="27" t="s">
        <v>109</v>
      </c>
      <c r="B1898" s="28" t="s">
        <v>244</v>
      </c>
      <c r="C1898" s="27" t="s">
        <v>751</v>
      </c>
      <c r="D1898" s="27" t="s">
        <v>1933</v>
      </c>
      <c r="E1898" s="27" t="s">
        <v>11130</v>
      </c>
      <c r="F1898" s="27" t="s">
        <v>5349</v>
      </c>
      <c r="G1898" s="27" t="s">
        <v>6867</v>
      </c>
      <c r="H1898" s="27" t="s">
        <v>6688</v>
      </c>
      <c r="I1898" s="29">
        <v>0</v>
      </c>
      <c r="J1898" s="27" t="s">
        <v>6520</v>
      </c>
      <c r="K1898" s="27" t="s">
        <v>11357</v>
      </c>
      <c r="L1898" s="27" t="s">
        <v>2930</v>
      </c>
      <c r="M1898" s="30" t="s">
        <v>6531</v>
      </c>
      <c r="N1898" s="27" t="s">
        <v>6689</v>
      </c>
      <c r="O1898" s="23">
        <v>0</v>
      </c>
      <c r="P1898" s="23">
        <v>0</v>
      </c>
      <c r="Q1898" s="23">
        <v>0</v>
      </c>
      <c r="R1898" s="24">
        <v>0</v>
      </c>
      <c r="S1898" s="25">
        <v>0</v>
      </c>
      <c r="T1898" s="32"/>
      <c r="U1898" s="22" t="str">
        <f>IFERROR(VLOOKUP(B1898,[1]Planilha1!$A$1:$B$34,2,FALSE),"Liberado")</f>
        <v>Liberado</v>
      </c>
      <c r="V1898" s="31"/>
      <c r="W1898" s="31"/>
      <c r="X1898" s="31"/>
      <c r="Y1898" s="31"/>
      <c r="Z1898" s="31"/>
      <c r="AA1898" s="31"/>
      <c r="AB1898" s="31"/>
      <c r="AC1898" s="31"/>
      <c r="AD1898" s="31"/>
      <c r="AE1898" s="31"/>
      <c r="AF1898" s="31"/>
      <c r="AG1898" s="31"/>
      <c r="AH1898" s="31"/>
      <c r="AI1898" s="31"/>
      <c r="AJ1898" s="31"/>
      <c r="AK1898" s="31"/>
      <c r="AL1898" s="31"/>
      <c r="AM1898" s="31"/>
      <c r="AN1898" s="31"/>
      <c r="AO1898" s="31"/>
      <c r="AP1898" s="31"/>
      <c r="AQ1898" s="31"/>
      <c r="AR1898" s="31"/>
      <c r="AS1898" s="31"/>
      <c r="AT1898" s="31"/>
      <c r="AU1898" s="31"/>
      <c r="AV1898" s="31"/>
      <c r="AW1898" s="31"/>
      <c r="AX1898" s="31"/>
      <c r="AY1898" s="31"/>
      <c r="AZ1898" s="31"/>
      <c r="BA1898" s="31"/>
    </row>
    <row r="1899" spans="1:53" s="21" customFormat="1" ht="20.100000000000001" customHeight="1" x14ac:dyDescent="0.2">
      <c r="A1899" s="27" t="s">
        <v>109</v>
      </c>
      <c r="B1899" s="28" t="s">
        <v>244</v>
      </c>
      <c r="C1899" s="27" t="s">
        <v>574</v>
      </c>
      <c r="D1899" s="27" t="s">
        <v>1933</v>
      </c>
      <c r="E1899" s="27" t="s">
        <v>11130</v>
      </c>
      <c r="F1899" s="27" t="s">
        <v>5349</v>
      </c>
      <c r="G1899" s="27" t="s">
        <v>6868</v>
      </c>
      <c r="H1899" s="27" t="s">
        <v>6688</v>
      </c>
      <c r="I1899" s="29">
        <v>0</v>
      </c>
      <c r="J1899" s="27" t="s">
        <v>6520</v>
      </c>
      <c r="K1899" s="27" t="s">
        <v>11357</v>
      </c>
      <c r="L1899" s="27" t="s">
        <v>2930</v>
      </c>
      <c r="M1899" s="30" t="s">
        <v>6531</v>
      </c>
      <c r="N1899" s="27" t="s">
        <v>6689</v>
      </c>
      <c r="O1899" s="23">
        <v>0</v>
      </c>
      <c r="P1899" s="23">
        <v>0</v>
      </c>
      <c r="Q1899" s="23">
        <v>0</v>
      </c>
      <c r="R1899" s="24">
        <v>0</v>
      </c>
      <c r="S1899" s="25">
        <v>0</v>
      </c>
      <c r="T1899" s="32"/>
      <c r="U1899" s="22" t="str">
        <f>IFERROR(VLOOKUP(B1899,[1]Planilha1!$A$1:$B$34,2,FALSE),"Liberado")</f>
        <v>Liberado</v>
      </c>
      <c r="V1899" s="31"/>
      <c r="W1899" s="31"/>
      <c r="X1899" s="31"/>
      <c r="Y1899" s="31"/>
      <c r="Z1899" s="31"/>
      <c r="AA1899" s="31"/>
      <c r="AB1899" s="31"/>
      <c r="AC1899" s="31"/>
      <c r="AD1899" s="31"/>
      <c r="AE1899" s="31"/>
      <c r="AF1899" s="31"/>
      <c r="AG1899" s="31"/>
      <c r="AH1899" s="31"/>
      <c r="AI1899" s="31"/>
      <c r="AJ1899" s="31"/>
      <c r="AK1899" s="31"/>
      <c r="AL1899" s="31"/>
      <c r="AM1899" s="31"/>
      <c r="AN1899" s="31"/>
      <c r="AO1899" s="31"/>
      <c r="AP1899" s="31"/>
      <c r="AQ1899" s="31"/>
      <c r="AR1899" s="31"/>
      <c r="AS1899" s="31"/>
      <c r="AT1899" s="31"/>
      <c r="AU1899" s="31"/>
      <c r="AV1899" s="31"/>
      <c r="AW1899" s="31"/>
      <c r="AX1899" s="31"/>
      <c r="AY1899" s="31"/>
      <c r="AZ1899" s="31"/>
      <c r="BA1899" s="31"/>
    </row>
    <row r="1900" spans="1:53" s="21" customFormat="1" ht="20.100000000000001" customHeight="1" x14ac:dyDescent="0.2">
      <c r="A1900" s="27" t="s">
        <v>109</v>
      </c>
      <c r="B1900" s="28" t="s">
        <v>244</v>
      </c>
      <c r="C1900" s="27" t="s">
        <v>674</v>
      </c>
      <c r="D1900" s="27" t="s">
        <v>1933</v>
      </c>
      <c r="E1900" s="27" t="s">
        <v>11130</v>
      </c>
      <c r="F1900" s="27" t="s">
        <v>5349</v>
      </c>
      <c r="G1900" s="27" t="s">
        <v>5622</v>
      </c>
      <c r="H1900" s="27" t="s">
        <v>6688</v>
      </c>
      <c r="I1900" s="29">
        <v>0</v>
      </c>
      <c r="J1900" s="27" t="s">
        <v>6520</v>
      </c>
      <c r="K1900" s="27" t="s">
        <v>11357</v>
      </c>
      <c r="L1900" s="27" t="s">
        <v>6531</v>
      </c>
      <c r="M1900" s="30" t="s">
        <v>6531</v>
      </c>
      <c r="N1900" s="27" t="s">
        <v>6689</v>
      </c>
      <c r="O1900" s="23">
        <v>0</v>
      </c>
      <c r="P1900" s="23">
        <v>0</v>
      </c>
      <c r="Q1900" s="23">
        <v>0</v>
      </c>
      <c r="R1900" s="24">
        <v>0</v>
      </c>
      <c r="S1900" s="25">
        <v>0</v>
      </c>
      <c r="T1900" s="32"/>
      <c r="U1900" s="22" t="str">
        <f>IFERROR(VLOOKUP(B1900,[1]Planilha1!$A$1:$B$34,2,FALSE),"Liberado")</f>
        <v>Liberado</v>
      </c>
      <c r="V1900" s="31"/>
      <c r="W1900" s="31"/>
      <c r="X1900" s="31"/>
      <c r="Y1900" s="31"/>
      <c r="Z1900" s="31"/>
      <c r="AA1900" s="31"/>
      <c r="AB1900" s="31"/>
      <c r="AC1900" s="31"/>
      <c r="AD1900" s="31"/>
      <c r="AE1900" s="31"/>
      <c r="AF1900" s="31"/>
      <c r="AG1900" s="31"/>
      <c r="AH1900" s="31"/>
      <c r="AI1900" s="31"/>
      <c r="AJ1900" s="31"/>
      <c r="AK1900" s="31"/>
      <c r="AL1900" s="31"/>
      <c r="AM1900" s="31"/>
      <c r="AN1900" s="31"/>
      <c r="AO1900" s="31"/>
      <c r="AP1900" s="31"/>
      <c r="AQ1900" s="31"/>
      <c r="AR1900" s="31"/>
      <c r="AS1900" s="31"/>
      <c r="AT1900" s="31"/>
      <c r="AU1900" s="31"/>
      <c r="AV1900" s="31"/>
      <c r="AW1900" s="31"/>
      <c r="AX1900" s="31"/>
      <c r="AY1900" s="31"/>
      <c r="AZ1900" s="31"/>
      <c r="BA1900" s="31"/>
    </row>
    <row r="1901" spans="1:53" s="21" customFormat="1" ht="20.100000000000001" customHeight="1" x14ac:dyDescent="0.2">
      <c r="A1901" s="27" t="s">
        <v>109</v>
      </c>
      <c r="B1901" s="28" t="s">
        <v>244</v>
      </c>
      <c r="C1901" s="27" t="s">
        <v>1914</v>
      </c>
      <c r="D1901" s="27" t="s">
        <v>1933</v>
      </c>
      <c r="E1901" s="27" t="s">
        <v>11130</v>
      </c>
      <c r="F1901" s="27" t="s">
        <v>5349</v>
      </c>
      <c r="G1901" s="27" t="s">
        <v>6870</v>
      </c>
      <c r="H1901" s="27" t="s">
        <v>6688</v>
      </c>
      <c r="I1901" s="29">
        <v>0</v>
      </c>
      <c r="J1901" s="27" t="s">
        <v>6520</v>
      </c>
      <c r="K1901" s="27" t="s">
        <v>11357</v>
      </c>
      <c r="L1901" s="27" t="s">
        <v>2930</v>
      </c>
      <c r="M1901" s="30" t="s">
        <v>6531</v>
      </c>
      <c r="N1901" s="27" t="s">
        <v>6689</v>
      </c>
      <c r="O1901" s="23">
        <v>0</v>
      </c>
      <c r="P1901" s="23">
        <v>0</v>
      </c>
      <c r="Q1901" s="23">
        <v>0</v>
      </c>
      <c r="R1901" s="24">
        <v>0</v>
      </c>
      <c r="S1901" s="25">
        <v>0</v>
      </c>
      <c r="T1901" s="32"/>
      <c r="U1901" s="22" t="str">
        <f>IFERROR(VLOOKUP(B1901,[1]Planilha1!$A$1:$B$34,2,FALSE),"Liberado")</f>
        <v>Liberado</v>
      </c>
      <c r="V1901" s="31"/>
      <c r="W1901" s="31"/>
      <c r="X1901" s="31"/>
      <c r="Y1901" s="31"/>
      <c r="Z1901" s="31"/>
      <c r="AA1901" s="31"/>
      <c r="AB1901" s="31"/>
      <c r="AC1901" s="31"/>
      <c r="AD1901" s="31"/>
      <c r="AE1901" s="31"/>
      <c r="AF1901" s="31"/>
      <c r="AG1901" s="31"/>
      <c r="AH1901" s="31"/>
      <c r="AI1901" s="31"/>
      <c r="AJ1901" s="31"/>
      <c r="AK1901" s="31"/>
      <c r="AL1901" s="31"/>
      <c r="AM1901" s="31"/>
      <c r="AN1901" s="31"/>
      <c r="AO1901" s="31"/>
      <c r="AP1901" s="31"/>
      <c r="AQ1901" s="31"/>
      <c r="AR1901" s="31"/>
      <c r="AS1901" s="31"/>
      <c r="AT1901" s="31"/>
      <c r="AU1901" s="31"/>
      <c r="AV1901" s="31"/>
      <c r="AW1901" s="31"/>
      <c r="AX1901" s="31"/>
      <c r="AY1901" s="31"/>
      <c r="AZ1901" s="31"/>
      <c r="BA1901" s="31"/>
    </row>
    <row r="1902" spans="1:53" s="21" customFormat="1" ht="20.100000000000001" customHeight="1" x14ac:dyDescent="0.2">
      <c r="A1902" s="27" t="s">
        <v>109</v>
      </c>
      <c r="B1902" s="28" t="s">
        <v>244</v>
      </c>
      <c r="C1902" s="27" t="s">
        <v>817</v>
      </c>
      <c r="D1902" s="27" t="s">
        <v>1933</v>
      </c>
      <c r="E1902" s="27" t="s">
        <v>11130</v>
      </c>
      <c r="F1902" s="27" t="s">
        <v>5349</v>
      </c>
      <c r="G1902" s="27" t="s">
        <v>6872</v>
      </c>
      <c r="H1902" s="27" t="s">
        <v>6688</v>
      </c>
      <c r="I1902" s="29">
        <v>0</v>
      </c>
      <c r="J1902" s="27" t="s">
        <v>6520</v>
      </c>
      <c r="K1902" s="27" t="s">
        <v>11357</v>
      </c>
      <c r="L1902" s="27" t="s">
        <v>2930</v>
      </c>
      <c r="M1902" s="30" t="s">
        <v>6531</v>
      </c>
      <c r="N1902" s="27" t="s">
        <v>6689</v>
      </c>
      <c r="O1902" s="23">
        <v>0</v>
      </c>
      <c r="P1902" s="23">
        <v>0</v>
      </c>
      <c r="Q1902" s="23">
        <v>0</v>
      </c>
      <c r="R1902" s="24">
        <v>0</v>
      </c>
      <c r="S1902" s="25">
        <v>0</v>
      </c>
      <c r="T1902" s="32"/>
      <c r="U1902" s="22" t="str">
        <f>IFERROR(VLOOKUP(B1902,[1]Planilha1!$A$1:$B$34,2,FALSE),"Liberado")</f>
        <v>Liberado</v>
      </c>
      <c r="V1902" s="31"/>
      <c r="W1902" s="31"/>
      <c r="X1902" s="31"/>
      <c r="Y1902" s="31"/>
      <c r="Z1902" s="31"/>
      <c r="AA1902" s="31"/>
      <c r="AB1902" s="31"/>
      <c r="AC1902" s="31"/>
      <c r="AD1902" s="31"/>
      <c r="AE1902" s="31"/>
      <c r="AF1902" s="31"/>
      <c r="AG1902" s="31"/>
      <c r="AH1902" s="31"/>
      <c r="AI1902" s="31"/>
      <c r="AJ1902" s="31"/>
      <c r="AK1902" s="31"/>
      <c r="AL1902" s="31"/>
      <c r="AM1902" s="31"/>
      <c r="AN1902" s="31"/>
      <c r="AO1902" s="31"/>
      <c r="AP1902" s="31"/>
      <c r="AQ1902" s="31"/>
      <c r="AR1902" s="31"/>
      <c r="AS1902" s="31"/>
      <c r="AT1902" s="31"/>
      <c r="AU1902" s="31"/>
      <c r="AV1902" s="31"/>
      <c r="AW1902" s="31"/>
      <c r="AX1902" s="31"/>
      <c r="AY1902" s="31"/>
      <c r="AZ1902" s="31"/>
      <c r="BA1902" s="31"/>
    </row>
    <row r="1903" spans="1:53" s="21" customFormat="1" ht="20.100000000000001" customHeight="1" x14ac:dyDescent="0.2">
      <c r="A1903" s="27" t="s">
        <v>109</v>
      </c>
      <c r="B1903" s="28" t="s">
        <v>244</v>
      </c>
      <c r="C1903" s="27" t="s">
        <v>759</v>
      </c>
      <c r="D1903" s="27" t="s">
        <v>1933</v>
      </c>
      <c r="E1903" s="27" t="s">
        <v>11130</v>
      </c>
      <c r="F1903" s="27" t="s">
        <v>5349</v>
      </c>
      <c r="G1903" s="27" t="s">
        <v>6874</v>
      </c>
      <c r="H1903" s="27" t="s">
        <v>6688</v>
      </c>
      <c r="I1903" s="29">
        <v>0</v>
      </c>
      <c r="J1903" s="27" t="s">
        <v>6520</v>
      </c>
      <c r="K1903" s="27" t="s">
        <v>11357</v>
      </c>
      <c r="L1903" s="27" t="s">
        <v>2930</v>
      </c>
      <c r="M1903" s="30" t="s">
        <v>6531</v>
      </c>
      <c r="N1903" s="27" t="s">
        <v>6689</v>
      </c>
      <c r="O1903" s="23">
        <v>0</v>
      </c>
      <c r="P1903" s="23">
        <v>0</v>
      </c>
      <c r="Q1903" s="23">
        <v>0</v>
      </c>
      <c r="R1903" s="24">
        <v>0</v>
      </c>
      <c r="S1903" s="25">
        <v>0</v>
      </c>
      <c r="T1903" s="32"/>
      <c r="U1903" s="22" t="str">
        <f>IFERROR(VLOOKUP(B1903,[1]Planilha1!$A$1:$B$34,2,FALSE),"Liberado")</f>
        <v>Liberado</v>
      </c>
      <c r="V1903" s="31"/>
      <c r="W1903" s="31"/>
      <c r="X1903" s="31"/>
      <c r="Y1903" s="31"/>
      <c r="Z1903" s="31"/>
      <c r="AA1903" s="31"/>
      <c r="AB1903" s="31"/>
      <c r="AC1903" s="31"/>
      <c r="AD1903" s="31"/>
      <c r="AE1903" s="31"/>
      <c r="AF1903" s="31"/>
      <c r="AG1903" s="31"/>
      <c r="AH1903" s="31"/>
      <c r="AI1903" s="31"/>
      <c r="AJ1903" s="31"/>
      <c r="AK1903" s="31"/>
      <c r="AL1903" s="31"/>
      <c r="AM1903" s="31"/>
      <c r="AN1903" s="31"/>
      <c r="AO1903" s="31"/>
      <c r="AP1903" s="31"/>
      <c r="AQ1903" s="31"/>
      <c r="AR1903" s="31"/>
      <c r="AS1903" s="31"/>
      <c r="AT1903" s="31"/>
      <c r="AU1903" s="31"/>
      <c r="AV1903" s="31"/>
      <c r="AW1903" s="31"/>
      <c r="AX1903" s="31"/>
      <c r="AY1903" s="31"/>
      <c r="AZ1903" s="31"/>
      <c r="BA1903" s="31"/>
    </row>
    <row r="1904" spans="1:53" s="21" customFormat="1" ht="20.100000000000001" customHeight="1" x14ac:dyDescent="0.2">
      <c r="A1904" s="27" t="s">
        <v>109</v>
      </c>
      <c r="B1904" s="28" t="s">
        <v>244</v>
      </c>
      <c r="C1904" s="27" t="s">
        <v>325</v>
      </c>
      <c r="D1904" s="27" t="s">
        <v>1933</v>
      </c>
      <c r="E1904" s="27" t="s">
        <v>11130</v>
      </c>
      <c r="F1904" s="27" t="s">
        <v>5349</v>
      </c>
      <c r="G1904" s="27" t="s">
        <v>6876</v>
      </c>
      <c r="H1904" s="27" t="s">
        <v>6688</v>
      </c>
      <c r="I1904" s="29">
        <v>0</v>
      </c>
      <c r="J1904" s="27" t="s">
        <v>6520</v>
      </c>
      <c r="K1904" s="27" t="s">
        <v>11357</v>
      </c>
      <c r="L1904" s="27" t="s">
        <v>2930</v>
      </c>
      <c r="M1904" s="30" t="s">
        <v>6531</v>
      </c>
      <c r="N1904" s="27" t="s">
        <v>6689</v>
      </c>
      <c r="O1904" s="23">
        <v>0</v>
      </c>
      <c r="P1904" s="23">
        <v>0</v>
      </c>
      <c r="Q1904" s="23">
        <v>0</v>
      </c>
      <c r="R1904" s="24">
        <v>0</v>
      </c>
      <c r="S1904" s="25">
        <v>0</v>
      </c>
      <c r="T1904" s="32"/>
      <c r="U1904" s="22" t="str">
        <f>IFERROR(VLOOKUP(B1904,[1]Planilha1!$A$1:$B$34,2,FALSE),"Liberado")</f>
        <v>Liberado</v>
      </c>
      <c r="V1904" s="31"/>
      <c r="W1904" s="31"/>
      <c r="X1904" s="31"/>
      <c r="Y1904" s="31"/>
      <c r="Z1904" s="31"/>
      <c r="AA1904" s="31"/>
      <c r="AB1904" s="31"/>
      <c r="AC1904" s="31"/>
      <c r="AD1904" s="31"/>
      <c r="AE1904" s="31"/>
      <c r="AF1904" s="31"/>
      <c r="AG1904" s="31"/>
      <c r="AH1904" s="31"/>
      <c r="AI1904" s="31"/>
      <c r="AJ1904" s="31"/>
      <c r="AK1904" s="31"/>
      <c r="AL1904" s="31"/>
      <c r="AM1904" s="31"/>
      <c r="AN1904" s="31"/>
      <c r="AO1904" s="31"/>
      <c r="AP1904" s="31"/>
      <c r="AQ1904" s="31"/>
      <c r="AR1904" s="31"/>
      <c r="AS1904" s="31"/>
      <c r="AT1904" s="31"/>
      <c r="AU1904" s="31"/>
      <c r="AV1904" s="31"/>
      <c r="AW1904" s="31"/>
      <c r="AX1904" s="31"/>
      <c r="AY1904" s="31"/>
      <c r="AZ1904" s="31"/>
      <c r="BA1904" s="31"/>
    </row>
    <row r="1905" spans="1:53" s="21" customFormat="1" ht="20.100000000000001" customHeight="1" x14ac:dyDescent="0.2">
      <c r="A1905" s="27" t="s">
        <v>109</v>
      </c>
      <c r="B1905" s="28" t="s">
        <v>244</v>
      </c>
      <c r="C1905" s="27" t="s">
        <v>381</v>
      </c>
      <c r="D1905" s="27" t="s">
        <v>1933</v>
      </c>
      <c r="E1905" s="27" t="s">
        <v>11130</v>
      </c>
      <c r="F1905" s="27" t="s">
        <v>5349</v>
      </c>
      <c r="G1905" s="27" t="s">
        <v>6877</v>
      </c>
      <c r="H1905" s="27" t="s">
        <v>6688</v>
      </c>
      <c r="I1905" s="29">
        <v>0</v>
      </c>
      <c r="J1905" s="27" t="s">
        <v>6520</v>
      </c>
      <c r="K1905" s="27" t="s">
        <v>11357</v>
      </c>
      <c r="L1905" s="27" t="s">
        <v>2930</v>
      </c>
      <c r="M1905" s="30" t="s">
        <v>6531</v>
      </c>
      <c r="N1905" s="27" t="s">
        <v>6689</v>
      </c>
      <c r="O1905" s="23">
        <v>0</v>
      </c>
      <c r="P1905" s="23">
        <v>0</v>
      </c>
      <c r="Q1905" s="23">
        <v>0</v>
      </c>
      <c r="R1905" s="24">
        <v>0</v>
      </c>
      <c r="S1905" s="25">
        <v>0</v>
      </c>
      <c r="T1905" s="32"/>
      <c r="U1905" s="22" t="str">
        <f>IFERROR(VLOOKUP(B1905,[1]Planilha1!$A$1:$B$34,2,FALSE),"Liberado")</f>
        <v>Liberado</v>
      </c>
      <c r="V1905" s="31"/>
      <c r="W1905" s="31"/>
      <c r="X1905" s="31"/>
      <c r="Y1905" s="31"/>
      <c r="Z1905" s="31"/>
      <c r="AA1905" s="31"/>
      <c r="AB1905" s="31"/>
      <c r="AC1905" s="31"/>
      <c r="AD1905" s="31"/>
      <c r="AE1905" s="31"/>
      <c r="AF1905" s="31"/>
      <c r="AG1905" s="31"/>
      <c r="AH1905" s="31"/>
      <c r="AI1905" s="31"/>
      <c r="AJ1905" s="31"/>
      <c r="AK1905" s="31"/>
      <c r="AL1905" s="31"/>
      <c r="AM1905" s="31"/>
      <c r="AN1905" s="31"/>
      <c r="AO1905" s="31"/>
      <c r="AP1905" s="31"/>
      <c r="AQ1905" s="31"/>
      <c r="AR1905" s="31"/>
      <c r="AS1905" s="31"/>
      <c r="AT1905" s="31"/>
      <c r="AU1905" s="31"/>
      <c r="AV1905" s="31"/>
      <c r="AW1905" s="31"/>
      <c r="AX1905" s="31"/>
      <c r="AY1905" s="31"/>
      <c r="AZ1905" s="31"/>
      <c r="BA1905" s="31"/>
    </row>
    <row r="1906" spans="1:53" s="21" customFormat="1" ht="20.100000000000001" customHeight="1" x14ac:dyDescent="0.2">
      <c r="A1906" s="27" t="s">
        <v>109</v>
      </c>
      <c r="B1906" s="28" t="s">
        <v>244</v>
      </c>
      <c r="C1906" s="27" t="s">
        <v>815</v>
      </c>
      <c r="D1906" s="27" t="s">
        <v>1933</v>
      </c>
      <c r="E1906" s="27" t="s">
        <v>11130</v>
      </c>
      <c r="F1906" s="27" t="s">
        <v>5349</v>
      </c>
      <c r="G1906" s="27" t="s">
        <v>6879</v>
      </c>
      <c r="H1906" s="27" t="s">
        <v>6688</v>
      </c>
      <c r="I1906" s="29">
        <v>0</v>
      </c>
      <c r="J1906" s="27" t="s">
        <v>6520</v>
      </c>
      <c r="K1906" s="27" t="s">
        <v>11357</v>
      </c>
      <c r="L1906" s="27" t="s">
        <v>2505</v>
      </c>
      <c r="M1906" s="30" t="s">
        <v>6531</v>
      </c>
      <c r="N1906" s="27" t="s">
        <v>6880</v>
      </c>
      <c r="O1906" s="23">
        <v>0</v>
      </c>
      <c r="P1906" s="23">
        <v>0</v>
      </c>
      <c r="Q1906" s="23">
        <v>0</v>
      </c>
      <c r="R1906" s="24">
        <v>0</v>
      </c>
      <c r="S1906" s="25">
        <v>0</v>
      </c>
      <c r="T1906" s="32"/>
      <c r="U1906" s="22" t="str">
        <f>IFERROR(VLOOKUP(B1906,[1]Planilha1!$A$1:$B$34,2,FALSE),"Liberado")</f>
        <v>Liberado</v>
      </c>
      <c r="V1906" s="31"/>
      <c r="W1906" s="31"/>
      <c r="X1906" s="31"/>
      <c r="Y1906" s="31"/>
      <c r="Z1906" s="31"/>
      <c r="AA1906" s="31"/>
      <c r="AB1906" s="31"/>
      <c r="AC1906" s="31"/>
      <c r="AD1906" s="31"/>
      <c r="AE1906" s="31"/>
      <c r="AF1906" s="31"/>
      <c r="AG1906" s="31"/>
      <c r="AH1906" s="31"/>
      <c r="AI1906" s="31"/>
      <c r="AJ1906" s="31"/>
      <c r="AK1906" s="31"/>
      <c r="AL1906" s="31"/>
      <c r="AM1906" s="31"/>
      <c r="AN1906" s="31"/>
      <c r="AO1906" s="31"/>
      <c r="AP1906" s="31"/>
      <c r="AQ1906" s="31"/>
      <c r="AR1906" s="31"/>
      <c r="AS1906" s="31"/>
      <c r="AT1906" s="31"/>
      <c r="AU1906" s="31"/>
      <c r="AV1906" s="31"/>
      <c r="AW1906" s="31"/>
      <c r="AX1906" s="31"/>
      <c r="AY1906" s="31"/>
      <c r="AZ1906" s="31"/>
      <c r="BA1906" s="31"/>
    </row>
    <row r="1907" spans="1:53" s="21" customFormat="1" ht="20.100000000000001" customHeight="1" x14ac:dyDescent="0.2">
      <c r="A1907" s="27" t="s">
        <v>109</v>
      </c>
      <c r="B1907" s="28" t="s">
        <v>244</v>
      </c>
      <c r="C1907" s="27" t="s">
        <v>1964</v>
      </c>
      <c r="D1907" s="27" t="s">
        <v>1933</v>
      </c>
      <c r="E1907" s="27" t="s">
        <v>11130</v>
      </c>
      <c r="F1907" s="27" t="s">
        <v>5349</v>
      </c>
      <c r="G1907" s="27" t="s">
        <v>6881</v>
      </c>
      <c r="H1907" s="27" t="s">
        <v>6688</v>
      </c>
      <c r="I1907" s="29">
        <v>0</v>
      </c>
      <c r="J1907" s="27" t="s">
        <v>6520</v>
      </c>
      <c r="K1907" s="27" t="s">
        <v>11357</v>
      </c>
      <c r="L1907" s="27" t="s">
        <v>2930</v>
      </c>
      <c r="M1907" s="30" t="s">
        <v>6531</v>
      </c>
      <c r="N1907" s="27" t="s">
        <v>6689</v>
      </c>
      <c r="O1907" s="23">
        <v>0</v>
      </c>
      <c r="P1907" s="23">
        <v>0</v>
      </c>
      <c r="Q1907" s="23">
        <v>0</v>
      </c>
      <c r="R1907" s="24">
        <v>0</v>
      </c>
      <c r="S1907" s="25">
        <v>0</v>
      </c>
      <c r="T1907" s="32"/>
      <c r="U1907" s="22" t="str">
        <f>IFERROR(VLOOKUP(B1907,[1]Planilha1!$A$1:$B$34,2,FALSE),"Liberado")</f>
        <v>Liberado</v>
      </c>
      <c r="V1907" s="31"/>
      <c r="W1907" s="31"/>
      <c r="X1907" s="31"/>
      <c r="Y1907" s="31"/>
      <c r="Z1907" s="31"/>
      <c r="AA1907" s="31"/>
      <c r="AB1907" s="31"/>
      <c r="AC1907" s="31"/>
      <c r="AD1907" s="31"/>
      <c r="AE1907" s="31"/>
      <c r="AF1907" s="31"/>
      <c r="AG1907" s="31"/>
      <c r="AH1907" s="31"/>
      <c r="AI1907" s="31"/>
      <c r="AJ1907" s="31"/>
      <c r="AK1907" s="31"/>
      <c r="AL1907" s="31"/>
      <c r="AM1907" s="31"/>
      <c r="AN1907" s="31"/>
      <c r="AO1907" s="31"/>
      <c r="AP1907" s="31"/>
      <c r="AQ1907" s="31"/>
      <c r="AR1907" s="31"/>
      <c r="AS1907" s="31"/>
      <c r="AT1907" s="31"/>
      <c r="AU1907" s="31"/>
      <c r="AV1907" s="31"/>
      <c r="AW1907" s="31"/>
      <c r="AX1907" s="31"/>
      <c r="AY1907" s="31"/>
      <c r="AZ1907" s="31"/>
      <c r="BA1907" s="31"/>
    </row>
    <row r="1908" spans="1:53" s="21" customFormat="1" ht="20.100000000000001" customHeight="1" x14ac:dyDescent="0.2">
      <c r="A1908" s="27" t="s">
        <v>109</v>
      </c>
      <c r="B1908" s="28" t="s">
        <v>244</v>
      </c>
      <c r="C1908" s="27" t="s">
        <v>817</v>
      </c>
      <c r="D1908" s="27" t="s">
        <v>1933</v>
      </c>
      <c r="E1908" s="27" t="s">
        <v>11130</v>
      </c>
      <c r="F1908" s="27" t="s">
        <v>5349</v>
      </c>
      <c r="G1908" s="27" t="s">
        <v>6882</v>
      </c>
      <c r="H1908" s="27" t="s">
        <v>6688</v>
      </c>
      <c r="I1908" s="29">
        <v>0</v>
      </c>
      <c r="J1908" s="27" t="s">
        <v>6520</v>
      </c>
      <c r="K1908" s="27" t="s">
        <v>11357</v>
      </c>
      <c r="L1908" s="27" t="s">
        <v>2930</v>
      </c>
      <c r="M1908" s="30" t="s">
        <v>6531</v>
      </c>
      <c r="N1908" s="27" t="s">
        <v>6689</v>
      </c>
      <c r="O1908" s="23">
        <v>0</v>
      </c>
      <c r="P1908" s="23">
        <v>0</v>
      </c>
      <c r="Q1908" s="23">
        <v>0</v>
      </c>
      <c r="R1908" s="24">
        <v>0</v>
      </c>
      <c r="S1908" s="25">
        <v>0</v>
      </c>
      <c r="T1908" s="32"/>
      <c r="U1908" s="22" t="str">
        <f>IFERROR(VLOOKUP(B1908,[1]Planilha1!$A$1:$B$34,2,FALSE),"Liberado")</f>
        <v>Liberado</v>
      </c>
      <c r="V1908" s="31"/>
      <c r="W1908" s="31"/>
      <c r="X1908" s="31"/>
      <c r="Y1908" s="31"/>
      <c r="Z1908" s="31"/>
      <c r="AA1908" s="31"/>
      <c r="AB1908" s="31"/>
      <c r="AC1908" s="31"/>
      <c r="AD1908" s="31"/>
      <c r="AE1908" s="31"/>
      <c r="AF1908" s="31"/>
      <c r="AG1908" s="31"/>
      <c r="AH1908" s="31"/>
      <c r="AI1908" s="31"/>
      <c r="AJ1908" s="31"/>
      <c r="AK1908" s="31"/>
      <c r="AL1908" s="31"/>
      <c r="AM1908" s="31"/>
      <c r="AN1908" s="31"/>
      <c r="AO1908" s="31"/>
      <c r="AP1908" s="31"/>
      <c r="AQ1908" s="31"/>
      <c r="AR1908" s="31"/>
      <c r="AS1908" s="31"/>
      <c r="AT1908" s="31"/>
      <c r="AU1908" s="31"/>
      <c r="AV1908" s="31"/>
      <c r="AW1908" s="31"/>
      <c r="AX1908" s="31"/>
      <c r="AY1908" s="31"/>
      <c r="AZ1908" s="31"/>
      <c r="BA1908" s="31"/>
    </row>
    <row r="1909" spans="1:53" s="21" customFormat="1" ht="20.100000000000001" customHeight="1" x14ac:dyDescent="0.2">
      <c r="A1909" s="27" t="s">
        <v>109</v>
      </c>
      <c r="B1909" s="28" t="s">
        <v>244</v>
      </c>
      <c r="C1909" s="27" t="s">
        <v>334</v>
      </c>
      <c r="D1909" s="27" t="s">
        <v>1933</v>
      </c>
      <c r="E1909" s="27" t="s">
        <v>11130</v>
      </c>
      <c r="F1909" s="27" t="s">
        <v>5349</v>
      </c>
      <c r="G1909" s="27" t="s">
        <v>6884</v>
      </c>
      <c r="H1909" s="27" t="s">
        <v>6688</v>
      </c>
      <c r="I1909" s="29">
        <v>0</v>
      </c>
      <c r="J1909" s="27" t="s">
        <v>6520</v>
      </c>
      <c r="K1909" s="27" t="s">
        <v>11357</v>
      </c>
      <c r="L1909" s="27" t="s">
        <v>2505</v>
      </c>
      <c r="M1909" s="30" t="s">
        <v>6531</v>
      </c>
      <c r="N1909" s="27" t="s">
        <v>6885</v>
      </c>
      <c r="O1909" s="23">
        <v>0</v>
      </c>
      <c r="P1909" s="23">
        <v>0</v>
      </c>
      <c r="Q1909" s="23">
        <v>0</v>
      </c>
      <c r="R1909" s="24">
        <v>0</v>
      </c>
      <c r="S1909" s="25">
        <v>0</v>
      </c>
      <c r="T1909" s="32"/>
      <c r="U1909" s="22" t="str">
        <f>IFERROR(VLOOKUP(B1909,[1]Planilha1!$A$1:$B$34,2,FALSE),"Liberado")</f>
        <v>Liberado</v>
      </c>
      <c r="V1909" s="31"/>
      <c r="W1909" s="31"/>
      <c r="X1909" s="31"/>
      <c r="Y1909" s="31"/>
      <c r="Z1909" s="31"/>
      <c r="AA1909" s="31"/>
      <c r="AB1909" s="31"/>
      <c r="AC1909" s="31"/>
      <c r="AD1909" s="31"/>
      <c r="AE1909" s="31"/>
      <c r="AF1909" s="31"/>
      <c r="AG1909" s="31"/>
      <c r="AH1909" s="31"/>
      <c r="AI1909" s="31"/>
      <c r="AJ1909" s="31"/>
      <c r="AK1909" s="31"/>
      <c r="AL1909" s="31"/>
      <c r="AM1909" s="31"/>
      <c r="AN1909" s="31"/>
      <c r="AO1909" s="31"/>
      <c r="AP1909" s="31"/>
      <c r="AQ1909" s="31"/>
      <c r="AR1909" s="31"/>
      <c r="AS1909" s="31"/>
      <c r="AT1909" s="31"/>
      <c r="AU1909" s="31"/>
      <c r="AV1909" s="31"/>
      <c r="AW1909" s="31"/>
      <c r="AX1909" s="31"/>
      <c r="AY1909" s="31"/>
      <c r="AZ1909" s="31"/>
      <c r="BA1909" s="31"/>
    </row>
    <row r="1910" spans="1:53" s="21" customFormat="1" ht="20.100000000000001" customHeight="1" x14ac:dyDescent="0.2">
      <c r="A1910" s="27" t="s">
        <v>109</v>
      </c>
      <c r="B1910" s="28" t="s">
        <v>244</v>
      </c>
      <c r="C1910" s="27" t="s">
        <v>823</v>
      </c>
      <c r="D1910" s="27" t="s">
        <v>1933</v>
      </c>
      <c r="E1910" s="27" t="s">
        <v>11130</v>
      </c>
      <c r="F1910" s="27" t="s">
        <v>5349</v>
      </c>
      <c r="G1910" s="27" t="s">
        <v>6887</v>
      </c>
      <c r="H1910" s="27" t="s">
        <v>6688</v>
      </c>
      <c r="I1910" s="29">
        <v>0</v>
      </c>
      <c r="J1910" s="27" t="s">
        <v>6520</v>
      </c>
      <c r="K1910" s="27" t="s">
        <v>11357</v>
      </c>
      <c r="L1910" s="27" t="s">
        <v>2930</v>
      </c>
      <c r="M1910" s="30" t="s">
        <v>6531</v>
      </c>
      <c r="N1910" s="27" t="s">
        <v>6689</v>
      </c>
      <c r="O1910" s="23">
        <v>0</v>
      </c>
      <c r="P1910" s="23">
        <v>0</v>
      </c>
      <c r="Q1910" s="23">
        <v>0</v>
      </c>
      <c r="R1910" s="24">
        <v>0</v>
      </c>
      <c r="S1910" s="25">
        <v>0</v>
      </c>
      <c r="T1910" s="32"/>
      <c r="U1910" s="22" t="str">
        <f>IFERROR(VLOOKUP(B1910,[1]Planilha1!$A$1:$B$34,2,FALSE),"Liberado")</f>
        <v>Liberado</v>
      </c>
      <c r="V1910" s="31"/>
      <c r="W1910" s="31"/>
      <c r="X1910" s="31"/>
      <c r="Y1910" s="31"/>
      <c r="Z1910" s="31"/>
      <c r="AA1910" s="31"/>
      <c r="AB1910" s="31"/>
      <c r="AC1910" s="31"/>
      <c r="AD1910" s="31"/>
      <c r="AE1910" s="31"/>
      <c r="AF1910" s="31"/>
      <c r="AG1910" s="31"/>
      <c r="AH1910" s="31"/>
      <c r="AI1910" s="31"/>
      <c r="AJ1910" s="31"/>
      <c r="AK1910" s="31"/>
      <c r="AL1910" s="31"/>
      <c r="AM1910" s="31"/>
      <c r="AN1910" s="31"/>
      <c r="AO1910" s="31"/>
      <c r="AP1910" s="31"/>
      <c r="AQ1910" s="31"/>
      <c r="AR1910" s="31"/>
      <c r="AS1910" s="31"/>
      <c r="AT1910" s="31"/>
      <c r="AU1910" s="31"/>
      <c r="AV1910" s="31"/>
      <c r="AW1910" s="31"/>
      <c r="AX1910" s="31"/>
      <c r="AY1910" s="31"/>
      <c r="AZ1910" s="31"/>
      <c r="BA1910" s="31"/>
    </row>
    <row r="1911" spans="1:53" s="21" customFormat="1" ht="20.100000000000001" customHeight="1" x14ac:dyDescent="0.2">
      <c r="A1911" s="27" t="s">
        <v>109</v>
      </c>
      <c r="B1911" s="28" t="s">
        <v>244</v>
      </c>
      <c r="C1911" s="27" t="s">
        <v>1291</v>
      </c>
      <c r="D1911" s="27" t="s">
        <v>1933</v>
      </c>
      <c r="E1911" s="27" t="s">
        <v>11130</v>
      </c>
      <c r="F1911" s="27" t="s">
        <v>5349</v>
      </c>
      <c r="G1911" s="27" t="s">
        <v>6889</v>
      </c>
      <c r="H1911" s="27" t="s">
        <v>6688</v>
      </c>
      <c r="I1911" s="29">
        <v>0</v>
      </c>
      <c r="J1911" s="27" t="s">
        <v>6520</v>
      </c>
      <c r="K1911" s="27" t="s">
        <v>11357</v>
      </c>
      <c r="L1911" s="27" t="s">
        <v>2930</v>
      </c>
      <c r="M1911" s="30" t="s">
        <v>6531</v>
      </c>
      <c r="N1911" s="27" t="s">
        <v>6689</v>
      </c>
      <c r="O1911" s="23">
        <v>0</v>
      </c>
      <c r="P1911" s="23">
        <v>0</v>
      </c>
      <c r="Q1911" s="23">
        <v>0</v>
      </c>
      <c r="R1911" s="24">
        <v>0</v>
      </c>
      <c r="S1911" s="25">
        <v>0</v>
      </c>
      <c r="T1911" s="32"/>
      <c r="U1911" s="22" t="str">
        <f>IFERROR(VLOOKUP(B1911,[1]Planilha1!$A$1:$B$34,2,FALSE),"Liberado")</f>
        <v>Liberado</v>
      </c>
      <c r="V1911" s="31"/>
      <c r="W1911" s="31"/>
      <c r="X1911" s="31"/>
      <c r="Y1911" s="31"/>
      <c r="Z1911" s="31"/>
      <c r="AA1911" s="31"/>
      <c r="AB1911" s="31"/>
      <c r="AC1911" s="31"/>
      <c r="AD1911" s="31"/>
      <c r="AE1911" s="31"/>
      <c r="AF1911" s="31"/>
      <c r="AG1911" s="31"/>
      <c r="AH1911" s="31"/>
      <c r="AI1911" s="31"/>
      <c r="AJ1911" s="31"/>
      <c r="AK1911" s="31"/>
      <c r="AL1911" s="31"/>
      <c r="AM1911" s="31"/>
      <c r="AN1911" s="31"/>
      <c r="AO1911" s="31"/>
      <c r="AP1911" s="31"/>
      <c r="AQ1911" s="31"/>
      <c r="AR1911" s="31"/>
      <c r="AS1911" s="31"/>
      <c r="AT1911" s="31"/>
      <c r="AU1911" s="31"/>
      <c r="AV1911" s="31"/>
      <c r="AW1911" s="31"/>
      <c r="AX1911" s="31"/>
      <c r="AY1911" s="31"/>
      <c r="AZ1911" s="31"/>
      <c r="BA1911" s="31"/>
    </row>
    <row r="1912" spans="1:53" s="21" customFormat="1" ht="20.100000000000001" customHeight="1" x14ac:dyDescent="0.2">
      <c r="A1912" s="27" t="s">
        <v>109</v>
      </c>
      <c r="B1912" s="28" t="s">
        <v>244</v>
      </c>
      <c r="C1912" s="27" t="s">
        <v>806</v>
      </c>
      <c r="D1912" s="27" t="s">
        <v>1933</v>
      </c>
      <c r="E1912" s="27" t="s">
        <v>11130</v>
      </c>
      <c r="F1912" s="27" t="s">
        <v>5349</v>
      </c>
      <c r="G1912" s="27" t="s">
        <v>6893</v>
      </c>
      <c r="H1912" s="27" t="s">
        <v>6688</v>
      </c>
      <c r="I1912" s="29">
        <v>0</v>
      </c>
      <c r="J1912" s="27" t="s">
        <v>6520</v>
      </c>
      <c r="K1912" s="27" t="s">
        <v>11357</v>
      </c>
      <c r="L1912" s="27" t="s">
        <v>2930</v>
      </c>
      <c r="M1912" s="30" t="s">
        <v>6531</v>
      </c>
      <c r="N1912" s="27" t="s">
        <v>6689</v>
      </c>
      <c r="O1912" s="23">
        <v>0</v>
      </c>
      <c r="P1912" s="23">
        <v>0</v>
      </c>
      <c r="Q1912" s="23">
        <v>0</v>
      </c>
      <c r="R1912" s="24">
        <v>0</v>
      </c>
      <c r="S1912" s="25">
        <v>0</v>
      </c>
      <c r="T1912" s="32"/>
      <c r="U1912" s="22" t="str">
        <f>IFERROR(VLOOKUP(B1912,[1]Planilha1!$A$1:$B$34,2,FALSE),"Liberado")</f>
        <v>Liberado</v>
      </c>
      <c r="V1912" s="31"/>
      <c r="W1912" s="31"/>
      <c r="X1912" s="31"/>
      <c r="Y1912" s="31"/>
      <c r="Z1912" s="31"/>
      <c r="AA1912" s="31"/>
      <c r="AB1912" s="31"/>
      <c r="AC1912" s="31"/>
      <c r="AD1912" s="31"/>
      <c r="AE1912" s="31"/>
      <c r="AF1912" s="31"/>
      <c r="AG1912" s="31"/>
      <c r="AH1912" s="31"/>
      <c r="AI1912" s="31"/>
      <c r="AJ1912" s="31"/>
      <c r="AK1912" s="31"/>
      <c r="AL1912" s="31"/>
      <c r="AM1912" s="31"/>
      <c r="AN1912" s="31"/>
      <c r="AO1912" s="31"/>
      <c r="AP1912" s="31"/>
      <c r="AQ1912" s="31"/>
      <c r="AR1912" s="31"/>
      <c r="AS1912" s="31"/>
      <c r="AT1912" s="31"/>
      <c r="AU1912" s="31"/>
      <c r="AV1912" s="31"/>
      <c r="AW1912" s="31"/>
      <c r="AX1912" s="31"/>
      <c r="AY1912" s="31"/>
      <c r="AZ1912" s="31"/>
      <c r="BA1912" s="31"/>
    </row>
    <row r="1913" spans="1:53" s="21" customFormat="1" ht="20.100000000000001" customHeight="1" x14ac:dyDescent="0.2">
      <c r="A1913" s="27" t="s">
        <v>109</v>
      </c>
      <c r="B1913" s="28" t="s">
        <v>244</v>
      </c>
      <c r="C1913" s="27" t="s">
        <v>427</v>
      </c>
      <c r="D1913" s="27" t="s">
        <v>1933</v>
      </c>
      <c r="E1913" s="27" t="s">
        <v>11130</v>
      </c>
      <c r="F1913" s="27" t="s">
        <v>5349</v>
      </c>
      <c r="G1913" s="27" t="s">
        <v>6896</v>
      </c>
      <c r="H1913" s="27" t="s">
        <v>6688</v>
      </c>
      <c r="I1913" s="29">
        <v>0</v>
      </c>
      <c r="J1913" s="27" t="s">
        <v>6520</v>
      </c>
      <c r="K1913" s="27" t="s">
        <v>11357</v>
      </c>
      <c r="L1913" s="27" t="s">
        <v>2505</v>
      </c>
      <c r="M1913" s="30" t="s">
        <v>6531</v>
      </c>
      <c r="N1913" s="27" t="s">
        <v>6885</v>
      </c>
      <c r="O1913" s="23">
        <v>0</v>
      </c>
      <c r="P1913" s="23">
        <v>0</v>
      </c>
      <c r="Q1913" s="23">
        <v>0</v>
      </c>
      <c r="R1913" s="24">
        <v>0</v>
      </c>
      <c r="S1913" s="25">
        <v>0</v>
      </c>
      <c r="T1913" s="32"/>
      <c r="U1913" s="22" t="str">
        <f>IFERROR(VLOOKUP(B1913,[1]Planilha1!$A$1:$B$34,2,FALSE),"Liberado")</f>
        <v>Liberado</v>
      </c>
      <c r="V1913" s="31"/>
      <c r="W1913" s="31"/>
      <c r="X1913" s="31"/>
      <c r="Y1913" s="31"/>
      <c r="Z1913" s="31"/>
      <c r="AA1913" s="31"/>
      <c r="AB1913" s="31"/>
      <c r="AC1913" s="31"/>
      <c r="AD1913" s="31"/>
      <c r="AE1913" s="31"/>
      <c r="AF1913" s="31"/>
      <c r="AG1913" s="31"/>
      <c r="AH1913" s="31"/>
      <c r="AI1913" s="31"/>
      <c r="AJ1913" s="31"/>
      <c r="AK1913" s="31"/>
      <c r="AL1913" s="31"/>
      <c r="AM1913" s="31"/>
      <c r="AN1913" s="31"/>
      <c r="AO1913" s="31"/>
      <c r="AP1913" s="31"/>
      <c r="AQ1913" s="31"/>
      <c r="AR1913" s="31"/>
      <c r="AS1913" s="31"/>
      <c r="AT1913" s="31"/>
      <c r="AU1913" s="31"/>
      <c r="AV1913" s="31"/>
      <c r="AW1913" s="31"/>
      <c r="AX1913" s="31"/>
      <c r="AY1913" s="31"/>
      <c r="AZ1913" s="31"/>
      <c r="BA1913" s="31"/>
    </row>
    <row r="1914" spans="1:53" s="21" customFormat="1" ht="20.100000000000001" customHeight="1" x14ac:dyDescent="0.2">
      <c r="A1914" s="27" t="s">
        <v>109</v>
      </c>
      <c r="B1914" s="28" t="s">
        <v>244</v>
      </c>
      <c r="C1914" s="27" t="s">
        <v>336</v>
      </c>
      <c r="D1914" s="27" t="s">
        <v>1933</v>
      </c>
      <c r="E1914" s="27" t="s">
        <v>11130</v>
      </c>
      <c r="F1914" s="27" t="s">
        <v>5349</v>
      </c>
      <c r="G1914" s="27" t="s">
        <v>6897</v>
      </c>
      <c r="H1914" s="27" t="s">
        <v>6688</v>
      </c>
      <c r="I1914" s="29">
        <v>0</v>
      </c>
      <c r="J1914" s="27" t="s">
        <v>6520</v>
      </c>
      <c r="K1914" s="27" t="s">
        <v>11357</v>
      </c>
      <c r="L1914" s="27" t="s">
        <v>2930</v>
      </c>
      <c r="M1914" s="30" t="s">
        <v>6531</v>
      </c>
      <c r="N1914" s="27" t="s">
        <v>6689</v>
      </c>
      <c r="O1914" s="23">
        <v>0</v>
      </c>
      <c r="P1914" s="23">
        <v>0</v>
      </c>
      <c r="Q1914" s="23">
        <v>0</v>
      </c>
      <c r="R1914" s="24">
        <v>0</v>
      </c>
      <c r="S1914" s="25">
        <v>0</v>
      </c>
      <c r="T1914" s="32"/>
      <c r="U1914" s="22" t="str">
        <f>IFERROR(VLOOKUP(B1914,[1]Planilha1!$A$1:$B$34,2,FALSE),"Liberado")</f>
        <v>Liberado</v>
      </c>
      <c r="V1914" s="31"/>
      <c r="W1914" s="31"/>
      <c r="X1914" s="31"/>
      <c r="Y1914" s="31"/>
      <c r="Z1914" s="31"/>
      <c r="AA1914" s="31"/>
      <c r="AB1914" s="31"/>
      <c r="AC1914" s="31"/>
      <c r="AD1914" s="31"/>
      <c r="AE1914" s="31"/>
      <c r="AF1914" s="31"/>
      <c r="AG1914" s="31"/>
      <c r="AH1914" s="31"/>
      <c r="AI1914" s="31"/>
      <c r="AJ1914" s="31"/>
      <c r="AK1914" s="31"/>
      <c r="AL1914" s="31"/>
      <c r="AM1914" s="31"/>
      <c r="AN1914" s="31"/>
      <c r="AO1914" s="31"/>
      <c r="AP1914" s="31"/>
      <c r="AQ1914" s="31"/>
      <c r="AR1914" s="31"/>
      <c r="AS1914" s="31"/>
      <c r="AT1914" s="31"/>
      <c r="AU1914" s="31"/>
      <c r="AV1914" s="31"/>
      <c r="AW1914" s="31"/>
      <c r="AX1914" s="31"/>
      <c r="AY1914" s="31"/>
      <c r="AZ1914" s="31"/>
      <c r="BA1914" s="31"/>
    </row>
    <row r="1915" spans="1:53" s="21" customFormat="1" ht="20.100000000000001" customHeight="1" x14ac:dyDescent="0.2">
      <c r="A1915" s="27" t="s">
        <v>109</v>
      </c>
      <c r="B1915" s="28" t="s">
        <v>244</v>
      </c>
      <c r="C1915" s="27" t="s">
        <v>336</v>
      </c>
      <c r="D1915" s="27" t="s">
        <v>1933</v>
      </c>
      <c r="E1915" s="27" t="s">
        <v>11130</v>
      </c>
      <c r="F1915" s="27" t="s">
        <v>5349</v>
      </c>
      <c r="G1915" s="27" t="s">
        <v>6899</v>
      </c>
      <c r="H1915" s="27" t="s">
        <v>6688</v>
      </c>
      <c r="I1915" s="29">
        <v>0</v>
      </c>
      <c r="J1915" s="27" t="s">
        <v>6520</v>
      </c>
      <c r="K1915" s="27" t="s">
        <v>11357</v>
      </c>
      <c r="L1915" s="27" t="s">
        <v>2930</v>
      </c>
      <c r="M1915" s="30" t="s">
        <v>6531</v>
      </c>
      <c r="N1915" s="27" t="s">
        <v>6689</v>
      </c>
      <c r="O1915" s="23">
        <v>0</v>
      </c>
      <c r="P1915" s="23">
        <v>0</v>
      </c>
      <c r="Q1915" s="23">
        <v>0</v>
      </c>
      <c r="R1915" s="24">
        <v>0</v>
      </c>
      <c r="S1915" s="25">
        <v>0</v>
      </c>
      <c r="T1915" s="32"/>
      <c r="U1915" s="22" t="str">
        <f>IFERROR(VLOOKUP(B1915,[1]Planilha1!$A$1:$B$34,2,FALSE),"Liberado")</f>
        <v>Liberado</v>
      </c>
      <c r="V1915" s="31"/>
      <c r="W1915" s="31"/>
      <c r="X1915" s="31"/>
      <c r="Y1915" s="31"/>
      <c r="Z1915" s="31"/>
      <c r="AA1915" s="31"/>
      <c r="AB1915" s="31"/>
      <c r="AC1915" s="31"/>
      <c r="AD1915" s="31"/>
      <c r="AE1915" s="31"/>
      <c r="AF1915" s="31"/>
      <c r="AG1915" s="31"/>
      <c r="AH1915" s="31"/>
      <c r="AI1915" s="31"/>
      <c r="AJ1915" s="31"/>
      <c r="AK1915" s="31"/>
      <c r="AL1915" s="31"/>
      <c r="AM1915" s="31"/>
      <c r="AN1915" s="31"/>
      <c r="AO1915" s="31"/>
      <c r="AP1915" s="31"/>
      <c r="AQ1915" s="31"/>
      <c r="AR1915" s="31"/>
      <c r="AS1915" s="31"/>
      <c r="AT1915" s="31"/>
      <c r="AU1915" s="31"/>
      <c r="AV1915" s="31"/>
      <c r="AW1915" s="31"/>
      <c r="AX1915" s="31"/>
      <c r="AY1915" s="31"/>
      <c r="AZ1915" s="31"/>
      <c r="BA1915" s="31"/>
    </row>
    <row r="1916" spans="1:53" s="21" customFormat="1" ht="20.100000000000001" customHeight="1" x14ac:dyDescent="0.2">
      <c r="A1916" s="27" t="s">
        <v>109</v>
      </c>
      <c r="B1916" s="28" t="s">
        <v>244</v>
      </c>
      <c r="C1916" s="27" t="s">
        <v>1122</v>
      </c>
      <c r="D1916" s="27" t="s">
        <v>1933</v>
      </c>
      <c r="E1916" s="27" t="s">
        <v>11130</v>
      </c>
      <c r="F1916" s="27" t="s">
        <v>5349</v>
      </c>
      <c r="G1916" s="27" t="s">
        <v>6901</v>
      </c>
      <c r="H1916" s="27" t="s">
        <v>6688</v>
      </c>
      <c r="I1916" s="29">
        <v>0</v>
      </c>
      <c r="J1916" s="27" t="s">
        <v>6520</v>
      </c>
      <c r="K1916" s="27" t="s">
        <v>11357</v>
      </c>
      <c r="L1916" s="27" t="s">
        <v>2930</v>
      </c>
      <c r="M1916" s="30" t="s">
        <v>6531</v>
      </c>
      <c r="N1916" s="27" t="s">
        <v>6689</v>
      </c>
      <c r="O1916" s="23">
        <v>0</v>
      </c>
      <c r="P1916" s="23">
        <v>0</v>
      </c>
      <c r="Q1916" s="23">
        <v>0</v>
      </c>
      <c r="R1916" s="24">
        <v>0</v>
      </c>
      <c r="S1916" s="25">
        <v>0</v>
      </c>
      <c r="T1916" s="32"/>
      <c r="U1916" s="22" t="str">
        <f>IFERROR(VLOOKUP(B1916,[1]Planilha1!$A$1:$B$34,2,FALSE),"Liberado")</f>
        <v>Liberado</v>
      </c>
      <c r="V1916" s="31"/>
      <c r="W1916" s="31"/>
      <c r="X1916" s="31"/>
      <c r="Y1916" s="31"/>
      <c r="Z1916" s="31"/>
      <c r="AA1916" s="31"/>
      <c r="AB1916" s="31"/>
      <c r="AC1916" s="31"/>
      <c r="AD1916" s="31"/>
      <c r="AE1916" s="31"/>
      <c r="AF1916" s="31"/>
      <c r="AG1916" s="31"/>
      <c r="AH1916" s="31"/>
      <c r="AI1916" s="31"/>
      <c r="AJ1916" s="31"/>
      <c r="AK1916" s="31"/>
      <c r="AL1916" s="31"/>
      <c r="AM1916" s="31"/>
      <c r="AN1916" s="31"/>
      <c r="AO1916" s="31"/>
      <c r="AP1916" s="31"/>
      <c r="AQ1916" s="31"/>
      <c r="AR1916" s="31"/>
      <c r="AS1916" s="31"/>
      <c r="AT1916" s="31"/>
      <c r="AU1916" s="31"/>
      <c r="AV1916" s="31"/>
      <c r="AW1916" s="31"/>
      <c r="AX1916" s="31"/>
      <c r="AY1916" s="31"/>
      <c r="AZ1916" s="31"/>
      <c r="BA1916" s="31"/>
    </row>
    <row r="1917" spans="1:53" s="21" customFormat="1" ht="20.100000000000001" customHeight="1" x14ac:dyDescent="0.2">
      <c r="A1917" s="27" t="s">
        <v>109</v>
      </c>
      <c r="B1917" s="28" t="s">
        <v>244</v>
      </c>
      <c r="C1917" s="27" t="s">
        <v>788</v>
      </c>
      <c r="D1917" s="27" t="s">
        <v>1933</v>
      </c>
      <c r="E1917" s="27" t="s">
        <v>11130</v>
      </c>
      <c r="F1917" s="27" t="s">
        <v>5349</v>
      </c>
      <c r="G1917" s="27" t="s">
        <v>6902</v>
      </c>
      <c r="H1917" s="27" t="s">
        <v>6688</v>
      </c>
      <c r="I1917" s="29">
        <v>0</v>
      </c>
      <c r="J1917" s="27" t="s">
        <v>6520</v>
      </c>
      <c r="K1917" s="27" t="s">
        <v>11357</v>
      </c>
      <c r="L1917" s="27" t="s">
        <v>2930</v>
      </c>
      <c r="M1917" s="30" t="s">
        <v>6531</v>
      </c>
      <c r="N1917" s="27" t="s">
        <v>6689</v>
      </c>
      <c r="O1917" s="23">
        <v>0</v>
      </c>
      <c r="P1917" s="23">
        <v>0</v>
      </c>
      <c r="Q1917" s="23">
        <v>0</v>
      </c>
      <c r="R1917" s="24">
        <v>0</v>
      </c>
      <c r="S1917" s="25">
        <v>0</v>
      </c>
      <c r="T1917" s="32"/>
      <c r="U1917" s="22" t="str">
        <f>IFERROR(VLOOKUP(B1917,[1]Planilha1!$A$1:$B$34,2,FALSE),"Liberado")</f>
        <v>Liberado</v>
      </c>
      <c r="V1917" s="31"/>
      <c r="W1917" s="31"/>
      <c r="X1917" s="31"/>
      <c r="Y1917" s="31"/>
      <c r="Z1917" s="31"/>
      <c r="AA1917" s="31"/>
      <c r="AB1917" s="31"/>
      <c r="AC1917" s="31"/>
      <c r="AD1917" s="31"/>
      <c r="AE1917" s="31"/>
      <c r="AF1917" s="31"/>
      <c r="AG1917" s="31"/>
      <c r="AH1917" s="31"/>
      <c r="AI1917" s="31"/>
      <c r="AJ1917" s="31"/>
      <c r="AK1917" s="31"/>
      <c r="AL1917" s="31"/>
      <c r="AM1917" s="31"/>
      <c r="AN1917" s="31"/>
      <c r="AO1917" s="31"/>
      <c r="AP1917" s="31"/>
      <c r="AQ1917" s="31"/>
      <c r="AR1917" s="31"/>
      <c r="AS1917" s="31"/>
      <c r="AT1917" s="31"/>
      <c r="AU1917" s="31"/>
      <c r="AV1917" s="31"/>
      <c r="AW1917" s="31"/>
      <c r="AX1917" s="31"/>
      <c r="AY1917" s="31"/>
      <c r="AZ1917" s="31"/>
      <c r="BA1917" s="31"/>
    </row>
    <row r="1918" spans="1:53" s="21" customFormat="1" ht="20.100000000000001" customHeight="1" x14ac:dyDescent="0.2">
      <c r="A1918" s="27" t="s">
        <v>109</v>
      </c>
      <c r="B1918" s="28" t="s">
        <v>244</v>
      </c>
      <c r="C1918" s="27" t="s">
        <v>574</v>
      </c>
      <c r="D1918" s="27" t="s">
        <v>1933</v>
      </c>
      <c r="E1918" s="27" t="s">
        <v>11130</v>
      </c>
      <c r="F1918" s="27" t="s">
        <v>5349</v>
      </c>
      <c r="G1918" s="27" t="s">
        <v>6904</v>
      </c>
      <c r="H1918" s="27" t="s">
        <v>6688</v>
      </c>
      <c r="I1918" s="29">
        <v>0</v>
      </c>
      <c r="J1918" s="27" t="s">
        <v>6520</v>
      </c>
      <c r="K1918" s="27" t="s">
        <v>11357</v>
      </c>
      <c r="L1918" s="27" t="s">
        <v>2930</v>
      </c>
      <c r="M1918" s="30" t="s">
        <v>6531</v>
      </c>
      <c r="N1918" s="27" t="s">
        <v>6689</v>
      </c>
      <c r="O1918" s="23">
        <v>0</v>
      </c>
      <c r="P1918" s="23">
        <v>0</v>
      </c>
      <c r="Q1918" s="23">
        <v>0</v>
      </c>
      <c r="R1918" s="24">
        <v>0</v>
      </c>
      <c r="S1918" s="25">
        <v>0</v>
      </c>
      <c r="T1918" s="32"/>
      <c r="U1918" s="22" t="str">
        <f>IFERROR(VLOOKUP(B1918,[1]Planilha1!$A$1:$B$34,2,FALSE),"Liberado")</f>
        <v>Liberado</v>
      </c>
      <c r="V1918" s="31"/>
      <c r="W1918" s="31"/>
      <c r="X1918" s="31"/>
      <c r="Y1918" s="31"/>
      <c r="Z1918" s="31"/>
      <c r="AA1918" s="31"/>
      <c r="AB1918" s="31"/>
      <c r="AC1918" s="31"/>
      <c r="AD1918" s="31"/>
      <c r="AE1918" s="31"/>
      <c r="AF1918" s="31"/>
      <c r="AG1918" s="31"/>
      <c r="AH1918" s="31"/>
      <c r="AI1918" s="31"/>
      <c r="AJ1918" s="31"/>
      <c r="AK1918" s="31"/>
      <c r="AL1918" s="31"/>
      <c r="AM1918" s="31"/>
      <c r="AN1918" s="31"/>
      <c r="AO1918" s="31"/>
      <c r="AP1918" s="31"/>
      <c r="AQ1918" s="31"/>
      <c r="AR1918" s="31"/>
      <c r="AS1918" s="31"/>
      <c r="AT1918" s="31"/>
      <c r="AU1918" s="31"/>
      <c r="AV1918" s="31"/>
      <c r="AW1918" s="31"/>
      <c r="AX1918" s="31"/>
      <c r="AY1918" s="31"/>
      <c r="AZ1918" s="31"/>
      <c r="BA1918" s="31"/>
    </row>
    <row r="1919" spans="1:53" s="21" customFormat="1" ht="20.100000000000001" customHeight="1" x14ac:dyDescent="0.2">
      <c r="A1919" s="27" t="s">
        <v>109</v>
      </c>
      <c r="B1919" s="28" t="s">
        <v>244</v>
      </c>
      <c r="C1919" s="27" t="s">
        <v>1965</v>
      </c>
      <c r="D1919" s="27" t="s">
        <v>1933</v>
      </c>
      <c r="E1919" s="27" t="s">
        <v>11130</v>
      </c>
      <c r="F1919" s="27" t="s">
        <v>5349</v>
      </c>
      <c r="G1919" s="27" t="s">
        <v>6906</v>
      </c>
      <c r="H1919" s="27" t="s">
        <v>6688</v>
      </c>
      <c r="I1919" s="29">
        <v>0</v>
      </c>
      <c r="J1919" s="27" t="s">
        <v>6520</v>
      </c>
      <c r="K1919" s="27" t="s">
        <v>11357</v>
      </c>
      <c r="L1919" s="27" t="s">
        <v>2930</v>
      </c>
      <c r="M1919" s="30" t="s">
        <v>6531</v>
      </c>
      <c r="N1919" s="27" t="s">
        <v>6689</v>
      </c>
      <c r="O1919" s="23">
        <v>0</v>
      </c>
      <c r="P1919" s="23">
        <v>0</v>
      </c>
      <c r="Q1919" s="23">
        <v>0</v>
      </c>
      <c r="R1919" s="24">
        <v>0</v>
      </c>
      <c r="S1919" s="25">
        <v>0</v>
      </c>
      <c r="T1919" s="32"/>
      <c r="U1919" s="22" t="str">
        <f>IFERROR(VLOOKUP(B1919,[1]Planilha1!$A$1:$B$34,2,FALSE),"Liberado")</f>
        <v>Liberado</v>
      </c>
      <c r="V1919" s="31"/>
      <c r="W1919" s="31"/>
      <c r="X1919" s="31"/>
      <c r="Y1919" s="31"/>
      <c r="Z1919" s="31"/>
      <c r="AA1919" s="31"/>
      <c r="AB1919" s="31"/>
      <c r="AC1919" s="31"/>
      <c r="AD1919" s="31"/>
      <c r="AE1919" s="31"/>
      <c r="AF1919" s="31"/>
      <c r="AG1919" s="31"/>
      <c r="AH1919" s="31"/>
      <c r="AI1919" s="31"/>
      <c r="AJ1919" s="31"/>
      <c r="AK1919" s="31"/>
      <c r="AL1919" s="31"/>
      <c r="AM1919" s="31"/>
      <c r="AN1919" s="31"/>
      <c r="AO1919" s="31"/>
      <c r="AP1919" s="31"/>
      <c r="AQ1919" s="31"/>
      <c r="AR1919" s="31"/>
      <c r="AS1919" s="31"/>
      <c r="AT1919" s="31"/>
      <c r="AU1919" s="31"/>
      <c r="AV1919" s="31"/>
      <c r="AW1919" s="31"/>
      <c r="AX1919" s="31"/>
      <c r="AY1919" s="31"/>
      <c r="AZ1919" s="31"/>
      <c r="BA1919" s="31"/>
    </row>
    <row r="1920" spans="1:53" s="21" customFormat="1" ht="20.100000000000001" customHeight="1" x14ac:dyDescent="0.2">
      <c r="A1920" s="27" t="s">
        <v>109</v>
      </c>
      <c r="B1920" s="28" t="s">
        <v>244</v>
      </c>
      <c r="C1920" s="27" t="s">
        <v>411</v>
      </c>
      <c r="D1920" s="27" t="s">
        <v>1933</v>
      </c>
      <c r="E1920" s="27" t="s">
        <v>11130</v>
      </c>
      <c r="F1920" s="27" t="s">
        <v>5349</v>
      </c>
      <c r="G1920" s="27" t="s">
        <v>6908</v>
      </c>
      <c r="H1920" s="27" t="s">
        <v>6688</v>
      </c>
      <c r="I1920" s="29">
        <v>0</v>
      </c>
      <c r="J1920" s="27" t="s">
        <v>6520</v>
      </c>
      <c r="K1920" s="27" t="s">
        <v>11357</v>
      </c>
      <c r="L1920" s="27" t="s">
        <v>2266</v>
      </c>
      <c r="M1920" s="30" t="s">
        <v>6531</v>
      </c>
      <c r="N1920" s="27" t="s">
        <v>6689</v>
      </c>
      <c r="O1920" s="23">
        <v>0</v>
      </c>
      <c r="P1920" s="23">
        <v>0</v>
      </c>
      <c r="Q1920" s="23">
        <v>0</v>
      </c>
      <c r="R1920" s="24">
        <v>0</v>
      </c>
      <c r="S1920" s="25">
        <v>0</v>
      </c>
      <c r="T1920" s="32"/>
      <c r="U1920" s="22" t="str">
        <f>IFERROR(VLOOKUP(B1920,[1]Planilha1!$A$1:$B$34,2,FALSE),"Liberado")</f>
        <v>Liberado</v>
      </c>
      <c r="V1920" s="31"/>
      <c r="W1920" s="31"/>
      <c r="X1920" s="31"/>
      <c r="Y1920" s="31"/>
      <c r="Z1920" s="31"/>
      <c r="AA1920" s="31"/>
      <c r="AB1920" s="31"/>
      <c r="AC1920" s="31"/>
      <c r="AD1920" s="31"/>
      <c r="AE1920" s="31"/>
      <c r="AF1920" s="31"/>
      <c r="AG1920" s="31"/>
      <c r="AH1920" s="31"/>
      <c r="AI1920" s="31"/>
      <c r="AJ1920" s="31"/>
      <c r="AK1920" s="31"/>
      <c r="AL1920" s="31"/>
      <c r="AM1920" s="31"/>
      <c r="AN1920" s="31"/>
      <c r="AO1920" s="31"/>
      <c r="AP1920" s="31"/>
      <c r="AQ1920" s="31"/>
      <c r="AR1920" s="31"/>
      <c r="AS1920" s="31"/>
      <c r="AT1920" s="31"/>
      <c r="AU1920" s="31"/>
      <c r="AV1920" s="31"/>
      <c r="AW1920" s="31"/>
      <c r="AX1920" s="31"/>
      <c r="AY1920" s="31"/>
      <c r="AZ1920" s="31"/>
      <c r="BA1920" s="31"/>
    </row>
    <row r="1921" spans="1:53" s="21" customFormat="1" ht="20.100000000000001" customHeight="1" x14ac:dyDescent="0.2">
      <c r="A1921" s="27" t="s">
        <v>109</v>
      </c>
      <c r="B1921" s="28" t="s">
        <v>244</v>
      </c>
      <c r="C1921" s="27" t="s">
        <v>1965</v>
      </c>
      <c r="D1921" s="27" t="s">
        <v>1933</v>
      </c>
      <c r="E1921" s="27" t="s">
        <v>11130</v>
      </c>
      <c r="F1921" s="27" t="s">
        <v>5349</v>
      </c>
      <c r="G1921" s="27" t="s">
        <v>6909</v>
      </c>
      <c r="H1921" s="27" t="s">
        <v>6688</v>
      </c>
      <c r="I1921" s="29">
        <v>0</v>
      </c>
      <c r="J1921" s="27" t="s">
        <v>6520</v>
      </c>
      <c r="K1921" s="27" t="s">
        <v>11357</v>
      </c>
      <c r="L1921" s="27" t="s">
        <v>2930</v>
      </c>
      <c r="M1921" s="30" t="s">
        <v>6531</v>
      </c>
      <c r="N1921" s="27" t="s">
        <v>6689</v>
      </c>
      <c r="O1921" s="23">
        <v>0</v>
      </c>
      <c r="P1921" s="23">
        <v>0</v>
      </c>
      <c r="Q1921" s="23">
        <v>0</v>
      </c>
      <c r="R1921" s="24">
        <v>0</v>
      </c>
      <c r="S1921" s="25">
        <v>0</v>
      </c>
      <c r="T1921" s="32"/>
      <c r="U1921" s="22" t="str">
        <f>IFERROR(VLOOKUP(B1921,[1]Planilha1!$A$1:$B$34,2,FALSE),"Liberado")</f>
        <v>Liberado</v>
      </c>
      <c r="V1921" s="31"/>
      <c r="W1921" s="31"/>
      <c r="X1921" s="31"/>
      <c r="Y1921" s="31"/>
      <c r="Z1921" s="31"/>
      <c r="AA1921" s="31"/>
      <c r="AB1921" s="31"/>
      <c r="AC1921" s="31"/>
      <c r="AD1921" s="31"/>
      <c r="AE1921" s="31"/>
      <c r="AF1921" s="31"/>
      <c r="AG1921" s="31"/>
      <c r="AH1921" s="31"/>
      <c r="AI1921" s="31"/>
      <c r="AJ1921" s="31"/>
      <c r="AK1921" s="31"/>
      <c r="AL1921" s="31"/>
      <c r="AM1921" s="31"/>
      <c r="AN1921" s="31"/>
      <c r="AO1921" s="31"/>
      <c r="AP1921" s="31"/>
      <c r="AQ1921" s="31"/>
      <c r="AR1921" s="31"/>
      <c r="AS1921" s="31"/>
      <c r="AT1921" s="31"/>
      <c r="AU1921" s="31"/>
      <c r="AV1921" s="31"/>
      <c r="AW1921" s="31"/>
      <c r="AX1921" s="31"/>
      <c r="AY1921" s="31"/>
      <c r="AZ1921" s="31"/>
      <c r="BA1921" s="31"/>
    </row>
    <row r="1922" spans="1:53" s="21" customFormat="1" ht="20.100000000000001" customHeight="1" x14ac:dyDescent="0.2">
      <c r="A1922" s="27" t="s">
        <v>109</v>
      </c>
      <c r="B1922" s="28" t="s">
        <v>244</v>
      </c>
      <c r="C1922" s="27" t="s">
        <v>1128</v>
      </c>
      <c r="D1922" s="27" t="s">
        <v>1933</v>
      </c>
      <c r="E1922" s="27" t="s">
        <v>11130</v>
      </c>
      <c r="F1922" s="27" t="s">
        <v>5349</v>
      </c>
      <c r="G1922" s="27" t="s">
        <v>6911</v>
      </c>
      <c r="H1922" s="27" t="s">
        <v>6688</v>
      </c>
      <c r="I1922" s="29">
        <v>0</v>
      </c>
      <c r="J1922" s="27" t="s">
        <v>6520</v>
      </c>
      <c r="K1922" s="27" t="s">
        <v>11357</v>
      </c>
      <c r="L1922" s="27" t="s">
        <v>2930</v>
      </c>
      <c r="M1922" s="30" t="s">
        <v>6531</v>
      </c>
      <c r="N1922" s="27" t="s">
        <v>6689</v>
      </c>
      <c r="O1922" s="23">
        <v>0</v>
      </c>
      <c r="P1922" s="23">
        <v>0</v>
      </c>
      <c r="Q1922" s="23">
        <v>0</v>
      </c>
      <c r="R1922" s="24">
        <v>0</v>
      </c>
      <c r="S1922" s="25">
        <v>0</v>
      </c>
      <c r="T1922" s="32"/>
      <c r="U1922" s="22" t="str">
        <f>IFERROR(VLOOKUP(B1922,[1]Planilha1!$A$1:$B$34,2,FALSE),"Liberado")</f>
        <v>Liberado</v>
      </c>
      <c r="V1922" s="31"/>
      <c r="W1922" s="31"/>
      <c r="X1922" s="31"/>
      <c r="Y1922" s="31"/>
      <c r="Z1922" s="31"/>
      <c r="AA1922" s="31"/>
      <c r="AB1922" s="31"/>
      <c r="AC1922" s="31"/>
      <c r="AD1922" s="31"/>
      <c r="AE1922" s="31"/>
      <c r="AF1922" s="31"/>
      <c r="AG1922" s="31"/>
      <c r="AH1922" s="31"/>
      <c r="AI1922" s="31"/>
      <c r="AJ1922" s="31"/>
      <c r="AK1922" s="31"/>
      <c r="AL1922" s="31"/>
      <c r="AM1922" s="31"/>
      <c r="AN1922" s="31"/>
      <c r="AO1922" s="31"/>
      <c r="AP1922" s="31"/>
      <c r="AQ1922" s="31"/>
      <c r="AR1922" s="31"/>
      <c r="AS1922" s="31"/>
      <c r="AT1922" s="31"/>
      <c r="AU1922" s="31"/>
      <c r="AV1922" s="31"/>
      <c r="AW1922" s="31"/>
      <c r="AX1922" s="31"/>
      <c r="AY1922" s="31"/>
      <c r="AZ1922" s="31"/>
      <c r="BA1922" s="31"/>
    </row>
    <row r="1923" spans="1:53" s="21" customFormat="1" ht="20.100000000000001" customHeight="1" x14ac:dyDescent="0.2">
      <c r="A1923" s="27" t="s">
        <v>109</v>
      </c>
      <c r="B1923" s="28" t="s">
        <v>244</v>
      </c>
      <c r="C1923" s="27" t="s">
        <v>1385</v>
      </c>
      <c r="D1923" s="27" t="s">
        <v>1933</v>
      </c>
      <c r="E1923" s="27" t="s">
        <v>11130</v>
      </c>
      <c r="F1923" s="27" t="s">
        <v>5349</v>
      </c>
      <c r="G1923" s="27" t="s">
        <v>6913</v>
      </c>
      <c r="H1923" s="27" t="s">
        <v>6688</v>
      </c>
      <c r="I1923" s="29">
        <v>0</v>
      </c>
      <c r="J1923" s="27" t="s">
        <v>6520</v>
      </c>
      <c r="K1923" s="27" t="s">
        <v>11357</v>
      </c>
      <c r="L1923" s="27" t="s">
        <v>2930</v>
      </c>
      <c r="M1923" s="30" t="s">
        <v>6531</v>
      </c>
      <c r="N1923" s="27" t="s">
        <v>6689</v>
      </c>
      <c r="O1923" s="23">
        <v>0</v>
      </c>
      <c r="P1923" s="23">
        <v>0</v>
      </c>
      <c r="Q1923" s="23">
        <v>0</v>
      </c>
      <c r="R1923" s="24">
        <v>0</v>
      </c>
      <c r="S1923" s="25">
        <v>0</v>
      </c>
      <c r="T1923" s="32"/>
      <c r="U1923" s="22" t="str">
        <f>IFERROR(VLOOKUP(B1923,[1]Planilha1!$A$1:$B$34,2,FALSE),"Liberado")</f>
        <v>Liberado</v>
      </c>
      <c r="V1923" s="31"/>
      <c r="W1923" s="31"/>
      <c r="X1923" s="31"/>
      <c r="Y1923" s="31"/>
      <c r="Z1923" s="31"/>
      <c r="AA1923" s="31"/>
      <c r="AB1923" s="31"/>
      <c r="AC1923" s="31"/>
      <c r="AD1923" s="31"/>
      <c r="AE1923" s="31"/>
      <c r="AF1923" s="31"/>
      <c r="AG1923" s="31"/>
      <c r="AH1923" s="31"/>
      <c r="AI1923" s="31"/>
      <c r="AJ1923" s="31"/>
      <c r="AK1923" s="31"/>
      <c r="AL1923" s="31"/>
      <c r="AM1923" s="31"/>
      <c r="AN1923" s="31"/>
      <c r="AO1923" s="31"/>
      <c r="AP1923" s="31"/>
      <c r="AQ1923" s="31"/>
      <c r="AR1923" s="31"/>
      <c r="AS1923" s="31"/>
      <c r="AT1923" s="31"/>
      <c r="AU1923" s="31"/>
      <c r="AV1923" s="31"/>
      <c r="AW1923" s="31"/>
      <c r="AX1923" s="31"/>
      <c r="AY1923" s="31"/>
      <c r="AZ1923" s="31"/>
      <c r="BA1923" s="31"/>
    </row>
    <row r="1924" spans="1:53" s="21" customFormat="1" ht="20.100000000000001" customHeight="1" x14ac:dyDescent="0.2">
      <c r="A1924" s="27" t="s">
        <v>109</v>
      </c>
      <c r="B1924" s="28" t="s">
        <v>244</v>
      </c>
      <c r="C1924" s="27" t="s">
        <v>323</v>
      </c>
      <c r="D1924" s="27" t="s">
        <v>1933</v>
      </c>
      <c r="E1924" s="27" t="s">
        <v>11130</v>
      </c>
      <c r="F1924" s="27" t="s">
        <v>5349</v>
      </c>
      <c r="G1924" s="27" t="s">
        <v>6914</v>
      </c>
      <c r="H1924" s="27" t="s">
        <v>6688</v>
      </c>
      <c r="I1924" s="29">
        <v>0</v>
      </c>
      <c r="J1924" s="27" t="s">
        <v>6520</v>
      </c>
      <c r="K1924" s="27" t="s">
        <v>11357</v>
      </c>
      <c r="L1924" s="27" t="s">
        <v>2930</v>
      </c>
      <c r="M1924" s="30" t="s">
        <v>6531</v>
      </c>
      <c r="N1924" s="27" t="s">
        <v>6689</v>
      </c>
      <c r="O1924" s="23">
        <v>0</v>
      </c>
      <c r="P1924" s="23">
        <v>0</v>
      </c>
      <c r="Q1924" s="23">
        <v>0</v>
      </c>
      <c r="R1924" s="24">
        <v>0</v>
      </c>
      <c r="S1924" s="25">
        <v>0</v>
      </c>
      <c r="T1924" s="32"/>
      <c r="U1924" s="22" t="str">
        <f>IFERROR(VLOOKUP(B1924,[1]Planilha1!$A$1:$B$34,2,FALSE),"Liberado")</f>
        <v>Liberado</v>
      </c>
      <c r="V1924" s="31"/>
      <c r="W1924" s="31"/>
      <c r="X1924" s="31"/>
      <c r="Y1924" s="31"/>
      <c r="Z1924" s="31"/>
      <c r="AA1924" s="31"/>
      <c r="AB1924" s="31"/>
      <c r="AC1924" s="31"/>
      <c r="AD1924" s="31"/>
      <c r="AE1924" s="31"/>
      <c r="AF1924" s="31"/>
      <c r="AG1924" s="31"/>
      <c r="AH1924" s="31"/>
      <c r="AI1924" s="31"/>
      <c r="AJ1924" s="31"/>
      <c r="AK1924" s="31"/>
      <c r="AL1924" s="31"/>
      <c r="AM1924" s="31"/>
      <c r="AN1924" s="31"/>
      <c r="AO1924" s="31"/>
      <c r="AP1924" s="31"/>
      <c r="AQ1924" s="31"/>
      <c r="AR1924" s="31"/>
      <c r="AS1924" s="31"/>
      <c r="AT1924" s="31"/>
      <c r="AU1924" s="31"/>
      <c r="AV1924" s="31"/>
      <c r="AW1924" s="31"/>
      <c r="AX1924" s="31"/>
      <c r="AY1924" s="31"/>
      <c r="AZ1924" s="31"/>
      <c r="BA1924" s="31"/>
    </row>
    <row r="1925" spans="1:53" s="21" customFormat="1" ht="20.100000000000001" customHeight="1" x14ac:dyDescent="0.2">
      <c r="A1925" s="27" t="s">
        <v>109</v>
      </c>
      <c r="B1925" s="28" t="s">
        <v>244</v>
      </c>
      <c r="C1925" s="27" t="s">
        <v>815</v>
      </c>
      <c r="D1925" s="27" t="s">
        <v>1933</v>
      </c>
      <c r="E1925" s="27" t="s">
        <v>11130</v>
      </c>
      <c r="F1925" s="27" t="s">
        <v>5349</v>
      </c>
      <c r="G1925" s="27" t="s">
        <v>6916</v>
      </c>
      <c r="H1925" s="27" t="s">
        <v>6688</v>
      </c>
      <c r="I1925" s="29">
        <v>0</v>
      </c>
      <c r="J1925" s="27" t="s">
        <v>6520</v>
      </c>
      <c r="K1925" s="27" t="s">
        <v>11357</v>
      </c>
      <c r="L1925" s="27" t="s">
        <v>2930</v>
      </c>
      <c r="M1925" s="30" t="s">
        <v>6531</v>
      </c>
      <c r="N1925" s="27" t="s">
        <v>6689</v>
      </c>
      <c r="O1925" s="23">
        <v>0</v>
      </c>
      <c r="P1925" s="23">
        <v>0</v>
      </c>
      <c r="Q1925" s="23">
        <v>0</v>
      </c>
      <c r="R1925" s="24">
        <v>0</v>
      </c>
      <c r="S1925" s="25">
        <v>0</v>
      </c>
      <c r="T1925" s="32"/>
      <c r="U1925" s="22" t="str">
        <f>IFERROR(VLOOKUP(B1925,[1]Planilha1!$A$1:$B$34,2,FALSE),"Liberado")</f>
        <v>Liberado</v>
      </c>
      <c r="V1925" s="31"/>
      <c r="W1925" s="31"/>
      <c r="X1925" s="31"/>
      <c r="Y1925" s="31"/>
      <c r="Z1925" s="31"/>
      <c r="AA1925" s="31"/>
      <c r="AB1925" s="31"/>
      <c r="AC1925" s="31"/>
      <c r="AD1925" s="31"/>
      <c r="AE1925" s="31"/>
      <c r="AF1925" s="31"/>
      <c r="AG1925" s="31"/>
      <c r="AH1925" s="31"/>
      <c r="AI1925" s="31"/>
      <c r="AJ1925" s="31"/>
      <c r="AK1925" s="31"/>
      <c r="AL1925" s="31"/>
      <c r="AM1925" s="31"/>
      <c r="AN1925" s="31"/>
      <c r="AO1925" s="31"/>
      <c r="AP1925" s="31"/>
      <c r="AQ1925" s="31"/>
      <c r="AR1925" s="31"/>
      <c r="AS1925" s="31"/>
      <c r="AT1925" s="31"/>
      <c r="AU1925" s="31"/>
      <c r="AV1925" s="31"/>
      <c r="AW1925" s="31"/>
      <c r="AX1925" s="31"/>
      <c r="AY1925" s="31"/>
      <c r="AZ1925" s="31"/>
      <c r="BA1925" s="31"/>
    </row>
    <row r="1926" spans="1:53" s="21" customFormat="1" ht="20.100000000000001" customHeight="1" x14ac:dyDescent="0.2">
      <c r="A1926" s="27" t="s">
        <v>109</v>
      </c>
      <c r="B1926" s="28" t="s">
        <v>244</v>
      </c>
      <c r="C1926" s="27" t="s">
        <v>813</v>
      </c>
      <c r="D1926" s="27" t="s">
        <v>1933</v>
      </c>
      <c r="E1926" s="27" t="s">
        <v>11130</v>
      </c>
      <c r="F1926" s="27" t="s">
        <v>5349</v>
      </c>
      <c r="G1926" s="27" t="s">
        <v>6933</v>
      </c>
      <c r="H1926" s="27" t="s">
        <v>6688</v>
      </c>
      <c r="I1926" s="29">
        <v>0</v>
      </c>
      <c r="J1926" s="27" t="s">
        <v>6520</v>
      </c>
      <c r="K1926" s="27" t="s">
        <v>11357</v>
      </c>
      <c r="L1926" s="27" t="s">
        <v>2930</v>
      </c>
      <c r="M1926" s="30" t="s">
        <v>6531</v>
      </c>
      <c r="N1926" s="27" t="s">
        <v>6689</v>
      </c>
      <c r="O1926" s="23">
        <v>0</v>
      </c>
      <c r="P1926" s="23">
        <v>0</v>
      </c>
      <c r="Q1926" s="23">
        <v>0</v>
      </c>
      <c r="R1926" s="24">
        <v>0</v>
      </c>
      <c r="S1926" s="25">
        <v>0</v>
      </c>
      <c r="T1926" s="32"/>
      <c r="U1926" s="22" t="str">
        <f>IFERROR(VLOOKUP(B1926,[1]Planilha1!$A$1:$B$34,2,FALSE),"Liberado")</f>
        <v>Liberado</v>
      </c>
      <c r="V1926" s="31"/>
      <c r="W1926" s="31"/>
      <c r="X1926" s="31"/>
      <c r="Y1926" s="31"/>
      <c r="Z1926" s="31"/>
      <c r="AA1926" s="31"/>
      <c r="AB1926" s="31"/>
      <c r="AC1926" s="31"/>
      <c r="AD1926" s="31"/>
      <c r="AE1926" s="31"/>
      <c r="AF1926" s="31"/>
      <c r="AG1926" s="31"/>
      <c r="AH1926" s="31"/>
      <c r="AI1926" s="31"/>
      <c r="AJ1926" s="31"/>
      <c r="AK1926" s="31"/>
      <c r="AL1926" s="31"/>
      <c r="AM1926" s="31"/>
      <c r="AN1926" s="31"/>
      <c r="AO1926" s="31"/>
      <c r="AP1926" s="31"/>
      <c r="AQ1926" s="31"/>
      <c r="AR1926" s="31"/>
      <c r="AS1926" s="31"/>
      <c r="AT1926" s="31"/>
      <c r="AU1926" s="31"/>
      <c r="AV1926" s="31"/>
      <c r="AW1926" s="31"/>
      <c r="AX1926" s="31"/>
      <c r="AY1926" s="31"/>
      <c r="AZ1926" s="31"/>
      <c r="BA1926" s="31"/>
    </row>
    <row r="1927" spans="1:53" s="21" customFormat="1" ht="20.100000000000001" customHeight="1" x14ac:dyDescent="0.2">
      <c r="A1927" s="27" t="s">
        <v>109</v>
      </c>
      <c r="B1927" s="28" t="s">
        <v>244</v>
      </c>
      <c r="C1927" s="27" t="s">
        <v>813</v>
      </c>
      <c r="D1927" s="27" t="s">
        <v>1994</v>
      </c>
      <c r="E1927" s="27" t="s">
        <v>7</v>
      </c>
      <c r="F1927" s="27" t="s">
        <v>6507</v>
      </c>
      <c r="G1927" s="27" t="s">
        <v>6998</v>
      </c>
      <c r="H1927" s="27" t="s">
        <v>6554</v>
      </c>
      <c r="I1927" s="29">
        <v>50000</v>
      </c>
      <c r="J1927" s="27" t="s">
        <v>6514</v>
      </c>
      <c r="K1927" s="27" t="s">
        <v>11711</v>
      </c>
      <c r="L1927" s="27" t="s">
        <v>6579</v>
      </c>
      <c r="M1927" s="30">
        <v>43073</v>
      </c>
      <c r="N1927" s="27" t="s">
        <v>6798</v>
      </c>
      <c r="O1927" s="23">
        <v>0</v>
      </c>
      <c r="P1927" s="23">
        <v>926809.61</v>
      </c>
      <c r="Q1927" s="23">
        <v>0</v>
      </c>
      <c r="R1927" s="24">
        <v>0</v>
      </c>
      <c r="S1927" s="25">
        <v>0</v>
      </c>
      <c r="T1927" s="32"/>
      <c r="U1927" s="22" t="str">
        <f>IFERROR(VLOOKUP(B1927,[1]Planilha1!$A$1:$B$34,2,FALSE),"Liberado")</f>
        <v>Liberado</v>
      </c>
      <c r="V1927" s="31"/>
      <c r="W1927" s="31"/>
      <c r="X1927" s="31"/>
      <c r="Y1927" s="31"/>
      <c r="Z1927" s="31"/>
      <c r="AA1927" s="31"/>
      <c r="AB1927" s="31"/>
      <c r="AC1927" s="31"/>
      <c r="AD1927" s="31"/>
      <c r="AE1927" s="31"/>
      <c r="AF1927" s="31"/>
      <c r="AG1927" s="31"/>
      <c r="AH1927" s="31"/>
      <c r="AI1927" s="31"/>
      <c r="AJ1927" s="31"/>
      <c r="AK1927" s="31"/>
      <c r="AL1927" s="31"/>
      <c r="AM1927" s="31"/>
      <c r="AN1927" s="31"/>
      <c r="AO1927" s="31"/>
      <c r="AP1927" s="31"/>
      <c r="AQ1927" s="31"/>
      <c r="AR1927" s="31"/>
      <c r="AS1927" s="31"/>
      <c r="AT1927" s="31"/>
      <c r="AU1927" s="31"/>
      <c r="AV1927" s="31"/>
      <c r="AW1927" s="31"/>
      <c r="AX1927" s="31"/>
      <c r="AY1927" s="31"/>
      <c r="AZ1927" s="31"/>
      <c r="BA1927" s="31"/>
    </row>
    <row r="1928" spans="1:53" s="21" customFormat="1" ht="20.100000000000001" customHeight="1" x14ac:dyDescent="0.2">
      <c r="A1928" s="27" t="s">
        <v>109</v>
      </c>
      <c r="B1928" s="28" t="s">
        <v>244</v>
      </c>
      <c r="C1928" s="27" t="s">
        <v>791</v>
      </c>
      <c r="D1928" s="27" t="s">
        <v>2001</v>
      </c>
      <c r="E1928" s="27" t="s">
        <v>7</v>
      </c>
      <c r="F1928" s="27" t="s">
        <v>6507</v>
      </c>
      <c r="G1928" s="27" t="s">
        <v>7006</v>
      </c>
      <c r="H1928" s="27" t="s">
        <v>6735</v>
      </c>
      <c r="I1928" s="29">
        <v>40000</v>
      </c>
      <c r="J1928" s="27" t="s">
        <v>6514</v>
      </c>
      <c r="K1928" s="27" t="s">
        <v>11724</v>
      </c>
      <c r="L1928" s="27" t="s">
        <v>11535</v>
      </c>
      <c r="M1928" s="30" t="s">
        <v>6531</v>
      </c>
      <c r="N1928" s="27" t="s">
        <v>6798</v>
      </c>
      <c r="O1928" s="23">
        <v>1000</v>
      </c>
      <c r="P1928" s="23">
        <v>0</v>
      </c>
      <c r="Q1928" s="23">
        <v>0</v>
      </c>
      <c r="R1928" s="24">
        <v>1000</v>
      </c>
      <c r="S1928" s="25">
        <v>0</v>
      </c>
      <c r="T1928" s="32"/>
      <c r="U1928" s="22" t="str">
        <f>IFERROR(VLOOKUP(B1928,[1]Planilha1!$A$1:$B$34,2,FALSE),"Liberado")</f>
        <v>Liberado</v>
      </c>
      <c r="V1928" s="31"/>
      <c r="W1928" s="31"/>
      <c r="X1928" s="31"/>
      <c r="Y1928" s="31"/>
      <c r="Z1928" s="31"/>
      <c r="AA1928" s="31"/>
      <c r="AB1928" s="31"/>
      <c r="AC1928" s="31"/>
      <c r="AD1928" s="31"/>
      <c r="AE1928" s="31"/>
      <c r="AF1928" s="31"/>
      <c r="AG1928" s="31"/>
      <c r="AH1928" s="31"/>
      <c r="AI1928" s="31"/>
      <c r="AJ1928" s="31"/>
      <c r="AK1928" s="31"/>
      <c r="AL1928" s="31"/>
      <c r="AM1928" s="31"/>
      <c r="AN1928" s="31"/>
      <c r="AO1928" s="31"/>
      <c r="AP1928" s="31"/>
      <c r="AQ1928" s="31"/>
      <c r="AR1928" s="31"/>
      <c r="AS1928" s="31"/>
      <c r="AT1928" s="31"/>
      <c r="AU1928" s="31"/>
      <c r="AV1928" s="31"/>
      <c r="AW1928" s="31"/>
      <c r="AX1928" s="31"/>
      <c r="AY1928" s="31"/>
      <c r="AZ1928" s="31"/>
      <c r="BA1928" s="31"/>
    </row>
    <row r="1929" spans="1:53" s="21" customFormat="1" ht="20.100000000000001" customHeight="1" x14ac:dyDescent="0.2">
      <c r="A1929" s="27" t="s">
        <v>109</v>
      </c>
      <c r="B1929" s="28" t="s">
        <v>244</v>
      </c>
      <c r="C1929" s="27" t="s">
        <v>817</v>
      </c>
      <c r="D1929" s="27" t="s">
        <v>2018</v>
      </c>
      <c r="E1929" s="27" t="s">
        <v>7</v>
      </c>
      <c r="F1929" s="27" t="s">
        <v>6507</v>
      </c>
      <c r="G1929" s="27" t="s">
        <v>7036</v>
      </c>
      <c r="H1929" s="27" t="s">
        <v>7037</v>
      </c>
      <c r="I1929" s="29">
        <v>30000</v>
      </c>
      <c r="J1929" s="27" t="s">
        <v>6521</v>
      </c>
      <c r="K1929" s="27" t="s">
        <v>11751</v>
      </c>
      <c r="L1929" s="27" t="s">
        <v>7038</v>
      </c>
      <c r="M1929" s="30" t="s">
        <v>6531</v>
      </c>
      <c r="N1929" s="27" t="s">
        <v>7039</v>
      </c>
      <c r="O1929" s="23">
        <v>0</v>
      </c>
      <c r="P1929" s="23">
        <v>0.01</v>
      </c>
      <c r="Q1929" s="23">
        <v>0</v>
      </c>
      <c r="R1929" s="24">
        <v>0</v>
      </c>
      <c r="S1929" s="25">
        <v>0</v>
      </c>
      <c r="T1929" s="32"/>
      <c r="U1929" s="22" t="str">
        <f>IFERROR(VLOOKUP(B1929,[1]Planilha1!$A$1:$B$34,2,FALSE),"Liberado")</f>
        <v>Liberado</v>
      </c>
      <c r="V1929" s="31"/>
      <c r="W1929" s="31"/>
      <c r="X1929" s="31"/>
      <c r="Y1929" s="31"/>
      <c r="Z1929" s="31"/>
      <c r="AA1929" s="31"/>
      <c r="AB1929" s="31"/>
      <c r="AC1929" s="31"/>
      <c r="AD1929" s="31"/>
      <c r="AE1929" s="31"/>
      <c r="AF1929" s="31"/>
      <c r="AG1929" s="31"/>
      <c r="AH1929" s="31"/>
      <c r="AI1929" s="31"/>
      <c r="AJ1929" s="31"/>
      <c r="AK1929" s="31"/>
      <c r="AL1929" s="31"/>
      <c r="AM1929" s="31"/>
      <c r="AN1929" s="31"/>
      <c r="AO1929" s="31"/>
      <c r="AP1929" s="31"/>
      <c r="AQ1929" s="31"/>
      <c r="AR1929" s="31"/>
      <c r="AS1929" s="31"/>
      <c r="AT1929" s="31"/>
      <c r="AU1929" s="31"/>
      <c r="AV1929" s="31"/>
      <c r="AW1929" s="31"/>
      <c r="AX1929" s="31"/>
      <c r="AY1929" s="31"/>
      <c r="AZ1929" s="31"/>
      <c r="BA1929" s="31"/>
    </row>
    <row r="1930" spans="1:53" s="21" customFormat="1" ht="20.100000000000001" customHeight="1" x14ac:dyDescent="0.2">
      <c r="A1930" s="27" t="s">
        <v>109</v>
      </c>
      <c r="B1930" s="28" t="s">
        <v>244</v>
      </c>
      <c r="C1930" s="27" t="s">
        <v>751</v>
      </c>
      <c r="D1930" s="27" t="s">
        <v>2025</v>
      </c>
      <c r="E1930" s="27" t="s">
        <v>7</v>
      </c>
      <c r="F1930" s="27" t="s">
        <v>6507</v>
      </c>
      <c r="G1930" s="27" t="s">
        <v>7054</v>
      </c>
      <c r="H1930" s="27" t="s">
        <v>6592</v>
      </c>
      <c r="I1930" s="29">
        <v>35000</v>
      </c>
      <c r="J1930" s="27" t="s">
        <v>6514</v>
      </c>
      <c r="K1930" s="27" t="s">
        <v>11759</v>
      </c>
      <c r="L1930" s="27" t="s">
        <v>7051</v>
      </c>
      <c r="M1930" s="30" t="s">
        <v>6531</v>
      </c>
      <c r="N1930" s="27" t="s">
        <v>6798</v>
      </c>
      <c r="O1930" s="23">
        <v>190070.79</v>
      </c>
      <c r="P1930" s="23">
        <v>0</v>
      </c>
      <c r="Q1930" s="23">
        <v>0</v>
      </c>
      <c r="R1930" s="24">
        <v>26888.52</v>
      </c>
      <c r="S1930" s="25">
        <v>0</v>
      </c>
      <c r="T1930" s="32"/>
      <c r="U1930" s="22" t="str">
        <f>IFERROR(VLOOKUP(B1930,[1]Planilha1!$A$1:$B$34,2,FALSE),"Liberado")</f>
        <v>Liberado</v>
      </c>
      <c r="V1930" s="31"/>
      <c r="W1930" s="31"/>
      <c r="X1930" s="31"/>
      <c r="Y1930" s="31"/>
      <c r="Z1930" s="31"/>
      <c r="AA1930" s="31"/>
      <c r="AB1930" s="31"/>
      <c r="AC1930" s="31"/>
      <c r="AD1930" s="31"/>
      <c r="AE1930" s="31"/>
      <c r="AF1930" s="31"/>
      <c r="AG1930" s="31"/>
      <c r="AH1930" s="31"/>
      <c r="AI1930" s="31"/>
      <c r="AJ1930" s="31"/>
      <c r="AK1930" s="31"/>
      <c r="AL1930" s="31"/>
      <c r="AM1930" s="31"/>
      <c r="AN1930" s="31"/>
      <c r="AO1930" s="31"/>
      <c r="AP1930" s="31"/>
      <c r="AQ1930" s="31"/>
      <c r="AR1930" s="31"/>
      <c r="AS1930" s="31"/>
      <c r="AT1930" s="31"/>
      <c r="AU1930" s="31"/>
      <c r="AV1930" s="31"/>
      <c r="AW1930" s="31"/>
      <c r="AX1930" s="31"/>
      <c r="AY1930" s="31"/>
      <c r="AZ1930" s="31"/>
      <c r="BA1930" s="31"/>
    </row>
    <row r="1931" spans="1:53" s="21" customFormat="1" ht="20.100000000000001" customHeight="1" x14ac:dyDescent="0.2">
      <c r="A1931" s="27" t="s">
        <v>109</v>
      </c>
      <c r="B1931" s="28" t="s">
        <v>244</v>
      </c>
      <c r="C1931" s="27" t="s">
        <v>718</v>
      </c>
      <c r="D1931" s="27" t="s">
        <v>2027</v>
      </c>
      <c r="E1931" s="27" t="s">
        <v>7</v>
      </c>
      <c r="F1931" s="27" t="s">
        <v>6507</v>
      </c>
      <c r="G1931" s="27" t="s">
        <v>7057</v>
      </c>
      <c r="H1931" s="27" t="s">
        <v>6592</v>
      </c>
      <c r="I1931" s="29">
        <v>35000</v>
      </c>
      <c r="J1931" s="27" t="s">
        <v>6514</v>
      </c>
      <c r="K1931" s="27" t="s">
        <v>11762</v>
      </c>
      <c r="L1931" s="27" t="s">
        <v>7051</v>
      </c>
      <c r="M1931" s="30" t="s">
        <v>6531</v>
      </c>
      <c r="N1931" s="27" t="s">
        <v>11763</v>
      </c>
      <c r="O1931" s="23">
        <v>124191.21</v>
      </c>
      <c r="P1931" s="23">
        <v>0</v>
      </c>
      <c r="Q1931" s="23">
        <v>0</v>
      </c>
      <c r="R1931" s="24">
        <v>0</v>
      </c>
      <c r="S1931" s="25">
        <v>0</v>
      </c>
      <c r="T1931" s="32"/>
      <c r="U1931" s="22" t="str">
        <f>IFERROR(VLOOKUP(B1931,[1]Planilha1!$A$1:$B$34,2,FALSE),"Liberado")</f>
        <v>Liberado</v>
      </c>
      <c r="V1931" s="31"/>
      <c r="W1931" s="31"/>
      <c r="X1931" s="31"/>
      <c r="Y1931" s="31"/>
      <c r="Z1931" s="31"/>
      <c r="AA1931" s="31"/>
      <c r="AB1931" s="31"/>
      <c r="AC1931" s="31"/>
      <c r="AD1931" s="31"/>
      <c r="AE1931" s="31"/>
      <c r="AF1931" s="31"/>
      <c r="AG1931" s="31"/>
      <c r="AH1931" s="31"/>
      <c r="AI1931" s="31"/>
      <c r="AJ1931" s="31"/>
      <c r="AK1931" s="31"/>
      <c r="AL1931" s="31"/>
      <c r="AM1931" s="31"/>
      <c r="AN1931" s="31"/>
      <c r="AO1931" s="31"/>
      <c r="AP1931" s="31"/>
      <c r="AQ1931" s="31"/>
      <c r="AR1931" s="31"/>
      <c r="AS1931" s="31"/>
      <c r="AT1931" s="31"/>
      <c r="AU1931" s="31"/>
      <c r="AV1931" s="31"/>
      <c r="AW1931" s="31"/>
      <c r="AX1931" s="31"/>
      <c r="AY1931" s="31"/>
      <c r="AZ1931" s="31"/>
      <c r="BA1931" s="31"/>
    </row>
    <row r="1932" spans="1:53" s="21" customFormat="1" ht="20.100000000000001" customHeight="1" x14ac:dyDescent="0.2">
      <c r="A1932" s="27" t="s">
        <v>109</v>
      </c>
      <c r="B1932" s="28" t="s">
        <v>244</v>
      </c>
      <c r="C1932" s="27" t="s">
        <v>788</v>
      </c>
      <c r="D1932" s="27" t="s">
        <v>2030</v>
      </c>
      <c r="E1932" s="27" t="s">
        <v>7</v>
      </c>
      <c r="F1932" s="27" t="s">
        <v>6507</v>
      </c>
      <c r="G1932" s="27" t="s">
        <v>11766</v>
      </c>
      <c r="H1932" s="27" t="s">
        <v>6640</v>
      </c>
      <c r="I1932" s="29">
        <v>32000</v>
      </c>
      <c r="J1932" s="27" t="s">
        <v>6514</v>
      </c>
      <c r="K1932" s="27" t="s">
        <v>11767</v>
      </c>
      <c r="L1932" s="27" t="s">
        <v>7144</v>
      </c>
      <c r="M1932" s="30" t="s">
        <v>6531</v>
      </c>
      <c r="N1932" s="27" t="s">
        <v>6798</v>
      </c>
      <c r="O1932" s="23">
        <v>77730.11</v>
      </c>
      <c r="P1932" s="23">
        <v>0</v>
      </c>
      <c r="Q1932" s="23">
        <v>0</v>
      </c>
      <c r="R1932" s="24">
        <v>8959.6299999999992</v>
      </c>
      <c r="S1932" s="25">
        <v>0</v>
      </c>
      <c r="T1932" s="32"/>
      <c r="U1932" s="22" t="str">
        <f>IFERROR(VLOOKUP(B1932,[1]Planilha1!$A$1:$B$34,2,FALSE),"Liberado")</f>
        <v>Liberado</v>
      </c>
      <c r="V1932" s="31"/>
      <c r="W1932" s="31"/>
      <c r="X1932" s="31"/>
      <c r="Y1932" s="31"/>
      <c r="Z1932" s="31"/>
      <c r="AA1932" s="31"/>
      <c r="AB1932" s="31"/>
      <c r="AC1932" s="31"/>
      <c r="AD1932" s="31"/>
      <c r="AE1932" s="31"/>
      <c r="AF1932" s="31"/>
      <c r="AG1932" s="31"/>
      <c r="AH1932" s="31"/>
      <c r="AI1932" s="31"/>
      <c r="AJ1932" s="31"/>
      <c r="AK1932" s="31"/>
      <c r="AL1932" s="31"/>
      <c r="AM1932" s="31"/>
      <c r="AN1932" s="31"/>
      <c r="AO1932" s="31"/>
      <c r="AP1932" s="31"/>
      <c r="AQ1932" s="31"/>
      <c r="AR1932" s="31"/>
      <c r="AS1932" s="31"/>
      <c r="AT1932" s="31"/>
      <c r="AU1932" s="31"/>
      <c r="AV1932" s="31"/>
      <c r="AW1932" s="31"/>
      <c r="AX1932" s="31"/>
      <c r="AY1932" s="31"/>
      <c r="AZ1932" s="31"/>
      <c r="BA1932" s="31"/>
    </row>
    <row r="1933" spans="1:53" s="21" customFormat="1" ht="20.100000000000001" customHeight="1" x14ac:dyDescent="0.2">
      <c r="A1933" s="27" t="s">
        <v>109</v>
      </c>
      <c r="B1933" s="28" t="s">
        <v>244</v>
      </c>
      <c r="C1933" s="27" t="s">
        <v>337</v>
      </c>
      <c r="D1933" s="27" t="s">
        <v>2054</v>
      </c>
      <c r="E1933" s="27" t="s">
        <v>7</v>
      </c>
      <c r="F1933" s="27" t="s">
        <v>6507</v>
      </c>
      <c r="G1933" s="27" t="s">
        <v>7107</v>
      </c>
      <c r="H1933" s="27" t="s">
        <v>6575</v>
      </c>
      <c r="I1933" s="29">
        <v>200000</v>
      </c>
      <c r="J1933" s="27" t="s">
        <v>6514</v>
      </c>
      <c r="K1933" s="27" t="s">
        <v>11800</v>
      </c>
      <c r="L1933" s="27" t="s">
        <v>7280</v>
      </c>
      <c r="M1933" s="30" t="s">
        <v>6531</v>
      </c>
      <c r="N1933" s="27" t="s">
        <v>6798</v>
      </c>
      <c r="O1933" s="23">
        <v>16802.740000000002</v>
      </c>
      <c r="P1933" s="23">
        <v>0</v>
      </c>
      <c r="Q1933" s="23">
        <v>0</v>
      </c>
      <c r="R1933" s="24">
        <v>8183.06</v>
      </c>
      <c r="S1933" s="25">
        <v>0</v>
      </c>
      <c r="T1933" s="32"/>
      <c r="U1933" s="22" t="str">
        <f>IFERROR(VLOOKUP(B1933,[1]Planilha1!$A$1:$B$34,2,FALSE),"Liberado")</f>
        <v>Liberado</v>
      </c>
      <c r="V1933" s="31"/>
      <c r="W1933" s="31"/>
      <c r="X1933" s="31"/>
      <c r="Y1933" s="31"/>
      <c r="Z1933" s="31"/>
      <c r="AA1933" s="31"/>
      <c r="AB1933" s="31"/>
      <c r="AC1933" s="31"/>
      <c r="AD1933" s="31"/>
      <c r="AE1933" s="31"/>
      <c r="AF1933" s="31"/>
      <c r="AG1933" s="31"/>
      <c r="AH1933" s="31"/>
      <c r="AI1933" s="31"/>
      <c r="AJ1933" s="31"/>
      <c r="AK1933" s="31"/>
      <c r="AL1933" s="31"/>
      <c r="AM1933" s="31"/>
      <c r="AN1933" s="31"/>
      <c r="AO1933" s="31"/>
      <c r="AP1933" s="31"/>
      <c r="AQ1933" s="31"/>
      <c r="AR1933" s="31"/>
      <c r="AS1933" s="31"/>
      <c r="AT1933" s="31"/>
      <c r="AU1933" s="31"/>
      <c r="AV1933" s="31"/>
      <c r="AW1933" s="31"/>
      <c r="AX1933" s="31"/>
      <c r="AY1933" s="31"/>
      <c r="AZ1933" s="31"/>
      <c r="BA1933" s="31"/>
    </row>
    <row r="1934" spans="1:53" s="21" customFormat="1" ht="20.100000000000001" customHeight="1" x14ac:dyDescent="0.2">
      <c r="A1934" s="27" t="s">
        <v>109</v>
      </c>
      <c r="B1934" s="28" t="s">
        <v>244</v>
      </c>
      <c r="C1934" s="27" t="s">
        <v>796</v>
      </c>
      <c r="D1934" s="27" t="s">
        <v>2055</v>
      </c>
      <c r="E1934" s="27" t="s">
        <v>7</v>
      </c>
      <c r="F1934" s="27" t="s">
        <v>6507</v>
      </c>
      <c r="G1934" s="27" t="s">
        <v>7108</v>
      </c>
      <c r="H1934" s="27" t="s">
        <v>6735</v>
      </c>
      <c r="I1934" s="29">
        <v>40000</v>
      </c>
      <c r="J1934" s="27" t="s">
        <v>6514</v>
      </c>
      <c r="K1934" s="27" t="s">
        <v>11801</v>
      </c>
      <c r="L1934" s="27" t="s">
        <v>11556</v>
      </c>
      <c r="M1934" s="30" t="s">
        <v>6531</v>
      </c>
      <c r="N1934" s="27" t="s">
        <v>6798</v>
      </c>
      <c r="O1934" s="23">
        <v>0</v>
      </c>
      <c r="P1934" s="23">
        <v>249175.84</v>
      </c>
      <c r="Q1934" s="23">
        <v>0</v>
      </c>
      <c r="R1934" s="24">
        <v>0</v>
      </c>
      <c r="S1934" s="25">
        <v>0</v>
      </c>
      <c r="T1934" s="32"/>
      <c r="U1934" s="22" t="str">
        <f>IFERROR(VLOOKUP(B1934,[1]Planilha1!$A$1:$B$34,2,FALSE),"Liberado")</f>
        <v>Liberado</v>
      </c>
      <c r="V1934" s="31"/>
      <c r="W1934" s="31"/>
      <c r="X1934" s="31"/>
      <c r="Y1934" s="31"/>
      <c r="Z1934" s="31"/>
      <c r="AA1934" s="31"/>
      <c r="AB1934" s="31"/>
      <c r="AC1934" s="31"/>
      <c r="AD1934" s="31"/>
      <c r="AE1934" s="31"/>
      <c r="AF1934" s="31"/>
      <c r="AG1934" s="31"/>
      <c r="AH1934" s="31"/>
      <c r="AI1934" s="31"/>
      <c r="AJ1934" s="31"/>
      <c r="AK1934" s="31"/>
      <c r="AL1934" s="31"/>
      <c r="AM1934" s="31"/>
      <c r="AN1934" s="31"/>
      <c r="AO1934" s="31"/>
      <c r="AP1934" s="31"/>
      <c r="AQ1934" s="31"/>
      <c r="AR1934" s="31"/>
      <c r="AS1934" s="31"/>
      <c r="AT1934" s="31"/>
      <c r="AU1934" s="31"/>
      <c r="AV1934" s="31"/>
      <c r="AW1934" s="31"/>
      <c r="AX1934" s="31"/>
      <c r="AY1934" s="31"/>
      <c r="AZ1934" s="31"/>
      <c r="BA1934" s="31"/>
    </row>
    <row r="1935" spans="1:53" s="21" customFormat="1" ht="20.100000000000001" customHeight="1" x14ac:dyDescent="0.2">
      <c r="A1935" s="27" t="s">
        <v>109</v>
      </c>
      <c r="B1935" s="28" t="s">
        <v>244</v>
      </c>
      <c r="C1935" s="27" t="s">
        <v>327</v>
      </c>
      <c r="D1935" s="27" t="s">
        <v>2056</v>
      </c>
      <c r="E1935" s="27" t="s">
        <v>7</v>
      </c>
      <c r="F1935" s="27" t="s">
        <v>6507</v>
      </c>
      <c r="G1935" s="27" t="s">
        <v>7109</v>
      </c>
      <c r="H1935" s="27" t="s">
        <v>6623</v>
      </c>
      <c r="I1935" s="29">
        <v>50000</v>
      </c>
      <c r="J1935" s="27" t="s">
        <v>6514</v>
      </c>
      <c r="K1935" s="27" t="s">
        <v>11802</v>
      </c>
      <c r="L1935" s="27" t="s">
        <v>6579</v>
      </c>
      <c r="M1935" s="30" t="s">
        <v>6531</v>
      </c>
      <c r="N1935" s="27" t="s">
        <v>6798</v>
      </c>
      <c r="O1935" s="23">
        <v>0</v>
      </c>
      <c r="P1935" s="23">
        <v>1067268.1100000001</v>
      </c>
      <c r="Q1935" s="23">
        <v>0</v>
      </c>
      <c r="R1935" s="24">
        <v>0</v>
      </c>
      <c r="S1935" s="25">
        <v>0</v>
      </c>
      <c r="T1935" s="32"/>
      <c r="U1935" s="22" t="str">
        <f>IFERROR(VLOOKUP(B1935,[1]Planilha1!$A$1:$B$34,2,FALSE),"Liberado")</f>
        <v>Liberado</v>
      </c>
      <c r="V1935" s="31"/>
      <c r="W1935" s="31"/>
      <c r="X1935" s="31"/>
      <c r="Y1935" s="31"/>
      <c r="Z1935" s="31"/>
      <c r="AA1935" s="31"/>
      <c r="AB1935" s="31"/>
      <c r="AC1935" s="31"/>
      <c r="AD1935" s="31"/>
      <c r="AE1935" s="31"/>
      <c r="AF1935" s="31"/>
      <c r="AG1935" s="31"/>
      <c r="AH1935" s="31"/>
      <c r="AI1935" s="31"/>
      <c r="AJ1935" s="31"/>
      <c r="AK1935" s="31"/>
      <c r="AL1935" s="31"/>
      <c r="AM1935" s="31"/>
      <c r="AN1935" s="31"/>
      <c r="AO1935" s="31"/>
      <c r="AP1935" s="31"/>
      <c r="AQ1935" s="31"/>
      <c r="AR1935" s="31"/>
      <c r="AS1935" s="31"/>
      <c r="AT1935" s="31"/>
      <c r="AU1935" s="31"/>
      <c r="AV1935" s="31"/>
      <c r="AW1935" s="31"/>
      <c r="AX1935" s="31"/>
      <c r="AY1935" s="31"/>
      <c r="AZ1935" s="31"/>
      <c r="BA1935" s="31"/>
    </row>
    <row r="1936" spans="1:53" s="21" customFormat="1" ht="20.100000000000001" customHeight="1" x14ac:dyDescent="0.2">
      <c r="A1936" s="27" t="s">
        <v>109</v>
      </c>
      <c r="B1936" s="28" t="s">
        <v>244</v>
      </c>
      <c r="C1936" s="27" t="s">
        <v>788</v>
      </c>
      <c r="D1936" s="27" t="s">
        <v>2030</v>
      </c>
      <c r="E1936" s="27" t="s">
        <v>7</v>
      </c>
      <c r="F1936" s="27" t="s">
        <v>6507</v>
      </c>
      <c r="G1936" s="27" t="s">
        <v>7113</v>
      </c>
      <c r="H1936" s="27" t="s">
        <v>6640</v>
      </c>
      <c r="I1936" s="29">
        <v>32000</v>
      </c>
      <c r="J1936" s="27" t="s">
        <v>6514</v>
      </c>
      <c r="K1936" s="27" t="s">
        <v>11804</v>
      </c>
      <c r="L1936" s="27" t="s">
        <v>7038</v>
      </c>
      <c r="M1936" s="30" t="s">
        <v>6531</v>
      </c>
      <c r="N1936" s="27" t="s">
        <v>11805</v>
      </c>
      <c r="O1936" s="23">
        <v>284787.09999999998</v>
      </c>
      <c r="P1936" s="23">
        <v>0</v>
      </c>
      <c r="Q1936" s="23">
        <v>0</v>
      </c>
      <c r="R1936" s="24">
        <v>0</v>
      </c>
      <c r="S1936" s="25">
        <v>0</v>
      </c>
      <c r="T1936" s="32"/>
      <c r="U1936" s="22" t="str">
        <f>IFERROR(VLOOKUP(B1936,[1]Planilha1!$A$1:$B$34,2,FALSE),"Liberado")</f>
        <v>Liberado</v>
      </c>
      <c r="V1936" s="31"/>
      <c r="W1936" s="31"/>
      <c r="X1936" s="31"/>
      <c r="Y1936" s="31"/>
      <c r="Z1936" s="31"/>
      <c r="AA1936" s="31"/>
      <c r="AB1936" s="31"/>
      <c r="AC1936" s="31"/>
      <c r="AD1936" s="31"/>
      <c r="AE1936" s="31"/>
      <c r="AF1936" s="31"/>
      <c r="AG1936" s="31"/>
      <c r="AH1936" s="31"/>
      <c r="AI1936" s="31"/>
      <c r="AJ1936" s="31"/>
      <c r="AK1936" s="31"/>
      <c r="AL1936" s="31"/>
      <c r="AM1936" s="31"/>
      <c r="AN1936" s="31"/>
      <c r="AO1936" s="31"/>
      <c r="AP1936" s="31"/>
      <c r="AQ1936" s="31"/>
      <c r="AR1936" s="31"/>
      <c r="AS1936" s="31"/>
      <c r="AT1936" s="31"/>
      <c r="AU1936" s="31"/>
      <c r="AV1936" s="31"/>
      <c r="AW1936" s="31"/>
      <c r="AX1936" s="31"/>
      <c r="AY1936" s="31"/>
      <c r="AZ1936" s="31"/>
      <c r="BA1936" s="31"/>
    </row>
    <row r="1937" spans="1:53" s="21" customFormat="1" ht="20.100000000000001" customHeight="1" x14ac:dyDescent="0.2">
      <c r="A1937" s="27" t="s">
        <v>109</v>
      </c>
      <c r="B1937" s="28" t="s">
        <v>244</v>
      </c>
      <c r="C1937" s="27" t="s">
        <v>337</v>
      </c>
      <c r="D1937" s="27" t="s">
        <v>2058</v>
      </c>
      <c r="E1937" s="27" t="s">
        <v>7</v>
      </c>
      <c r="F1937" s="27" t="s">
        <v>6507</v>
      </c>
      <c r="G1937" s="27" t="s">
        <v>7114</v>
      </c>
      <c r="H1937" s="27" t="s">
        <v>6607</v>
      </c>
      <c r="I1937" s="29">
        <v>50000</v>
      </c>
      <c r="J1937" s="27" t="s">
        <v>6514</v>
      </c>
      <c r="K1937" s="27" t="s">
        <v>11806</v>
      </c>
      <c r="L1937" s="27" t="s">
        <v>6664</v>
      </c>
      <c r="M1937" s="30" t="s">
        <v>6531</v>
      </c>
      <c r="N1937" s="27" t="s">
        <v>6798</v>
      </c>
      <c r="O1937" s="23">
        <v>12600.43</v>
      </c>
      <c r="P1937" s="23">
        <v>0</v>
      </c>
      <c r="Q1937" s="23">
        <v>0</v>
      </c>
      <c r="R1937" s="24">
        <v>0</v>
      </c>
      <c r="S1937" s="25">
        <v>0</v>
      </c>
      <c r="T1937" s="32"/>
      <c r="U1937" s="22" t="str">
        <f>IFERROR(VLOOKUP(B1937,[1]Planilha1!$A$1:$B$34,2,FALSE),"Liberado")</f>
        <v>Liberado</v>
      </c>
      <c r="V1937" s="31"/>
      <c r="W1937" s="31"/>
      <c r="X1937" s="31"/>
      <c r="Y1937" s="31"/>
      <c r="Z1937" s="31"/>
      <c r="AA1937" s="31"/>
      <c r="AB1937" s="31"/>
      <c r="AC1937" s="31"/>
      <c r="AD1937" s="31"/>
      <c r="AE1937" s="31"/>
      <c r="AF1937" s="31"/>
      <c r="AG1937" s="31"/>
      <c r="AH1937" s="31"/>
      <c r="AI1937" s="31"/>
      <c r="AJ1937" s="31"/>
      <c r="AK1937" s="31"/>
      <c r="AL1937" s="31"/>
      <c r="AM1937" s="31"/>
      <c r="AN1937" s="31"/>
      <c r="AO1937" s="31"/>
      <c r="AP1937" s="31"/>
      <c r="AQ1937" s="31"/>
      <c r="AR1937" s="31"/>
      <c r="AS1937" s="31"/>
      <c r="AT1937" s="31"/>
      <c r="AU1937" s="31"/>
      <c r="AV1937" s="31"/>
      <c r="AW1937" s="31"/>
      <c r="AX1937" s="31"/>
      <c r="AY1937" s="31"/>
      <c r="AZ1937" s="31"/>
      <c r="BA1937" s="31"/>
    </row>
    <row r="1938" spans="1:53" s="21" customFormat="1" ht="20.100000000000001" customHeight="1" x14ac:dyDescent="0.2">
      <c r="A1938" s="27" t="s">
        <v>109</v>
      </c>
      <c r="B1938" s="28" t="s">
        <v>244</v>
      </c>
      <c r="C1938" s="27" t="s">
        <v>337</v>
      </c>
      <c r="D1938" s="27" t="s">
        <v>2062</v>
      </c>
      <c r="E1938" s="27" t="s">
        <v>7</v>
      </c>
      <c r="F1938" s="27" t="s">
        <v>6507</v>
      </c>
      <c r="G1938" s="27" t="s">
        <v>7118</v>
      </c>
      <c r="H1938" s="27" t="s">
        <v>6575</v>
      </c>
      <c r="I1938" s="29">
        <v>32000</v>
      </c>
      <c r="J1938" s="27" t="s">
        <v>6514</v>
      </c>
      <c r="K1938" s="27" t="s">
        <v>11813</v>
      </c>
      <c r="L1938" s="27" t="s">
        <v>6680</v>
      </c>
      <c r="M1938" s="30">
        <v>42494</v>
      </c>
      <c r="N1938" s="27" t="s">
        <v>6798</v>
      </c>
      <c r="O1938" s="23">
        <v>27661.83</v>
      </c>
      <c r="P1938" s="23">
        <v>0</v>
      </c>
      <c r="Q1938" s="23">
        <v>0</v>
      </c>
      <c r="R1938" s="24">
        <v>8959.6299999999992</v>
      </c>
      <c r="S1938" s="25">
        <v>0</v>
      </c>
      <c r="T1938" s="32"/>
      <c r="U1938" s="22" t="str">
        <f>IFERROR(VLOOKUP(B1938,[1]Planilha1!$A$1:$B$34,2,FALSE),"Liberado")</f>
        <v>Liberado</v>
      </c>
      <c r="V1938" s="31"/>
      <c r="W1938" s="31"/>
      <c r="X1938" s="31"/>
      <c r="Y1938" s="31"/>
      <c r="Z1938" s="31"/>
      <c r="AA1938" s="31"/>
      <c r="AB1938" s="31"/>
      <c r="AC1938" s="31"/>
      <c r="AD1938" s="31"/>
      <c r="AE1938" s="31"/>
      <c r="AF1938" s="31"/>
      <c r="AG1938" s="31"/>
      <c r="AH1938" s="31"/>
      <c r="AI1938" s="31"/>
      <c r="AJ1938" s="31"/>
      <c r="AK1938" s="31"/>
      <c r="AL1938" s="31"/>
      <c r="AM1938" s="31"/>
      <c r="AN1938" s="31"/>
      <c r="AO1938" s="31"/>
      <c r="AP1938" s="31"/>
      <c r="AQ1938" s="31"/>
      <c r="AR1938" s="31"/>
      <c r="AS1938" s="31"/>
      <c r="AT1938" s="31"/>
      <c r="AU1938" s="31"/>
      <c r="AV1938" s="31"/>
      <c r="AW1938" s="31"/>
      <c r="AX1938" s="31"/>
      <c r="AY1938" s="31"/>
      <c r="AZ1938" s="31"/>
      <c r="BA1938" s="31"/>
    </row>
    <row r="1939" spans="1:53" s="21" customFormat="1" ht="20.100000000000001" customHeight="1" x14ac:dyDescent="0.2">
      <c r="A1939" s="27" t="s">
        <v>109</v>
      </c>
      <c r="B1939" s="28" t="s">
        <v>244</v>
      </c>
      <c r="C1939" s="27" t="s">
        <v>718</v>
      </c>
      <c r="D1939" s="27" t="s">
        <v>2064</v>
      </c>
      <c r="E1939" s="27" t="s">
        <v>7</v>
      </c>
      <c r="F1939" s="27" t="s">
        <v>6507</v>
      </c>
      <c r="G1939" s="27" t="s">
        <v>7120</v>
      </c>
      <c r="H1939" s="27" t="s">
        <v>6655</v>
      </c>
      <c r="I1939" s="29">
        <v>30000</v>
      </c>
      <c r="J1939" s="27" t="s">
        <v>6514</v>
      </c>
      <c r="K1939" s="27" t="s">
        <v>11816</v>
      </c>
      <c r="L1939" s="27" t="s">
        <v>6579</v>
      </c>
      <c r="M1939" s="30">
        <v>42887</v>
      </c>
      <c r="N1939" s="27" t="s">
        <v>6798</v>
      </c>
      <c r="O1939" s="23">
        <v>0</v>
      </c>
      <c r="P1939" s="23">
        <v>68068.149999999994</v>
      </c>
      <c r="Q1939" s="23">
        <v>0</v>
      </c>
      <c r="R1939" s="24">
        <v>0</v>
      </c>
      <c r="S1939" s="25">
        <v>0</v>
      </c>
      <c r="T1939" s="32"/>
      <c r="U1939" s="22" t="str">
        <f>IFERROR(VLOOKUP(B1939,[1]Planilha1!$A$1:$B$34,2,FALSE),"Liberado")</f>
        <v>Liberado</v>
      </c>
      <c r="V1939" s="31"/>
      <c r="W1939" s="31"/>
      <c r="X1939" s="31"/>
      <c r="Y1939" s="31"/>
      <c r="Z1939" s="31"/>
      <c r="AA1939" s="31"/>
      <c r="AB1939" s="31"/>
      <c r="AC1939" s="31"/>
      <c r="AD1939" s="31"/>
      <c r="AE1939" s="31"/>
      <c r="AF1939" s="31"/>
      <c r="AG1939" s="31"/>
      <c r="AH1939" s="31"/>
      <c r="AI1939" s="31"/>
      <c r="AJ1939" s="31"/>
      <c r="AK1939" s="31"/>
      <c r="AL1939" s="31"/>
      <c r="AM1939" s="31"/>
      <c r="AN1939" s="31"/>
      <c r="AO1939" s="31"/>
      <c r="AP1939" s="31"/>
      <c r="AQ1939" s="31"/>
      <c r="AR1939" s="31"/>
      <c r="AS1939" s="31"/>
      <c r="AT1939" s="31"/>
      <c r="AU1939" s="31"/>
      <c r="AV1939" s="31"/>
      <c r="AW1939" s="31"/>
      <c r="AX1939" s="31"/>
      <c r="AY1939" s="31"/>
      <c r="AZ1939" s="31"/>
      <c r="BA1939" s="31"/>
    </row>
    <row r="1940" spans="1:53" s="21" customFormat="1" ht="20.100000000000001" customHeight="1" x14ac:dyDescent="0.2">
      <c r="A1940" s="27" t="s">
        <v>109</v>
      </c>
      <c r="B1940" s="28" t="s">
        <v>244</v>
      </c>
      <c r="C1940" s="27" t="s">
        <v>1291</v>
      </c>
      <c r="D1940" s="27" t="s">
        <v>2065</v>
      </c>
      <c r="E1940" s="27" t="s">
        <v>7</v>
      </c>
      <c r="F1940" s="27" t="s">
        <v>6507</v>
      </c>
      <c r="G1940" s="27" t="s">
        <v>7121</v>
      </c>
      <c r="H1940" s="27" t="s">
        <v>6607</v>
      </c>
      <c r="I1940" s="29">
        <v>50000</v>
      </c>
      <c r="J1940" s="27" t="s">
        <v>6514</v>
      </c>
      <c r="K1940" s="27" t="s">
        <v>11817</v>
      </c>
      <c r="L1940" s="27" t="s">
        <v>11535</v>
      </c>
      <c r="M1940" s="30">
        <v>42527</v>
      </c>
      <c r="N1940" s="27" t="s">
        <v>6798</v>
      </c>
      <c r="O1940" s="23">
        <v>59336.65</v>
      </c>
      <c r="P1940" s="23">
        <v>0</v>
      </c>
      <c r="Q1940" s="23">
        <v>0</v>
      </c>
      <c r="R1940" s="24">
        <v>8959.6299999999992</v>
      </c>
      <c r="S1940" s="25">
        <v>0</v>
      </c>
      <c r="T1940" s="32"/>
      <c r="U1940" s="22" t="str">
        <f>IFERROR(VLOOKUP(B1940,[1]Planilha1!$A$1:$B$34,2,FALSE),"Liberado")</f>
        <v>Liberado</v>
      </c>
      <c r="V1940" s="31"/>
      <c r="W1940" s="31"/>
      <c r="X1940" s="31"/>
      <c r="Y1940" s="31"/>
      <c r="Z1940" s="31"/>
      <c r="AA1940" s="31"/>
      <c r="AB1940" s="31"/>
      <c r="AC1940" s="31"/>
      <c r="AD1940" s="31"/>
      <c r="AE1940" s="31"/>
      <c r="AF1940" s="31"/>
      <c r="AG1940" s="31"/>
      <c r="AH1940" s="31"/>
      <c r="AI1940" s="31"/>
      <c r="AJ1940" s="31"/>
      <c r="AK1940" s="31"/>
      <c r="AL1940" s="31"/>
      <c r="AM1940" s="31"/>
      <c r="AN1940" s="31"/>
      <c r="AO1940" s="31"/>
      <c r="AP1940" s="31"/>
      <c r="AQ1940" s="31"/>
      <c r="AR1940" s="31"/>
      <c r="AS1940" s="31"/>
      <c r="AT1940" s="31"/>
      <c r="AU1940" s="31"/>
      <c r="AV1940" s="31"/>
      <c r="AW1940" s="31"/>
      <c r="AX1940" s="31"/>
      <c r="AY1940" s="31"/>
      <c r="AZ1940" s="31"/>
      <c r="BA1940" s="31"/>
    </row>
    <row r="1941" spans="1:53" s="21" customFormat="1" ht="20.100000000000001" customHeight="1" x14ac:dyDescent="0.2">
      <c r="A1941" s="27" t="s">
        <v>109</v>
      </c>
      <c r="B1941" s="28" t="s">
        <v>244</v>
      </c>
      <c r="C1941" s="27" t="s">
        <v>806</v>
      </c>
      <c r="D1941" s="27" t="s">
        <v>2073</v>
      </c>
      <c r="E1941" s="27" t="s">
        <v>7</v>
      </c>
      <c r="F1941" s="27" t="s">
        <v>6507</v>
      </c>
      <c r="G1941" s="27" t="s">
        <v>7135</v>
      </c>
      <c r="H1941" s="27" t="s">
        <v>7136</v>
      </c>
      <c r="I1941" s="29">
        <v>102549.91</v>
      </c>
      <c r="J1941" s="27" t="s">
        <v>6514</v>
      </c>
      <c r="K1941" s="27" t="s">
        <v>11828</v>
      </c>
      <c r="L1941" s="27" t="s">
        <v>7104</v>
      </c>
      <c r="M1941" s="30">
        <v>42236</v>
      </c>
      <c r="N1941" s="27" t="s">
        <v>7137</v>
      </c>
      <c r="O1941" s="23">
        <v>129599.32</v>
      </c>
      <c r="P1941" s="23">
        <v>0</v>
      </c>
      <c r="Q1941" s="23">
        <v>0</v>
      </c>
      <c r="R1941" s="24">
        <v>8184</v>
      </c>
      <c r="S1941" s="25">
        <v>0</v>
      </c>
      <c r="T1941" s="32"/>
      <c r="U1941" s="22" t="str">
        <f>IFERROR(VLOOKUP(B1941,[1]Planilha1!$A$1:$B$34,2,FALSE),"Liberado")</f>
        <v>Liberado</v>
      </c>
      <c r="V1941" s="31"/>
      <c r="W1941" s="31"/>
      <c r="X1941" s="31"/>
      <c r="Y1941" s="31"/>
      <c r="Z1941" s="31"/>
      <c r="AA1941" s="31"/>
      <c r="AB1941" s="31"/>
      <c r="AC1941" s="31"/>
      <c r="AD1941" s="31"/>
      <c r="AE1941" s="31"/>
      <c r="AF1941" s="31"/>
      <c r="AG1941" s="31"/>
      <c r="AH1941" s="31"/>
      <c r="AI1941" s="31"/>
      <c r="AJ1941" s="31"/>
      <c r="AK1941" s="31"/>
      <c r="AL1941" s="31"/>
      <c r="AM1941" s="31"/>
      <c r="AN1941" s="31"/>
      <c r="AO1941" s="31"/>
      <c r="AP1941" s="31"/>
      <c r="AQ1941" s="31"/>
      <c r="AR1941" s="31"/>
      <c r="AS1941" s="31"/>
      <c r="AT1941" s="31"/>
      <c r="AU1941" s="31"/>
      <c r="AV1941" s="31"/>
      <c r="AW1941" s="31"/>
      <c r="AX1941" s="31"/>
      <c r="AY1941" s="31"/>
      <c r="AZ1941" s="31"/>
      <c r="BA1941" s="31"/>
    </row>
    <row r="1942" spans="1:53" s="21" customFormat="1" ht="20.100000000000001" customHeight="1" x14ac:dyDescent="0.2">
      <c r="A1942" s="27" t="s">
        <v>109</v>
      </c>
      <c r="B1942" s="28" t="s">
        <v>244</v>
      </c>
      <c r="C1942" s="27" t="s">
        <v>674</v>
      </c>
      <c r="D1942" s="27" t="s">
        <v>2082</v>
      </c>
      <c r="E1942" s="27" t="s">
        <v>7</v>
      </c>
      <c r="F1942" s="27" t="s">
        <v>6507</v>
      </c>
      <c r="G1942" s="27" t="s">
        <v>7154</v>
      </c>
      <c r="H1942" s="27" t="s">
        <v>6655</v>
      </c>
      <c r="I1942" s="29">
        <v>150000</v>
      </c>
      <c r="J1942" s="27" t="s">
        <v>6514</v>
      </c>
      <c r="K1942" s="27" t="s">
        <v>11838</v>
      </c>
      <c r="L1942" s="27" t="s">
        <v>6664</v>
      </c>
      <c r="M1942" s="30" t="s">
        <v>6531</v>
      </c>
      <c r="N1942" s="27" t="s">
        <v>11839</v>
      </c>
      <c r="O1942" s="23">
        <v>140907.51999999999</v>
      </c>
      <c r="P1942" s="23">
        <v>0</v>
      </c>
      <c r="Q1942" s="23">
        <v>0</v>
      </c>
      <c r="R1942" s="24">
        <v>0</v>
      </c>
      <c r="S1942" s="25">
        <v>0</v>
      </c>
      <c r="T1942" s="32"/>
      <c r="U1942" s="22" t="str">
        <f>IFERROR(VLOOKUP(B1942,[1]Planilha1!$A$1:$B$34,2,FALSE),"Liberado")</f>
        <v>Liberado</v>
      </c>
      <c r="V1942" s="31"/>
      <c r="W1942" s="31"/>
      <c r="X1942" s="31"/>
      <c r="Y1942" s="31"/>
      <c r="Z1942" s="31"/>
      <c r="AA1942" s="31"/>
      <c r="AB1942" s="31"/>
      <c r="AC1942" s="31"/>
      <c r="AD1942" s="31"/>
      <c r="AE1942" s="31"/>
      <c r="AF1942" s="31"/>
      <c r="AG1942" s="31"/>
      <c r="AH1942" s="31"/>
      <c r="AI1942" s="31"/>
      <c r="AJ1942" s="31"/>
      <c r="AK1942" s="31"/>
      <c r="AL1942" s="31"/>
      <c r="AM1942" s="31"/>
      <c r="AN1942" s="31"/>
      <c r="AO1942" s="31"/>
      <c r="AP1942" s="31"/>
      <c r="AQ1942" s="31"/>
      <c r="AR1942" s="31"/>
      <c r="AS1942" s="31"/>
      <c r="AT1942" s="31"/>
      <c r="AU1942" s="31"/>
      <c r="AV1942" s="31"/>
      <c r="AW1942" s="31"/>
      <c r="AX1942" s="31"/>
      <c r="AY1942" s="31"/>
      <c r="AZ1942" s="31"/>
      <c r="BA1942" s="31"/>
    </row>
    <row r="1943" spans="1:53" s="21" customFormat="1" ht="20.100000000000001" customHeight="1" x14ac:dyDescent="0.2">
      <c r="A1943" s="27" t="s">
        <v>109</v>
      </c>
      <c r="B1943" s="28" t="s">
        <v>244</v>
      </c>
      <c r="C1943" s="27" t="s">
        <v>796</v>
      </c>
      <c r="D1943" s="27" t="s">
        <v>2090</v>
      </c>
      <c r="E1943" s="27" t="s">
        <v>7</v>
      </c>
      <c r="F1943" s="27" t="s">
        <v>6507</v>
      </c>
      <c r="G1943" s="27" t="s">
        <v>7168</v>
      </c>
      <c r="H1943" s="27" t="s">
        <v>7169</v>
      </c>
      <c r="I1943" s="29">
        <v>30000</v>
      </c>
      <c r="J1943" s="27" t="s">
        <v>6514</v>
      </c>
      <c r="K1943" s="27" t="s">
        <v>11853</v>
      </c>
      <c r="L1943" s="27" t="s">
        <v>7104</v>
      </c>
      <c r="M1943" s="30">
        <v>41920</v>
      </c>
      <c r="N1943" s="27" t="s">
        <v>11854</v>
      </c>
      <c r="O1943" s="23">
        <v>0</v>
      </c>
      <c r="P1943" s="23">
        <v>19353.32</v>
      </c>
      <c r="Q1943" s="23">
        <v>0</v>
      </c>
      <c r="R1943" s="24">
        <v>0</v>
      </c>
      <c r="S1943" s="25">
        <v>0</v>
      </c>
      <c r="T1943" s="32"/>
      <c r="U1943" s="22" t="str">
        <f>IFERROR(VLOOKUP(B1943,[1]Planilha1!$A$1:$B$34,2,FALSE),"Liberado")</f>
        <v>Liberado</v>
      </c>
      <c r="V1943" s="31"/>
      <c r="W1943" s="31"/>
      <c r="X1943" s="31"/>
      <c r="Y1943" s="31"/>
      <c r="Z1943" s="31"/>
      <c r="AA1943" s="31"/>
      <c r="AB1943" s="31"/>
      <c r="AC1943" s="31"/>
      <c r="AD1943" s="31"/>
      <c r="AE1943" s="31"/>
      <c r="AF1943" s="31"/>
      <c r="AG1943" s="31"/>
      <c r="AH1943" s="31"/>
      <c r="AI1943" s="31"/>
      <c r="AJ1943" s="31"/>
      <c r="AK1943" s="31"/>
      <c r="AL1943" s="31"/>
      <c r="AM1943" s="31"/>
      <c r="AN1943" s="31"/>
      <c r="AO1943" s="31"/>
      <c r="AP1943" s="31"/>
      <c r="AQ1943" s="31"/>
      <c r="AR1943" s="31"/>
      <c r="AS1943" s="31"/>
      <c r="AT1943" s="31"/>
      <c r="AU1943" s="31"/>
      <c r="AV1943" s="31"/>
      <c r="AW1943" s="31"/>
      <c r="AX1943" s="31"/>
      <c r="AY1943" s="31"/>
      <c r="AZ1943" s="31"/>
      <c r="BA1943" s="31"/>
    </row>
    <row r="1944" spans="1:53" s="21" customFormat="1" ht="20.100000000000001" customHeight="1" x14ac:dyDescent="0.2">
      <c r="A1944" s="27" t="s">
        <v>109</v>
      </c>
      <c r="B1944" s="28" t="s">
        <v>244</v>
      </c>
      <c r="C1944" s="27" t="s">
        <v>791</v>
      </c>
      <c r="D1944" s="27" t="s">
        <v>2091</v>
      </c>
      <c r="E1944" s="27" t="s">
        <v>7</v>
      </c>
      <c r="F1944" s="27" t="s">
        <v>6507</v>
      </c>
      <c r="G1944" s="27" t="s">
        <v>7170</v>
      </c>
      <c r="H1944" s="27" t="s">
        <v>6735</v>
      </c>
      <c r="I1944" s="29">
        <v>30000</v>
      </c>
      <c r="J1944" s="27" t="s">
        <v>6514</v>
      </c>
      <c r="K1944" s="27" t="s">
        <v>11855</v>
      </c>
      <c r="L1944" s="27" t="s">
        <v>7280</v>
      </c>
      <c r="M1944" s="30">
        <v>42184</v>
      </c>
      <c r="N1944" s="27" t="s">
        <v>7171</v>
      </c>
      <c r="O1944" s="23">
        <v>35865.49</v>
      </c>
      <c r="P1944" s="23">
        <v>0</v>
      </c>
      <c r="Q1944" s="23">
        <v>0</v>
      </c>
      <c r="R1944" s="24">
        <v>4000</v>
      </c>
      <c r="S1944" s="25">
        <v>0</v>
      </c>
      <c r="T1944" s="32"/>
      <c r="U1944" s="22" t="str">
        <f>IFERROR(VLOOKUP(B1944,[1]Planilha1!$A$1:$B$34,2,FALSE),"Liberado")</f>
        <v>Liberado</v>
      </c>
      <c r="V1944" s="31"/>
      <c r="W1944" s="31"/>
      <c r="X1944" s="31"/>
      <c r="Y1944" s="31"/>
      <c r="Z1944" s="31"/>
      <c r="AA1944" s="31"/>
      <c r="AB1944" s="31"/>
      <c r="AC1944" s="31"/>
      <c r="AD1944" s="31"/>
      <c r="AE1944" s="31"/>
      <c r="AF1944" s="31"/>
      <c r="AG1944" s="31"/>
      <c r="AH1944" s="31"/>
      <c r="AI1944" s="31"/>
      <c r="AJ1944" s="31"/>
      <c r="AK1944" s="31"/>
      <c r="AL1944" s="31"/>
      <c r="AM1944" s="31"/>
      <c r="AN1944" s="31"/>
      <c r="AO1944" s="31"/>
      <c r="AP1944" s="31"/>
      <c r="AQ1944" s="31"/>
      <c r="AR1944" s="31"/>
      <c r="AS1944" s="31"/>
      <c r="AT1944" s="31"/>
      <c r="AU1944" s="31"/>
      <c r="AV1944" s="31"/>
      <c r="AW1944" s="31"/>
      <c r="AX1944" s="31"/>
      <c r="AY1944" s="31"/>
      <c r="AZ1944" s="31"/>
      <c r="BA1944" s="31"/>
    </row>
    <row r="1945" spans="1:53" s="21" customFormat="1" ht="20.100000000000001" customHeight="1" x14ac:dyDescent="0.2">
      <c r="A1945" s="27" t="s">
        <v>109</v>
      </c>
      <c r="B1945" s="28" t="s">
        <v>244</v>
      </c>
      <c r="C1945" s="27" t="s">
        <v>327</v>
      </c>
      <c r="D1945" s="27" t="s">
        <v>2115</v>
      </c>
      <c r="E1945" s="27" t="s">
        <v>7</v>
      </c>
      <c r="F1945" s="27" t="s">
        <v>6507</v>
      </c>
      <c r="G1945" s="27" t="s">
        <v>7219</v>
      </c>
      <c r="H1945" s="27" t="s">
        <v>6623</v>
      </c>
      <c r="I1945" s="29">
        <v>25000</v>
      </c>
      <c r="J1945" s="27" t="s">
        <v>6514</v>
      </c>
      <c r="K1945" s="27" t="s">
        <v>11884</v>
      </c>
      <c r="L1945" s="27" t="s">
        <v>7051</v>
      </c>
      <c r="M1945" s="30" t="s">
        <v>6531</v>
      </c>
      <c r="N1945" s="27" t="s">
        <v>7220</v>
      </c>
      <c r="O1945" s="23">
        <v>173128.35</v>
      </c>
      <c r="P1945" s="23">
        <v>0</v>
      </c>
      <c r="Q1945" s="23">
        <v>0</v>
      </c>
      <c r="R1945" s="24">
        <v>25923</v>
      </c>
      <c r="S1945" s="25">
        <v>0</v>
      </c>
      <c r="T1945" s="32"/>
      <c r="U1945" s="22" t="str">
        <f>IFERROR(VLOOKUP(B1945,[1]Planilha1!$A$1:$B$34,2,FALSE),"Liberado")</f>
        <v>Liberado</v>
      </c>
      <c r="V1945" s="31"/>
      <c r="W1945" s="31"/>
      <c r="X1945" s="31"/>
      <c r="Y1945" s="31"/>
      <c r="Z1945" s="31"/>
      <c r="AA1945" s="31"/>
      <c r="AB1945" s="31"/>
      <c r="AC1945" s="31"/>
      <c r="AD1945" s="31"/>
      <c r="AE1945" s="31"/>
      <c r="AF1945" s="31"/>
      <c r="AG1945" s="31"/>
      <c r="AH1945" s="31"/>
      <c r="AI1945" s="31"/>
      <c r="AJ1945" s="31"/>
      <c r="AK1945" s="31"/>
      <c r="AL1945" s="31"/>
      <c r="AM1945" s="31"/>
      <c r="AN1945" s="31"/>
      <c r="AO1945" s="31"/>
      <c r="AP1945" s="31"/>
      <c r="AQ1945" s="31"/>
      <c r="AR1945" s="31"/>
      <c r="AS1945" s="31"/>
      <c r="AT1945" s="31"/>
      <c r="AU1945" s="31"/>
      <c r="AV1945" s="31"/>
      <c r="AW1945" s="31"/>
      <c r="AX1945" s="31"/>
      <c r="AY1945" s="31"/>
      <c r="AZ1945" s="31"/>
      <c r="BA1945" s="31"/>
    </row>
    <row r="1946" spans="1:53" s="21" customFormat="1" ht="20.100000000000001" customHeight="1" x14ac:dyDescent="0.2">
      <c r="A1946" s="27" t="s">
        <v>109</v>
      </c>
      <c r="B1946" s="28" t="s">
        <v>244</v>
      </c>
      <c r="C1946" s="27" t="s">
        <v>741</v>
      </c>
      <c r="D1946" s="27" t="s">
        <v>2116</v>
      </c>
      <c r="E1946" s="27" t="s">
        <v>7</v>
      </c>
      <c r="F1946" s="27" t="s">
        <v>6507</v>
      </c>
      <c r="G1946" s="27" t="s">
        <v>7221</v>
      </c>
      <c r="H1946" s="27" t="s">
        <v>6615</v>
      </c>
      <c r="I1946" s="29">
        <v>180000</v>
      </c>
      <c r="J1946" s="27" t="s">
        <v>6514</v>
      </c>
      <c r="K1946" s="27" t="s">
        <v>11885</v>
      </c>
      <c r="L1946" s="27" t="s">
        <v>7280</v>
      </c>
      <c r="M1946" s="30" t="s">
        <v>6531</v>
      </c>
      <c r="N1946" s="27" t="s">
        <v>7222</v>
      </c>
      <c r="O1946" s="23">
        <v>73289.69</v>
      </c>
      <c r="P1946" s="23">
        <v>0</v>
      </c>
      <c r="Q1946" s="23">
        <v>0</v>
      </c>
      <c r="R1946" s="24">
        <v>6290</v>
      </c>
      <c r="S1946" s="25">
        <v>0</v>
      </c>
      <c r="T1946" s="32"/>
      <c r="U1946" s="22" t="str">
        <f>IFERROR(VLOOKUP(B1946,[1]Planilha1!$A$1:$B$34,2,FALSE),"Liberado")</f>
        <v>Liberado</v>
      </c>
      <c r="V1946" s="31"/>
      <c r="W1946" s="31"/>
      <c r="X1946" s="31"/>
      <c r="Y1946" s="31"/>
      <c r="Z1946" s="31"/>
      <c r="AA1946" s="31"/>
      <c r="AB1946" s="31"/>
      <c r="AC1946" s="31"/>
      <c r="AD1946" s="31"/>
      <c r="AE1946" s="31"/>
      <c r="AF1946" s="31"/>
      <c r="AG1946" s="31"/>
      <c r="AH1946" s="31"/>
      <c r="AI1946" s="31"/>
      <c r="AJ1946" s="31"/>
      <c r="AK1946" s="31"/>
      <c r="AL1946" s="31"/>
      <c r="AM1946" s="31"/>
      <c r="AN1946" s="31"/>
      <c r="AO1946" s="31"/>
      <c r="AP1946" s="31"/>
      <c r="AQ1946" s="31"/>
      <c r="AR1946" s="31"/>
      <c r="AS1946" s="31"/>
      <c r="AT1946" s="31"/>
      <c r="AU1946" s="31"/>
      <c r="AV1946" s="31"/>
      <c r="AW1946" s="31"/>
      <c r="AX1946" s="31"/>
      <c r="AY1946" s="31"/>
      <c r="AZ1946" s="31"/>
      <c r="BA1946" s="31"/>
    </row>
    <row r="1947" spans="1:53" s="21" customFormat="1" ht="20.100000000000001" customHeight="1" x14ac:dyDescent="0.2">
      <c r="A1947" s="27" t="s">
        <v>109</v>
      </c>
      <c r="B1947" s="28" t="s">
        <v>244</v>
      </c>
      <c r="C1947" s="27" t="s">
        <v>772</v>
      </c>
      <c r="D1947" s="27" t="s">
        <v>2117</v>
      </c>
      <c r="E1947" s="27" t="s">
        <v>7</v>
      </c>
      <c r="F1947" s="27" t="s">
        <v>6507</v>
      </c>
      <c r="G1947" s="27" t="s">
        <v>7223</v>
      </c>
      <c r="H1947" s="27" t="s">
        <v>7224</v>
      </c>
      <c r="I1947" s="29">
        <v>25000</v>
      </c>
      <c r="J1947" s="27" t="s">
        <v>6514</v>
      </c>
      <c r="K1947" s="27" t="s">
        <v>11886</v>
      </c>
      <c r="L1947" s="27" t="s">
        <v>7038</v>
      </c>
      <c r="M1947" s="30" t="s">
        <v>6531</v>
      </c>
      <c r="N1947" s="27" t="s">
        <v>7218</v>
      </c>
      <c r="O1947" s="23">
        <v>13764.92</v>
      </c>
      <c r="P1947" s="23">
        <v>0</v>
      </c>
      <c r="Q1947" s="23">
        <v>0</v>
      </c>
      <c r="R1947" s="24">
        <v>6000</v>
      </c>
      <c r="S1947" s="25">
        <v>0</v>
      </c>
      <c r="T1947" s="32"/>
      <c r="U1947" s="22" t="str">
        <f>IFERROR(VLOOKUP(B1947,[1]Planilha1!$A$1:$B$34,2,FALSE),"Liberado")</f>
        <v>Liberado</v>
      </c>
      <c r="V1947" s="31"/>
      <c r="W1947" s="31"/>
      <c r="X1947" s="31"/>
      <c r="Y1947" s="31"/>
      <c r="Z1947" s="31"/>
      <c r="AA1947" s="31"/>
      <c r="AB1947" s="31"/>
      <c r="AC1947" s="31"/>
      <c r="AD1947" s="31"/>
      <c r="AE1947" s="31"/>
      <c r="AF1947" s="31"/>
      <c r="AG1947" s="31"/>
      <c r="AH1947" s="31"/>
      <c r="AI1947" s="31"/>
      <c r="AJ1947" s="31"/>
      <c r="AK1947" s="31"/>
      <c r="AL1947" s="31"/>
      <c r="AM1947" s="31"/>
      <c r="AN1947" s="31"/>
      <c r="AO1947" s="31"/>
      <c r="AP1947" s="31"/>
      <c r="AQ1947" s="31"/>
      <c r="AR1947" s="31"/>
      <c r="AS1947" s="31"/>
      <c r="AT1947" s="31"/>
      <c r="AU1947" s="31"/>
      <c r="AV1947" s="31"/>
      <c r="AW1947" s="31"/>
      <c r="AX1947" s="31"/>
      <c r="AY1947" s="31"/>
      <c r="AZ1947" s="31"/>
      <c r="BA1947" s="31"/>
    </row>
    <row r="1948" spans="1:53" s="21" customFormat="1" ht="20.100000000000001" customHeight="1" x14ac:dyDescent="0.2">
      <c r="A1948" s="27" t="s">
        <v>109</v>
      </c>
      <c r="B1948" s="28" t="s">
        <v>244</v>
      </c>
      <c r="C1948" s="27" t="s">
        <v>759</v>
      </c>
      <c r="D1948" s="27" t="s">
        <v>2118</v>
      </c>
      <c r="E1948" s="27" t="s">
        <v>7</v>
      </c>
      <c r="F1948" s="27" t="s">
        <v>6507</v>
      </c>
      <c r="G1948" s="27" t="s">
        <v>7226</v>
      </c>
      <c r="H1948" s="27" t="s">
        <v>6615</v>
      </c>
      <c r="I1948" s="29">
        <v>50000</v>
      </c>
      <c r="J1948" s="27" t="s">
        <v>6514</v>
      </c>
      <c r="K1948" s="27" t="s">
        <v>11887</v>
      </c>
      <c r="L1948" s="27" t="s">
        <v>7104</v>
      </c>
      <c r="M1948" s="30" t="s">
        <v>6531</v>
      </c>
      <c r="N1948" s="27" t="s">
        <v>7227</v>
      </c>
      <c r="O1948" s="23">
        <v>213884.76</v>
      </c>
      <c r="P1948" s="23">
        <v>0</v>
      </c>
      <c r="Q1948" s="23">
        <v>0</v>
      </c>
      <c r="R1948" s="24">
        <v>25470</v>
      </c>
      <c r="S1948" s="25">
        <v>0</v>
      </c>
      <c r="T1948" s="32"/>
      <c r="U1948" s="22" t="str">
        <f>IFERROR(VLOOKUP(B1948,[1]Planilha1!$A$1:$B$34,2,FALSE),"Liberado")</f>
        <v>Liberado</v>
      </c>
      <c r="V1948" s="31"/>
      <c r="W1948" s="31"/>
      <c r="X1948" s="31"/>
      <c r="Y1948" s="31"/>
      <c r="Z1948" s="31"/>
      <c r="AA1948" s="31"/>
      <c r="AB1948" s="31"/>
      <c r="AC1948" s="31"/>
      <c r="AD1948" s="31"/>
      <c r="AE1948" s="31"/>
      <c r="AF1948" s="31"/>
      <c r="AG1948" s="31"/>
      <c r="AH1948" s="31"/>
      <c r="AI1948" s="31"/>
      <c r="AJ1948" s="31"/>
      <c r="AK1948" s="31"/>
      <c r="AL1948" s="31"/>
      <c r="AM1948" s="31"/>
      <c r="AN1948" s="31"/>
      <c r="AO1948" s="31"/>
      <c r="AP1948" s="31"/>
      <c r="AQ1948" s="31"/>
      <c r="AR1948" s="31"/>
      <c r="AS1948" s="31"/>
      <c r="AT1948" s="31"/>
      <c r="AU1948" s="31"/>
      <c r="AV1948" s="31"/>
      <c r="AW1948" s="31"/>
      <c r="AX1948" s="31"/>
      <c r="AY1948" s="31"/>
      <c r="AZ1948" s="31"/>
      <c r="BA1948" s="31"/>
    </row>
    <row r="1949" spans="1:53" s="21" customFormat="1" ht="20.100000000000001" customHeight="1" x14ac:dyDescent="0.2">
      <c r="A1949" s="27" t="s">
        <v>109</v>
      </c>
      <c r="B1949" s="28" t="s">
        <v>244</v>
      </c>
      <c r="C1949" s="27" t="s">
        <v>788</v>
      </c>
      <c r="D1949" s="27" t="s">
        <v>2119</v>
      </c>
      <c r="E1949" s="27" t="s">
        <v>7</v>
      </c>
      <c r="F1949" s="27" t="s">
        <v>6507</v>
      </c>
      <c r="G1949" s="27" t="s">
        <v>7228</v>
      </c>
      <c r="H1949" s="27" t="s">
        <v>7169</v>
      </c>
      <c r="I1949" s="29">
        <v>100000</v>
      </c>
      <c r="J1949" s="27" t="s">
        <v>6514</v>
      </c>
      <c r="K1949" s="27" t="s">
        <v>11888</v>
      </c>
      <c r="L1949" s="27" t="s">
        <v>7280</v>
      </c>
      <c r="M1949" s="30" t="s">
        <v>6531</v>
      </c>
      <c r="N1949" s="27" t="s">
        <v>7218</v>
      </c>
      <c r="O1949" s="23">
        <v>118122.89</v>
      </c>
      <c r="P1949" s="23">
        <v>0</v>
      </c>
      <c r="Q1949" s="23">
        <v>0</v>
      </c>
      <c r="R1949" s="24">
        <v>6300</v>
      </c>
      <c r="S1949" s="25">
        <v>0</v>
      </c>
      <c r="T1949" s="32"/>
      <c r="U1949" s="22" t="str">
        <f>IFERROR(VLOOKUP(B1949,[1]Planilha1!$A$1:$B$34,2,FALSE),"Liberado")</f>
        <v>Liberado</v>
      </c>
      <c r="V1949" s="31"/>
      <c r="W1949" s="31"/>
      <c r="X1949" s="31"/>
      <c r="Y1949" s="31"/>
      <c r="Z1949" s="31"/>
      <c r="AA1949" s="31"/>
      <c r="AB1949" s="31"/>
      <c r="AC1949" s="31"/>
      <c r="AD1949" s="31"/>
      <c r="AE1949" s="31"/>
      <c r="AF1949" s="31"/>
      <c r="AG1949" s="31"/>
      <c r="AH1949" s="31"/>
      <c r="AI1949" s="31"/>
      <c r="AJ1949" s="31"/>
      <c r="AK1949" s="31"/>
      <c r="AL1949" s="31"/>
      <c r="AM1949" s="31"/>
      <c r="AN1949" s="31"/>
      <c r="AO1949" s="31"/>
      <c r="AP1949" s="31"/>
      <c r="AQ1949" s="31"/>
      <c r="AR1949" s="31"/>
      <c r="AS1949" s="31"/>
      <c r="AT1949" s="31"/>
      <c r="AU1949" s="31"/>
      <c r="AV1949" s="31"/>
      <c r="AW1949" s="31"/>
      <c r="AX1949" s="31"/>
      <c r="AY1949" s="31"/>
      <c r="AZ1949" s="31"/>
      <c r="BA1949" s="31"/>
    </row>
    <row r="1950" spans="1:53" s="21" customFormat="1" ht="20.100000000000001" customHeight="1" x14ac:dyDescent="0.2">
      <c r="A1950" s="27" t="s">
        <v>109</v>
      </c>
      <c r="B1950" s="28" t="s">
        <v>244</v>
      </c>
      <c r="C1950" s="27" t="s">
        <v>671</v>
      </c>
      <c r="D1950" s="27" t="s">
        <v>2120</v>
      </c>
      <c r="E1950" s="27" t="s">
        <v>7</v>
      </c>
      <c r="F1950" s="27" t="s">
        <v>6507</v>
      </c>
      <c r="G1950" s="27" t="s">
        <v>7229</v>
      </c>
      <c r="H1950" s="27" t="s">
        <v>6655</v>
      </c>
      <c r="I1950" s="29">
        <v>40000</v>
      </c>
      <c r="J1950" s="27" t="s">
        <v>6514</v>
      </c>
      <c r="K1950" s="27" t="s">
        <v>11889</v>
      </c>
      <c r="L1950" s="27" t="s">
        <v>11623</v>
      </c>
      <c r="M1950" s="30" t="s">
        <v>6531</v>
      </c>
      <c r="N1950" s="27" t="s">
        <v>7218</v>
      </c>
      <c r="O1950" s="23">
        <v>243691.8</v>
      </c>
      <c r="P1950" s="23">
        <v>0</v>
      </c>
      <c r="Q1950" s="23">
        <v>0</v>
      </c>
      <c r="R1950" s="24">
        <v>16603.810000000001</v>
      </c>
      <c r="S1950" s="25">
        <v>0</v>
      </c>
      <c r="T1950" s="32"/>
      <c r="U1950" s="22" t="str">
        <f>IFERROR(VLOOKUP(B1950,[1]Planilha1!$A$1:$B$34,2,FALSE),"Liberado")</f>
        <v>Liberado</v>
      </c>
      <c r="V1950" s="31"/>
      <c r="W1950" s="31"/>
      <c r="X1950" s="31"/>
      <c r="Y1950" s="31"/>
      <c r="Z1950" s="31"/>
      <c r="AA1950" s="31"/>
      <c r="AB1950" s="31"/>
      <c r="AC1950" s="31"/>
      <c r="AD1950" s="31"/>
      <c r="AE1950" s="31"/>
      <c r="AF1950" s="31"/>
      <c r="AG1950" s="31"/>
      <c r="AH1950" s="31"/>
      <c r="AI1950" s="31"/>
      <c r="AJ1950" s="31"/>
      <c r="AK1950" s="31"/>
      <c r="AL1950" s="31"/>
      <c r="AM1950" s="31"/>
      <c r="AN1950" s="31"/>
      <c r="AO1950" s="31"/>
      <c r="AP1950" s="31"/>
      <c r="AQ1950" s="31"/>
      <c r="AR1950" s="31"/>
      <c r="AS1950" s="31"/>
      <c r="AT1950" s="31"/>
      <c r="AU1950" s="31"/>
      <c r="AV1950" s="31"/>
      <c r="AW1950" s="31"/>
      <c r="AX1950" s="31"/>
      <c r="AY1950" s="31"/>
      <c r="AZ1950" s="31"/>
      <c r="BA1950" s="31"/>
    </row>
    <row r="1951" spans="1:53" s="21" customFormat="1" ht="20.100000000000001" customHeight="1" x14ac:dyDescent="0.2">
      <c r="A1951" s="27" t="s">
        <v>109</v>
      </c>
      <c r="B1951" s="28" t="s">
        <v>244</v>
      </c>
      <c r="C1951" s="27" t="s">
        <v>381</v>
      </c>
      <c r="D1951" s="27" t="s">
        <v>2121</v>
      </c>
      <c r="E1951" s="27" t="s">
        <v>7</v>
      </c>
      <c r="F1951" s="27" t="s">
        <v>6507</v>
      </c>
      <c r="G1951" s="27" t="s">
        <v>11890</v>
      </c>
      <c r="H1951" s="27" t="s">
        <v>7225</v>
      </c>
      <c r="I1951" s="29">
        <v>26000</v>
      </c>
      <c r="J1951" s="27" t="s">
        <v>6514</v>
      </c>
      <c r="K1951" s="27" t="s">
        <v>11891</v>
      </c>
      <c r="L1951" s="27" t="s">
        <v>7104</v>
      </c>
      <c r="M1951" s="30" t="s">
        <v>6531</v>
      </c>
      <c r="N1951" s="27" t="s">
        <v>11892</v>
      </c>
      <c r="O1951" s="23">
        <v>70272.27</v>
      </c>
      <c r="P1951" s="23">
        <v>0</v>
      </c>
      <c r="Q1951" s="23">
        <v>0</v>
      </c>
      <c r="R1951" s="24">
        <v>27464.32</v>
      </c>
      <c r="S1951" s="25">
        <v>0</v>
      </c>
      <c r="T1951" s="32"/>
      <c r="U1951" s="22" t="str">
        <f>IFERROR(VLOOKUP(B1951,[1]Planilha1!$A$1:$B$34,2,FALSE),"Liberado")</f>
        <v>Liberado</v>
      </c>
      <c r="V1951" s="31"/>
      <c r="W1951" s="31"/>
      <c r="X1951" s="31"/>
      <c r="Y1951" s="31"/>
      <c r="Z1951" s="31"/>
      <c r="AA1951" s="31"/>
      <c r="AB1951" s="31"/>
      <c r="AC1951" s="31"/>
      <c r="AD1951" s="31"/>
      <c r="AE1951" s="31"/>
      <c r="AF1951" s="31"/>
      <c r="AG1951" s="31"/>
      <c r="AH1951" s="31"/>
      <c r="AI1951" s="31"/>
      <c r="AJ1951" s="31"/>
      <c r="AK1951" s="31"/>
      <c r="AL1951" s="31"/>
      <c r="AM1951" s="31"/>
      <c r="AN1951" s="31"/>
      <c r="AO1951" s="31"/>
      <c r="AP1951" s="31"/>
      <c r="AQ1951" s="31"/>
      <c r="AR1951" s="31"/>
      <c r="AS1951" s="31"/>
      <c r="AT1951" s="31"/>
      <c r="AU1951" s="31"/>
      <c r="AV1951" s="31"/>
      <c r="AW1951" s="31"/>
      <c r="AX1951" s="31"/>
      <c r="AY1951" s="31"/>
      <c r="AZ1951" s="31"/>
      <c r="BA1951" s="31"/>
    </row>
    <row r="1952" spans="1:53" s="21" customFormat="1" ht="20.100000000000001" customHeight="1" x14ac:dyDescent="0.2">
      <c r="A1952" s="27" t="s">
        <v>109</v>
      </c>
      <c r="B1952" s="28" t="s">
        <v>244</v>
      </c>
      <c r="C1952" s="27" t="s">
        <v>772</v>
      </c>
      <c r="D1952" s="27" t="s">
        <v>2132</v>
      </c>
      <c r="E1952" s="27" t="s">
        <v>7</v>
      </c>
      <c r="F1952" s="27" t="s">
        <v>6507</v>
      </c>
      <c r="G1952" s="27" t="s">
        <v>11908</v>
      </c>
      <c r="H1952" s="27" t="s">
        <v>7224</v>
      </c>
      <c r="I1952" s="29">
        <v>30000</v>
      </c>
      <c r="J1952" s="27" t="s">
        <v>6514</v>
      </c>
      <c r="K1952" s="27" t="s">
        <v>11909</v>
      </c>
      <c r="L1952" s="27" t="s">
        <v>7038</v>
      </c>
      <c r="M1952" s="30">
        <v>41723</v>
      </c>
      <c r="N1952" s="27" t="s">
        <v>7243</v>
      </c>
      <c r="O1952" s="23">
        <v>56529.5</v>
      </c>
      <c r="P1952" s="23">
        <v>0</v>
      </c>
      <c r="Q1952" s="23">
        <v>0</v>
      </c>
      <c r="R1952" s="24">
        <v>7058.11</v>
      </c>
      <c r="S1952" s="25">
        <v>0</v>
      </c>
      <c r="T1952" s="32"/>
      <c r="U1952" s="22" t="str">
        <f>IFERROR(VLOOKUP(B1952,[1]Planilha1!$A$1:$B$34,2,FALSE),"Liberado")</f>
        <v>Liberado</v>
      </c>
      <c r="V1952" s="31"/>
      <c r="W1952" s="31"/>
      <c r="X1952" s="31"/>
      <c r="Y1952" s="31"/>
      <c r="Z1952" s="31"/>
      <c r="AA1952" s="31"/>
      <c r="AB1952" s="31"/>
      <c r="AC1952" s="31"/>
      <c r="AD1952" s="31"/>
      <c r="AE1952" s="31"/>
      <c r="AF1952" s="31"/>
      <c r="AG1952" s="31"/>
      <c r="AH1952" s="31"/>
      <c r="AI1952" s="31"/>
      <c r="AJ1952" s="31"/>
      <c r="AK1952" s="31"/>
      <c r="AL1952" s="31"/>
      <c r="AM1952" s="31"/>
      <c r="AN1952" s="31"/>
      <c r="AO1952" s="31"/>
      <c r="AP1952" s="31"/>
      <c r="AQ1952" s="31"/>
      <c r="AR1952" s="31"/>
      <c r="AS1952" s="31"/>
      <c r="AT1952" s="31"/>
      <c r="AU1952" s="31"/>
      <c r="AV1952" s="31"/>
      <c r="AW1952" s="31"/>
      <c r="AX1952" s="31"/>
      <c r="AY1952" s="31"/>
      <c r="AZ1952" s="31"/>
      <c r="BA1952" s="31"/>
    </row>
    <row r="1953" spans="1:53" s="21" customFormat="1" ht="20.100000000000001" customHeight="1" x14ac:dyDescent="0.2">
      <c r="A1953" s="27" t="s">
        <v>109</v>
      </c>
      <c r="B1953" s="28" t="s">
        <v>244</v>
      </c>
      <c r="C1953" s="27" t="s">
        <v>817</v>
      </c>
      <c r="D1953" s="27" t="s">
        <v>2150</v>
      </c>
      <c r="E1953" s="27" t="s">
        <v>7</v>
      </c>
      <c r="F1953" s="27" t="s">
        <v>6507</v>
      </c>
      <c r="G1953" s="27" t="s">
        <v>7267</v>
      </c>
      <c r="H1953" s="27" t="s">
        <v>7037</v>
      </c>
      <c r="I1953" s="29">
        <v>100000</v>
      </c>
      <c r="J1953" s="27" t="s">
        <v>6520</v>
      </c>
      <c r="K1953" s="27" t="s">
        <v>11937</v>
      </c>
      <c r="L1953" s="27" t="s">
        <v>11479</v>
      </c>
      <c r="M1953" s="30" t="s">
        <v>6531</v>
      </c>
      <c r="N1953" s="27" t="s">
        <v>7268</v>
      </c>
      <c r="O1953" s="23">
        <v>43194.61</v>
      </c>
      <c r="P1953" s="23">
        <v>0</v>
      </c>
      <c r="Q1953" s="23">
        <v>0</v>
      </c>
      <c r="R1953" s="24">
        <v>8183.06</v>
      </c>
      <c r="S1953" s="25">
        <v>0</v>
      </c>
      <c r="T1953" s="32"/>
      <c r="U1953" s="22" t="str">
        <f>IFERROR(VLOOKUP(B1953,[1]Planilha1!$A$1:$B$34,2,FALSE),"Liberado")</f>
        <v>Liberado</v>
      </c>
      <c r="V1953" s="31"/>
      <c r="W1953" s="31"/>
      <c r="X1953" s="31"/>
      <c r="Y1953" s="31"/>
      <c r="Z1953" s="31"/>
      <c r="AA1953" s="31"/>
      <c r="AB1953" s="31"/>
      <c r="AC1953" s="31"/>
      <c r="AD1953" s="31"/>
      <c r="AE1953" s="31"/>
      <c r="AF1953" s="31"/>
      <c r="AG1953" s="31"/>
      <c r="AH1953" s="31"/>
      <c r="AI1953" s="31"/>
      <c r="AJ1953" s="31"/>
      <c r="AK1953" s="31"/>
      <c r="AL1953" s="31"/>
      <c r="AM1953" s="31"/>
      <c r="AN1953" s="31"/>
      <c r="AO1953" s="31"/>
      <c r="AP1953" s="31"/>
      <c r="AQ1953" s="31"/>
      <c r="AR1953" s="31"/>
      <c r="AS1953" s="31"/>
      <c r="AT1953" s="31"/>
      <c r="AU1953" s="31"/>
      <c r="AV1953" s="31"/>
      <c r="AW1953" s="31"/>
      <c r="AX1953" s="31"/>
      <c r="AY1953" s="31"/>
      <c r="AZ1953" s="31"/>
      <c r="BA1953" s="31"/>
    </row>
    <row r="1954" spans="1:53" s="21" customFormat="1" ht="20.100000000000001" customHeight="1" x14ac:dyDescent="0.2">
      <c r="A1954" s="40" t="s">
        <v>222</v>
      </c>
      <c r="B1954" s="41" t="s">
        <v>244</v>
      </c>
      <c r="C1954" s="14">
        <v>1</v>
      </c>
      <c r="D1954" s="40" t="s">
        <v>2221</v>
      </c>
      <c r="E1954" s="42" t="s">
        <v>2220</v>
      </c>
      <c r="F1954" s="43" t="s">
        <v>7389</v>
      </c>
      <c r="G1954" s="36" t="s">
        <v>7522</v>
      </c>
      <c r="H1954" s="40" t="s">
        <v>2221</v>
      </c>
      <c r="I1954" s="44">
        <v>24485.35</v>
      </c>
      <c r="J1954" s="40" t="s">
        <v>7400</v>
      </c>
      <c r="K1954" s="40" t="s">
        <v>7401</v>
      </c>
      <c r="L1954" s="40" t="s">
        <v>7491</v>
      </c>
      <c r="M1954" s="42" t="s">
        <v>40</v>
      </c>
      <c r="N1954" s="40" t="s">
        <v>7852</v>
      </c>
      <c r="O1954" s="23">
        <v>0</v>
      </c>
      <c r="P1954" s="23">
        <v>24485.35</v>
      </c>
      <c r="Q1954" s="23">
        <v>0</v>
      </c>
      <c r="R1954" s="24">
        <v>0</v>
      </c>
      <c r="S1954" s="25">
        <v>0</v>
      </c>
      <c r="T1954" s="32"/>
      <c r="U1954" s="22" t="str">
        <f>IFERROR(VLOOKUP(B1954,[1]Planilha1!$A$1:$B$34,2,FALSE),"Liberado")</f>
        <v>Liberado</v>
      </c>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c r="AV1954" s="45"/>
      <c r="AW1954" s="45"/>
      <c r="AX1954" s="45"/>
      <c r="AY1954" s="45"/>
      <c r="AZ1954" s="45"/>
      <c r="BA1954" s="45"/>
    </row>
    <row r="1955" spans="1:53" s="21" customFormat="1" ht="20.100000000000001" customHeight="1" x14ac:dyDescent="0.2">
      <c r="A1955" s="40" t="s">
        <v>222</v>
      </c>
      <c r="B1955" s="41" t="s">
        <v>244</v>
      </c>
      <c r="C1955" s="14">
        <v>1</v>
      </c>
      <c r="D1955" s="40" t="s">
        <v>2221</v>
      </c>
      <c r="E1955" s="42" t="s">
        <v>2220</v>
      </c>
      <c r="F1955" s="43" t="s">
        <v>7389</v>
      </c>
      <c r="G1955" s="36" t="s">
        <v>7523</v>
      </c>
      <c r="H1955" s="40" t="s">
        <v>2221</v>
      </c>
      <c r="I1955" s="44">
        <v>15106.74</v>
      </c>
      <c r="J1955" s="40" t="s">
        <v>7391</v>
      </c>
      <c r="K1955" s="40" t="s">
        <v>7401</v>
      </c>
      <c r="L1955" s="40" t="s">
        <v>7402</v>
      </c>
      <c r="M1955" s="42" t="s">
        <v>40</v>
      </c>
      <c r="N1955" s="40" t="s">
        <v>7852</v>
      </c>
      <c r="O1955" s="23">
        <v>0</v>
      </c>
      <c r="P1955" s="23">
        <v>15106.74</v>
      </c>
      <c r="Q1955" s="23">
        <v>0</v>
      </c>
      <c r="R1955" s="24">
        <v>0</v>
      </c>
      <c r="S1955" s="25">
        <v>0</v>
      </c>
      <c r="T1955" s="32"/>
      <c r="U1955" s="22" t="str">
        <f>IFERROR(VLOOKUP(B1955,[1]Planilha1!$A$1:$B$34,2,FALSE),"Liberado")</f>
        <v>Liberado</v>
      </c>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c r="AV1955" s="45"/>
      <c r="AW1955" s="45"/>
      <c r="AX1955" s="45"/>
      <c r="AY1955" s="45"/>
      <c r="AZ1955" s="45"/>
      <c r="BA1955" s="45"/>
    </row>
    <row r="1956" spans="1:53" s="21" customFormat="1" ht="20.100000000000001" customHeight="1" x14ac:dyDescent="0.2">
      <c r="A1956" s="40" t="s">
        <v>222</v>
      </c>
      <c r="B1956" s="41" t="s">
        <v>244</v>
      </c>
      <c r="C1956" s="14">
        <v>1</v>
      </c>
      <c r="D1956" s="40" t="s">
        <v>2232</v>
      </c>
      <c r="E1956" s="42" t="s">
        <v>2220</v>
      </c>
      <c r="F1956" s="43" t="s">
        <v>7389</v>
      </c>
      <c r="G1956" s="36" t="s">
        <v>7524</v>
      </c>
      <c r="H1956" s="40" t="s">
        <v>2232</v>
      </c>
      <c r="I1956" s="44">
        <v>22104.67</v>
      </c>
      <c r="J1956" s="40" t="s">
        <v>7400</v>
      </c>
      <c r="K1956" s="40" t="s">
        <v>7512</v>
      </c>
      <c r="L1956" s="40" t="s">
        <v>7525</v>
      </c>
      <c r="M1956" s="42" t="s">
        <v>40</v>
      </c>
      <c r="N1956" s="40" t="s">
        <v>7422</v>
      </c>
      <c r="O1956" s="23">
        <v>22104.67</v>
      </c>
      <c r="P1956" s="23">
        <v>0</v>
      </c>
      <c r="Q1956" s="23">
        <v>0</v>
      </c>
      <c r="R1956" s="24">
        <v>0</v>
      </c>
      <c r="S1956" s="25">
        <v>0</v>
      </c>
      <c r="T1956" s="32"/>
      <c r="U1956" s="22" t="str">
        <f>IFERROR(VLOOKUP(B1956,[1]Planilha1!$A$1:$B$34,2,FALSE),"Liberado")</f>
        <v>Liberado</v>
      </c>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c r="AV1956" s="45"/>
      <c r="AW1956" s="45"/>
      <c r="AX1956" s="45"/>
      <c r="AY1956" s="45"/>
      <c r="AZ1956" s="45"/>
      <c r="BA1956" s="45"/>
    </row>
    <row r="1957" spans="1:53" s="21" customFormat="1" ht="20.100000000000001" customHeight="1" x14ac:dyDescent="0.2">
      <c r="A1957" s="12" t="s">
        <v>8070</v>
      </c>
      <c r="B1957" s="18" t="s">
        <v>267</v>
      </c>
      <c r="C1957" s="12" t="s">
        <v>381</v>
      </c>
      <c r="D1957" s="12" t="s">
        <v>382</v>
      </c>
      <c r="E1957" s="19" t="s">
        <v>5</v>
      </c>
      <c r="F1957" s="19" t="s">
        <v>2244</v>
      </c>
      <c r="G1957" s="19" t="s">
        <v>2484</v>
      </c>
      <c r="H1957" s="12" t="s">
        <v>2485</v>
      </c>
      <c r="I1957" s="20">
        <v>11714.88</v>
      </c>
      <c r="J1957" s="12" t="s">
        <v>2258</v>
      </c>
      <c r="K1957" s="12" t="s">
        <v>2486</v>
      </c>
      <c r="L1957" s="12" t="s">
        <v>2299</v>
      </c>
      <c r="M1957" s="12"/>
      <c r="N1957" s="12" t="s">
        <v>2487</v>
      </c>
      <c r="O1957" s="20">
        <v>0</v>
      </c>
      <c r="P1957" s="20">
        <v>12000</v>
      </c>
      <c r="Q1957" s="20">
        <v>0</v>
      </c>
      <c r="R1957" s="20">
        <v>0</v>
      </c>
      <c r="S1957" s="20">
        <v>1720</v>
      </c>
      <c r="U1957" s="22" t="str">
        <f>IFERROR(VLOOKUP(B1957,[1]Planilha1!$A$1:$B$34,2,FALSE),"Liberado")</f>
        <v>Liberado</v>
      </c>
    </row>
    <row r="1958" spans="1:53" s="21" customFormat="1" ht="20.100000000000001" customHeight="1" x14ac:dyDescent="0.2">
      <c r="A1958" s="12" t="s">
        <v>8070</v>
      </c>
      <c r="B1958" s="18" t="s">
        <v>267</v>
      </c>
      <c r="C1958" s="12" t="s">
        <v>381</v>
      </c>
      <c r="D1958" s="12" t="s">
        <v>382</v>
      </c>
      <c r="E1958" s="19" t="s">
        <v>5</v>
      </c>
      <c r="F1958" s="19" t="s">
        <v>2324</v>
      </c>
      <c r="G1958" s="19" t="s">
        <v>2511</v>
      </c>
      <c r="H1958" s="12" t="s">
        <v>2485</v>
      </c>
      <c r="I1958" s="20">
        <v>11714.88</v>
      </c>
      <c r="J1958" s="12" t="s">
        <v>2258</v>
      </c>
      <c r="K1958" s="12" t="s">
        <v>2512</v>
      </c>
      <c r="L1958" s="12" t="s">
        <v>2411</v>
      </c>
      <c r="M1958" s="12"/>
      <c r="N1958" s="12" t="s">
        <v>2513</v>
      </c>
      <c r="O1958" s="20">
        <v>0</v>
      </c>
      <c r="P1958" s="20">
        <v>12000</v>
      </c>
      <c r="Q1958" s="20">
        <v>0</v>
      </c>
      <c r="R1958" s="20">
        <v>0</v>
      </c>
      <c r="S1958" s="20">
        <v>1680</v>
      </c>
      <c r="U1958" s="22" t="str">
        <f>IFERROR(VLOOKUP(B1958,[1]Planilha1!$A$1:$B$34,2,FALSE),"Liberado")</f>
        <v>Liberado</v>
      </c>
    </row>
    <row r="1959" spans="1:53" s="21" customFormat="1" ht="20.100000000000001" customHeight="1" x14ac:dyDescent="0.2">
      <c r="A1959" s="12" t="s">
        <v>8070</v>
      </c>
      <c r="B1959" s="18" t="s">
        <v>267</v>
      </c>
      <c r="C1959" s="12" t="s">
        <v>427</v>
      </c>
      <c r="D1959" s="12" t="s">
        <v>432</v>
      </c>
      <c r="E1959" s="19" t="s">
        <v>5</v>
      </c>
      <c r="F1959" s="19" t="s">
        <v>2273</v>
      </c>
      <c r="G1959" s="19" t="s">
        <v>2670</v>
      </c>
      <c r="H1959" s="12" t="s">
        <v>2344</v>
      </c>
      <c r="I1959" s="20">
        <v>1725</v>
      </c>
      <c r="J1959" s="12" t="s">
        <v>2325</v>
      </c>
      <c r="K1959" s="12" t="s">
        <v>2671</v>
      </c>
      <c r="L1959" s="12" t="s">
        <v>2672</v>
      </c>
      <c r="M1959" s="12"/>
      <c r="N1959" s="12" t="s">
        <v>7927</v>
      </c>
      <c r="O1959" s="20">
        <v>0</v>
      </c>
      <c r="P1959" s="20">
        <v>10000</v>
      </c>
      <c r="Q1959" s="20">
        <v>0</v>
      </c>
      <c r="R1959" s="20">
        <v>0</v>
      </c>
      <c r="S1959" s="20">
        <v>1520</v>
      </c>
      <c r="U1959" s="22" t="str">
        <f>IFERROR(VLOOKUP(B1959,[1]Planilha1!$A$1:$B$34,2,FALSE),"Liberado")</f>
        <v>Liberado</v>
      </c>
    </row>
    <row r="1960" spans="1:53" s="21" customFormat="1" ht="20.100000000000001" customHeight="1" x14ac:dyDescent="0.2">
      <c r="A1960" s="12" t="s">
        <v>8070</v>
      </c>
      <c r="B1960" s="18" t="s">
        <v>267</v>
      </c>
      <c r="C1960" s="12" t="s">
        <v>574</v>
      </c>
      <c r="D1960" s="12" t="s">
        <v>579</v>
      </c>
      <c r="E1960" s="19" t="s">
        <v>5</v>
      </c>
      <c r="F1960" s="19" t="s">
        <v>2273</v>
      </c>
      <c r="G1960" s="19" t="s">
        <v>3167</v>
      </c>
      <c r="H1960" s="12" t="s">
        <v>3168</v>
      </c>
      <c r="I1960" s="20">
        <v>100000</v>
      </c>
      <c r="J1960" s="12" t="s">
        <v>2264</v>
      </c>
      <c r="K1960" s="12" t="s">
        <v>3169</v>
      </c>
      <c r="L1960" s="12" t="s">
        <v>2296</v>
      </c>
      <c r="M1960" s="12"/>
      <c r="N1960" s="12" t="s">
        <v>3170</v>
      </c>
      <c r="O1960" s="20">
        <v>0</v>
      </c>
      <c r="P1960" s="20">
        <v>0</v>
      </c>
      <c r="Q1960" s="20">
        <v>0</v>
      </c>
      <c r="R1960" s="20">
        <v>0</v>
      </c>
      <c r="S1960" s="20">
        <v>1642.04</v>
      </c>
      <c r="U1960" s="22" t="str">
        <f>IFERROR(VLOOKUP(B1960,[1]Planilha1!$A$1:$B$34,2,FALSE),"Liberado")</f>
        <v>Liberado</v>
      </c>
    </row>
    <row r="1961" spans="1:53" s="21" customFormat="1" ht="20.100000000000001" customHeight="1" x14ac:dyDescent="0.2">
      <c r="A1961" s="12" t="s">
        <v>8070</v>
      </c>
      <c r="B1961" s="18" t="s">
        <v>267</v>
      </c>
      <c r="C1961" s="12" t="s">
        <v>574</v>
      </c>
      <c r="D1961" s="12" t="s">
        <v>8377</v>
      </c>
      <c r="E1961" s="19" t="s">
        <v>5</v>
      </c>
      <c r="F1961" s="19" t="s">
        <v>4902</v>
      </c>
      <c r="G1961" s="19" t="s">
        <v>8378</v>
      </c>
      <c r="H1961" s="12" t="s">
        <v>8379</v>
      </c>
      <c r="I1961" s="20">
        <v>5843.02</v>
      </c>
      <c r="J1961" s="12" t="s">
        <v>2258</v>
      </c>
      <c r="K1961" s="12" t="s">
        <v>8380</v>
      </c>
      <c r="L1961" s="12" t="s">
        <v>2260</v>
      </c>
      <c r="M1961" s="12"/>
      <c r="N1961" s="12" t="s">
        <v>2412</v>
      </c>
      <c r="O1961" s="20">
        <v>0</v>
      </c>
      <c r="P1961" s="20">
        <v>10000</v>
      </c>
      <c r="Q1961" s="20">
        <v>0</v>
      </c>
      <c r="R1961" s="20">
        <v>0</v>
      </c>
      <c r="S1961" s="20">
        <v>200</v>
      </c>
      <c r="U1961" s="22" t="str">
        <f>IFERROR(VLOOKUP(B1961,[1]Planilha1!$A$1:$B$34,2,FALSE),"Liberado")</f>
        <v>Liberado</v>
      </c>
    </row>
    <row r="1962" spans="1:53" s="21" customFormat="1" ht="20.100000000000001" customHeight="1" x14ac:dyDescent="0.2">
      <c r="A1962" s="12" t="s">
        <v>8070</v>
      </c>
      <c r="B1962" s="18" t="s">
        <v>267</v>
      </c>
      <c r="C1962" s="12" t="s">
        <v>381</v>
      </c>
      <c r="D1962" s="12" t="s">
        <v>1389</v>
      </c>
      <c r="E1962" s="19" t="s">
        <v>5</v>
      </c>
      <c r="F1962" s="19" t="s">
        <v>2244</v>
      </c>
      <c r="G1962" s="19" t="s">
        <v>5314</v>
      </c>
      <c r="H1962" s="12" t="s">
        <v>5315</v>
      </c>
      <c r="I1962" s="20">
        <v>15000</v>
      </c>
      <c r="J1962" s="12" t="s">
        <v>2264</v>
      </c>
      <c r="K1962" s="12" t="s">
        <v>5316</v>
      </c>
      <c r="L1962" s="12" t="s">
        <v>2767</v>
      </c>
      <c r="M1962" s="12"/>
      <c r="N1962" s="12" t="s">
        <v>2657</v>
      </c>
      <c r="O1962" s="23">
        <v>3000</v>
      </c>
      <c r="P1962" s="23">
        <v>0</v>
      </c>
      <c r="Q1962" s="23">
        <v>0</v>
      </c>
      <c r="R1962" s="24">
        <v>0</v>
      </c>
      <c r="S1962" s="25">
        <v>960</v>
      </c>
      <c r="U1962" s="22" t="str">
        <f>IFERROR(VLOOKUP(B1962,[1]Planilha1!$A$1:$B$34,2,FALSE),"Liberado")</f>
        <v>Liberado</v>
      </c>
    </row>
    <row r="1963" spans="1:53" s="21" customFormat="1" ht="20.100000000000001" customHeight="1" x14ac:dyDescent="0.2">
      <c r="A1963" s="12" t="s">
        <v>8070</v>
      </c>
      <c r="B1963" s="18" t="s">
        <v>267</v>
      </c>
      <c r="C1963" s="12" t="s">
        <v>519</v>
      </c>
      <c r="D1963" s="12" t="s">
        <v>9963</v>
      </c>
      <c r="E1963" s="19" t="s">
        <v>5</v>
      </c>
      <c r="F1963" s="19" t="s">
        <v>2244</v>
      </c>
      <c r="G1963" s="19" t="s">
        <v>9964</v>
      </c>
      <c r="H1963" s="12" t="s">
        <v>9965</v>
      </c>
      <c r="I1963" s="20">
        <v>13713.06</v>
      </c>
      <c r="J1963" s="12" t="s">
        <v>2325</v>
      </c>
      <c r="K1963" s="12" t="s">
        <v>9966</v>
      </c>
      <c r="L1963" s="12" t="s">
        <v>8663</v>
      </c>
      <c r="M1963" s="12"/>
      <c r="N1963" s="12" t="s">
        <v>8154</v>
      </c>
      <c r="O1963" s="23">
        <v>0</v>
      </c>
      <c r="P1963" s="23">
        <v>10000</v>
      </c>
      <c r="Q1963" s="23">
        <v>0</v>
      </c>
      <c r="R1963" s="24">
        <v>0</v>
      </c>
      <c r="S1963" s="25">
        <v>80</v>
      </c>
      <c r="U1963" s="22" t="str">
        <f>IFERROR(VLOOKUP(B1963,[1]Planilha1!$A$1:$B$34,2,FALSE),"Liberado")</f>
        <v>Liberado</v>
      </c>
    </row>
    <row r="1964" spans="1:53" s="21" customFormat="1" ht="20.100000000000001" customHeight="1" x14ac:dyDescent="0.2">
      <c r="A1964" s="27" t="s">
        <v>11631</v>
      </c>
      <c r="B1964" s="28" t="s">
        <v>267</v>
      </c>
      <c r="C1964" s="27" t="s">
        <v>320</v>
      </c>
      <c r="D1964" s="27" t="s">
        <v>1933</v>
      </c>
      <c r="E1964" s="27" t="s">
        <v>11130</v>
      </c>
      <c r="F1964" s="27" t="s">
        <v>5349</v>
      </c>
      <c r="G1964" s="27" t="s">
        <v>6756</v>
      </c>
      <c r="H1964" s="27" t="s">
        <v>6688</v>
      </c>
      <c r="I1964" s="29">
        <v>0</v>
      </c>
      <c r="J1964" s="27" t="s">
        <v>6520</v>
      </c>
      <c r="K1964" s="27" t="s">
        <v>11357</v>
      </c>
      <c r="L1964" s="27" t="s">
        <v>2930</v>
      </c>
      <c r="M1964" s="30" t="s">
        <v>6531</v>
      </c>
      <c r="N1964" s="27" t="s">
        <v>6689</v>
      </c>
      <c r="O1964" s="23">
        <v>0</v>
      </c>
      <c r="P1964" s="23">
        <v>0</v>
      </c>
      <c r="Q1964" s="23">
        <v>0</v>
      </c>
      <c r="R1964" s="24">
        <v>0</v>
      </c>
      <c r="S1964" s="25">
        <v>0</v>
      </c>
      <c r="T1964" s="32"/>
      <c r="U1964" s="22" t="str">
        <f>IFERROR(VLOOKUP(B1964,[1]Planilha1!$A$1:$B$34,2,FALSE),"Liberado")</f>
        <v>Liberado</v>
      </c>
      <c r="V1964" s="31"/>
      <c r="W1964" s="31"/>
      <c r="X1964" s="31"/>
      <c r="Y1964" s="31"/>
      <c r="Z1964" s="31"/>
      <c r="AA1964" s="31"/>
      <c r="AB1964" s="31"/>
      <c r="AC1964" s="31"/>
      <c r="AD1964" s="31"/>
      <c r="AE1964" s="31"/>
      <c r="AF1964" s="31"/>
      <c r="AG1964" s="31"/>
      <c r="AH1964" s="31"/>
      <c r="AI1964" s="31"/>
      <c r="AJ1964" s="31"/>
      <c r="AK1964" s="31"/>
      <c r="AL1964" s="31"/>
      <c r="AM1964" s="31"/>
      <c r="AN1964" s="31"/>
      <c r="AO1964" s="31"/>
      <c r="AP1964" s="31"/>
      <c r="AQ1964" s="31"/>
      <c r="AR1964" s="31"/>
      <c r="AS1964" s="31"/>
      <c r="AT1964" s="31"/>
      <c r="AU1964" s="31"/>
      <c r="AV1964" s="31"/>
      <c r="AW1964" s="31"/>
      <c r="AX1964" s="31"/>
      <c r="AY1964" s="31"/>
      <c r="AZ1964" s="31"/>
      <c r="BA1964" s="31"/>
    </row>
    <row r="1965" spans="1:53" s="21" customFormat="1" ht="20.100000000000001" customHeight="1" x14ac:dyDescent="0.2">
      <c r="A1965" s="27" t="s">
        <v>11631</v>
      </c>
      <c r="B1965" s="28" t="s">
        <v>267</v>
      </c>
      <c r="C1965" s="27" t="s">
        <v>320</v>
      </c>
      <c r="D1965" s="27" t="s">
        <v>1933</v>
      </c>
      <c r="E1965" s="27" t="s">
        <v>11130</v>
      </c>
      <c r="F1965" s="27" t="s">
        <v>5349</v>
      </c>
      <c r="G1965" s="27" t="s">
        <v>6757</v>
      </c>
      <c r="H1965" s="27" t="s">
        <v>6688</v>
      </c>
      <c r="I1965" s="29">
        <v>0</v>
      </c>
      <c r="J1965" s="27" t="s">
        <v>6520</v>
      </c>
      <c r="K1965" s="27" t="s">
        <v>11357</v>
      </c>
      <c r="L1965" s="27" t="s">
        <v>2930</v>
      </c>
      <c r="M1965" s="30" t="s">
        <v>6531</v>
      </c>
      <c r="N1965" s="27" t="s">
        <v>6689</v>
      </c>
      <c r="O1965" s="23">
        <v>0</v>
      </c>
      <c r="P1965" s="23">
        <v>0</v>
      </c>
      <c r="Q1965" s="23">
        <v>0</v>
      </c>
      <c r="R1965" s="24">
        <v>0</v>
      </c>
      <c r="S1965" s="25">
        <v>0</v>
      </c>
      <c r="T1965" s="32"/>
      <c r="U1965" s="22" t="str">
        <f>IFERROR(VLOOKUP(B1965,[1]Planilha1!$A$1:$B$34,2,FALSE),"Liberado")</f>
        <v>Liberado</v>
      </c>
      <c r="V1965" s="31"/>
      <c r="W1965" s="31"/>
      <c r="X1965" s="31"/>
      <c r="Y1965" s="31"/>
      <c r="Z1965" s="31"/>
      <c r="AA1965" s="31"/>
      <c r="AB1965" s="31"/>
      <c r="AC1965" s="31"/>
      <c r="AD1965" s="31"/>
      <c r="AE1965" s="31"/>
      <c r="AF1965" s="31"/>
      <c r="AG1965" s="31"/>
      <c r="AH1965" s="31"/>
      <c r="AI1965" s="31"/>
      <c r="AJ1965" s="31"/>
      <c r="AK1965" s="31"/>
      <c r="AL1965" s="31"/>
      <c r="AM1965" s="31"/>
      <c r="AN1965" s="31"/>
      <c r="AO1965" s="31"/>
      <c r="AP1965" s="31"/>
      <c r="AQ1965" s="31"/>
      <c r="AR1965" s="31"/>
      <c r="AS1965" s="31"/>
      <c r="AT1965" s="31"/>
      <c r="AU1965" s="31"/>
      <c r="AV1965" s="31"/>
      <c r="AW1965" s="31"/>
      <c r="AX1965" s="31"/>
      <c r="AY1965" s="31"/>
      <c r="AZ1965" s="31"/>
      <c r="BA1965" s="31"/>
    </row>
    <row r="1966" spans="1:53" s="21" customFormat="1" ht="20.100000000000001" customHeight="1" x14ac:dyDescent="0.2">
      <c r="A1966" s="27" t="s">
        <v>11631</v>
      </c>
      <c r="B1966" s="28" t="s">
        <v>267</v>
      </c>
      <c r="C1966" s="27" t="s">
        <v>320</v>
      </c>
      <c r="D1966" s="27" t="s">
        <v>1933</v>
      </c>
      <c r="E1966" s="27" t="s">
        <v>11130</v>
      </c>
      <c r="F1966" s="27" t="s">
        <v>5349</v>
      </c>
      <c r="G1966" s="27" t="s">
        <v>6758</v>
      </c>
      <c r="H1966" s="27" t="s">
        <v>6688</v>
      </c>
      <c r="I1966" s="29">
        <v>0</v>
      </c>
      <c r="J1966" s="27" t="s">
        <v>6520</v>
      </c>
      <c r="K1966" s="27" t="s">
        <v>11357</v>
      </c>
      <c r="L1966" s="27" t="s">
        <v>2930</v>
      </c>
      <c r="M1966" s="30" t="s">
        <v>6531</v>
      </c>
      <c r="N1966" s="27" t="s">
        <v>6689</v>
      </c>
      <c r="O1966" s="23">
        <v>0</v>
      </c>
      <c r="P1966" s="23">
        <v>0</v>
      </c>
      <c r="Q1966" s="23">
        <v>0</v>
      </c>
      <c r="R1966" s="24">
        <v>0</v>
      </c>
      <c r="S1966" s="25">
        <v>0</v>
      </c>
      <c r="T1966" s="32"/>
      <c r="U1966" s="22" t="str">
        <f>IFERROR(VLOOKUP(B1966,[1]Planilha1!$A$1:$B$34,2,FALSE),"Liberado")</f>
        <v>Liberado</v>
      </c>
      <c r="V1966" s="31"/>
      <c r="W1966" s="31"/>
      <c r="X1966" s="31"/>
      <c r="Y1966" s="31"/>
      <c r="Z1966" s="31"/>
      <c r="AA1966" s="31"/>
      <c r="AB1966" s="31"/>
      <c r="AC1966" s="31"/>
      <c r="AD1966" s="31"/>
      <c r="AE1966" s="31"/>
      <c r="AF1966" s="31"/>
      <c r="AG1966" s="31"/>
      <c r="AH1966" s="31"/>
      <c r="AI1966" s="31"/>
      <c r="AJ1966" s="31"/>
      <c r="AK1966" s="31"/>
      <c r="AL1966" s="31"/>
      <c r="AM1966" s="31"/>
      <c r="AN1966" s="31"/>
      <c r="AO1966" s="31"/>
      <c r="AP1966" s="31"/>
      <c r="AQ1966" s="31"/>
      <c r="AR1966" s="31"/>
      <c r="AS1966" s="31"/>
      <c r="AT1966" s="31"/>
      <c r="AU1966" s="31"/>
      <c r="AV1966" s="31"/>
      <c r="AW1966" s="31"/>
      <c r="AX1966" s="31"/>
      <c r="AY1966" s="31"/>
      <c r="AZ1966" s="31"/>
      <c r="BA1966" s="31"/>
    </row>
    <row r="1967" spans="1:53" s="21" customFormat="1" ht="20.100000000000001" customHeight="1" x14ac:dyDescent="0.2">
      <c r="A1967" s="40" t="s">
        <v>223</v>
      </c>
      <c r="B1967" s="41" t="s">
        <v>267</v>
      </c>
      <c r="C1967" s="14">
        <v>1</v>
      </c>
      <c r="D1967" s="40" t="s">
        <v>2221</v>
      </c>
      <c r="E1967" s="42" t="s">
        <v>2220</v>
      </c>
      <c r="F1967" s="43" t="s">
        <v>7389</v>
      </c>
      <c r="G1967" s="36" t="s">
        <v>7526</v>
      </c>
      <c r="H1967" s="40" t="s">
        <v>2221</v>
      </c>
      <c r="I1967" s="44">
        <v>2450</v>
      </c>
      <c r="J1967" s="40" t="s">
        <v>7391</v>
      </c>
      <c r="K1967" s="40" t="s">
        <v>7401</v>
      </c>
      <c r="L1967" s="40" t="s">
        <v>7431</v>
      </c>
      <c r="M1967" s="42" t="s">
        <v>40</v>
      </c>
      <c r="N1967" s="40" t="s">
        <v>7852</v>
      </c>
      <c r="O1967" s="23">
        <v>0</v>
      </c>
      <c r="P1967" s="23">
        <v>2450</v>
      </c>
      <c r="Q1967" s="23">
        <v>0</v>
      </c>
      <c r="R1967" s="24">
        <v>0</v>
      </c>
      <c r="S1967" s="25">
        <v>0</v>
      </c>
      <c r="T1967" s="32"/>
      <c r="U1967" s="22" t="str">
        <f>IFERROR(VLOOKUP(B1967,[1]Planilha1!$A$1:$B$34,2,FALSE),"Liberado")</f>
        <v>Liberado</v>
      </c>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c r="AV1967" s="45"/>
      <c r="AW1967" s="45"/>
      <c r="AX1967" s="45"/>
      <c r="AY1967" s="45"/>
      <c r="AZ1967" s="45"/>
      <c r="BA1967" s="45"/>
    </row>
    <row r="1968" spans="1:53" s="21" customFormat="1" ht="20.100000000000001" customHeight="1" x14ac:dyDescent="0.2">
      <c r="A1968" s="40" t="s">
        <v>223</v>
      </c>
      <c r="B1968" s="41" t="s">
        <v>267</v>
      </c>
      <c r="C1968" s="14">
        <v>1</v>
      </c>
      <c r="D1968" s="40" t="s">
        <v>2233</v>
      </c>
      <c r="E1968" s="42" t="s">
        <v>2220</v>
      </c>
      <c r="F1968" s="43" t="s">
        <v>7389</v>
      </c>
      <c r="G1968" s="36" t="s">
        <v>7527</v>
      </c>
      <c r="H1968" s="40" t="s">
        <v>2233</v>
      </c>
      <c r="I1968" s="44">
        <v>1058.8499999999999</v>
      </c>
      <c r="J1968" s="40" t="s">
        <v>7391</v>
      </c>
      <c r="K1968" s="40" t="s">
        <v>7450</v>
      </c>
      <c r="L1968" s="40" t="s">
        <v>7528</v>
      </c>
      <c r="M1968" s="42" t="s">
        <v>40</v>
      </c>
      <c r="N1968" s="40" t="s">
        <v>7852</v>
      </c>
      <c r="O1968" s="23">
        <v>0</v>
      </c>
      <c r="P1968" s="23">
        <v>1058.8499999999999</v>
      </c>
      <c r="Q1968" s="23">
        <v>0</v>
      </c>
      <c r="R1968" s="24">
        <v>0</v>
      </c>
      <c r="S1968" s="25">
        <v>0</v>
      </c>
      <c r="T1968" s="32"/>
      <c r="U1968" s="22" t="str">
        <f>IFERROR(VLOOKUP(B1968,[1]Planilha1!$A$1:$B$34,2,FALSE),"Liberado")</f>
        <v>Liberado</v>
      </c>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c r="AV1968" s="45"/>
      <c r="AW1968" s="45"/>
      <c r="AX1968" s="45"/>
      <c r="AY1968" s="45"/>
      <c r="AZ1968" s="45"/>
      <c r="BA1968" s="45"/>
    </row>
    <row r="1969" spans="1:53" s="21" customFormat="1" ht="20.100000000000001" customHeight="1" x14ac:dyDescent="0.2">
      <c r="A1969" s="12" t="s">
        <v>9519</v>
      </c>
      <c r="B1969" s="18" t="s">
        <v>7700</v>
      </c>
      <c r="C1969" s="12" t="s">
        <v>331</v>
      </c>
      <c r="D1969" s="12" t="s">
        <v>9520</v>
      </c>
      <c r="E1969" s="19" t="s">
        <v>5</v>
      </c>
      <c r="F1969" s="19" t="s">
        <v>3330</v>
      </c>
      <c r="G1969" s="19" t="s">
        <v>9521</v>
      </c>
      <c r="H1969" s="12" t="s">
        <v>9522</v>
      </c>
      <c r="I1969" s="20">
        <v>1000</v>
      </c>
      <c r="J1969" s="12" t="s">
        <v>2276</v>
      </c>
      <c r="K1969" s="12" t="s">
        <v>3216</v>
      </c>
      <c r="L1969" s="12" t="s">
        <v>2288</v>
      </c>
      <c r="M1969" s="12"/>
      <c r="N1969" s="12" t="s">
        <v>3216</v>
      </c>
      <c r="O1969" s="23">
        <v>0</v>
      </c>
      <c r="P1969" s="23">
        <v>0</v>
      </c>
      <c r="Q1969" s="23">
        <v>0</v>
      </c>
      <c r="R1969" s="24">
        <v>0</v>
      </c>
      <c r="S1969" s="25">
        <v>192</v>
      </c>
      <c r="U1969" s="22" t="str">
        <f>IFERROR(VLOOKUP(B1969,[1]Planilha1!$A$1:$B$34,2,FALSE),"Liberado")</f>
        <v>Liberado</v>
      </c>
    </row>
    <row r="1970" spans="1:53" s="21" customFormat="1" ht="20.100000000000001" customHeight="1" x14ac:dyDescent="0.2">
      <c r="A1970" s="12" t="s">
        <v>9519</v>
      </c>
      <c r="B1970" s="18" t="s">
        <v>7700</v>
      </c>
      <c r="C1970" s="12" t="s">
        <v>381</v>
      </c>
      <c r="D1970" s="12" t="s">
        <v>7821</v>
      </c>
      <c r="E1970" s="19" t="s">
        <v>5</v>
      </c>
      <c r="F1970" s="19" t="s">
        <v>2273</v>
      </c>
      <c r="G1970" s="19" t="s">
        <v>9970</v>
      </c>
      <c r="H1970" s="12" t="s">
        <v>4989</v>
      </c>
      <c r="I1970" s="20">
        <v>15000</v>
      </c>
      <c r="J1970" s="12" t="s">
        <v>2276</v>
      </c>
      <c r="K1970" s="12" t="s">
        <v>3216</v>
      </c>
      <c r="L1970" s="12" t="s">
        <v>7875</v>
      </c>
      <c r="M1970" s="12"/>
      <c r="N1970" s="12" t="s">
        <v>3216</v>
      </c>
      <c r="O1970" s="23">
        <v>0</v>
      </c>
      <c r="P1970" s="23">
        <v>0</v>
      </c>
      <c r="Q1970" s="23">
        <v>0</v>
      </c>
      <c r="R1970" s="24">
        <v>0</v>
      </c>
      <c r="S1970" s="25">
        <v>842</v>
      </c>
      <c r="U1970" s="22" t="str">
        <f>IFERROR(VLOOKUP(B1970,[1]Planilha1!$A$1:$B$34,2,FALSE),"Liberado")</f>
        <v>Liberado</v>
      </c>
    </row>
    <row r="1971" spans="1:53" s="21" customFormat="1" ht="20.100000000000001" customHeight="1" x14ac:dyDescent="0.2">
      <c r="A1971" s="12" t="s">
        <v>104</v>
      </c>
      <c r="B1971" s="18" t="s">
        <v>292</v>
      </c>
      <c r="C1971" s="12" t="s">
        <v>602</v>
      </c>
      <c r="D1971" s="12" t="s">
        <v>606</v>
      </c>
      <c r="E1971" s="19" t="s">
        <v>5</v>
      </c>
      <c r="F1971" s="19" t="s">
        <v>2244</v>
      </c>
      <c r="G1971" s="19" t="s">
        <v>3243</v>
      </c>
      <c r="H1971" s="12" t="s">
        <v>3244</v>
      </c>
      <c r="I1971" s="20">
        <v>1000</v>
      </c>
      <c r="J1971" s="12" t="s">
        <v>2264</v>
      </c>
      <c r="K1971" s="12" t="s">
        <v>3245</v>
      </c>
      <c r="L1971" s="12" t="s">
        <v>3137</v>
      </c>
      <c r="M1971" s="12"/>
      <c r="N1971" s="12" t="s">
        <v>3246</v>
      </c>
      <c r="O1971" s="20">
        <v>0</v>
      </c>
      <c r="P1971" s="20">
        <v>15000</v>
      </c>
      <c r="Q1971" s="20">
        <v>0</v>
      </c>
      <c r="R1971" s="20">
        <v>0</v>
      </c>
      <c r="S1971" s="20">
        <v>1920</v>
      </c>
      <c r="U1971" s="22" t="str">
        <f>IFERROR(VLOOKUP(B1971,[1]Planilha1!$A$1:$B$34,2,FALSE),"Liberado")</f>
        <v>Liberado</v>
      </c>
    </row>
    <row r="1972" spans="1:53" s="21" customFormat="1" ht="20.100000000000001" customHeight="1" x14ac:dyDescent="0.2">
      <c r="A1972" s="12" t="s">
        <v>104</v>
      </c>
      <c r="B1972" s="18" t="s">
        <v>292</v>
      </c>
      <c r="C1972" s="12" t="s">
        <v>706</v>
      </c>
      <c r="D1972" s="12" t="s">
        <v>8526</v>
      </c>
      <c r="E1972" s="19" t="s">
        <v>5</v>
      </c>
      <c r="F1972" s="19" t="s">
        <v>2244</v>
      </c>
      <c r="G1972" s="19" t="s">
        <v>8527</v>
      </c>
      <c r="H1972" s="12" t="s">
        <v>5721</v>
      </c>
      <c r="I1972" s="20">
        <v>10151.719999999999</v>
      </c>
      <c r="J1972" s="12" t="s">
        <v>2247</v>
      </c>
      <c r="K1972" s="12" t="s">
        <v>8528</v>
      </c>
      <c r="L1972" s="12" t="s">
        <v>6294</v>
      </c>
      <c r="M1972" s="12"/>
      <c r="N1972" s="12" t="s">
        <v>8529</v>
      </c>
      <c r="O1972" s="20">
        <v>0</v>
      </c>
      <c r="P1972" s="20">
        <v>10000</v>
      </c>
      <c r="Q1972" s="20">
        <v>0</v>
      </c>
      <c r="R1972" s="20">
        <v>0</v>
      </c>
      <c r="S1972" s="20">
        <v>80</v>
      </c>
      <c r="U1972" s="22" t="str">
        <f>IFERROR(VLOOKUP(B1972,[1]Planilha1!$A$1:$B$34,2,FALSE),"Liberado")</f>
        <v>Liberado</v>
      </c>
    </row>
    <row r="1973" spans="1:53" s="21" customFormat="1" ht="20.100000000000001" customHeight="1" x14ac:dyDescent="0.2">
      <c r="A1973" s="12" t="s">
        <v>104</v>
      </c>
      <c r="B1973" s="18" t="s">
        <v>292</v>
      </c>
      <c r="C1973" s="12">
        <v>1</v>
      </c>
      <c r="D1973" s="12" t="s">
        <v>8616</v>
      </c>
      <c r="E1973" s="19" t="s">
        <v>5</v>
      </c>
      <c r="F1973" s="19" t="s">
        <v>8078</v>
      </c>
      <c r="G1973" s="19" t="s">
        <v>8617</v>
      </c>
      <c r="H1973" s="12" t="s">
        <v>8618</v>
      </c>
      <c r="I1973" s="20">
        <v>841.05</v>
      </c>
      <c r="J1973" s="12" t="s">
        <v>2325</v>
      </c>
      <c r="K1973" s="12" t="s">
        <v>8619</v>
      </c>
      <c r="L1973" s="12" t="s">
        <v>2334</v>
      </c>
      <c r="M1973" s="12"/>
      <c r="N1973" s="12" t="s">
        <v>8620</v>
      </c>
      <c r="O1973" s="20">
        <v>5000</v>
      </c>
      <c r="P1973" s="20">
        <v>0</v>
      </c>
      <c r="Q1973" s="20">
        <v>0</v>
      </c>
      <c r="R1973" s="20">
        <v>0</v>
      </c>
      <c r="S1973" s="20">
        <v>360</v>
      </c>
      <c r="U1973" s="22" t="str">
        <f>IFERROR(VLOOKUP(B1973,[1]Planilha1!$A$1:$B$34,2,FALSE),"Liberado")</f>
        <v>Liberado</v>
      </c>
    </row>
    <row r="1974" spans="1:53" s="21" customFormat="1" ht="20.100000000000001" customHeight="1" x14ac:dyDescent="0.2">
      <c r="A1974" s="12" t="s">
        <v>104</v>
      </c>
      <c r="B1974" s="18" t="s">
        <v>292</v>
      </c>
      <c r="C1974" s="12" t="s">
        <v>696</v>
      </c>
      <c r="D1974" s="12" t="s">
        <v>1392</v>
      </c>
      <c r="E1974" s="19" t="s">
        <v>5</v>
      </c>
      <c r="F1974" s="19" t="s">
        <v>2273</v>
      </c>
      <c r="G1974" s="19" t="s">
        <v>5324</v>
      </c>
      <c r="H1974" s="12" t="s">
        <v>5325</v>
      </c>
      <c r="I1974" s="20">
        <v>30000</v>
      </c>
      <c r="J1974" s="12" t="s">
        <v>2264</v>
      </c>
      <c r="K1974" s="12" t="s">
        <v>5326</v>
      </c>
      <c r="L1974" s="12" t="s">
        <v>2288</v>
      </c>
      <c r="M1974" s="12" t="s">
        <v>9971</v>
      </c>
      <c r="N1974" s="12" t="s">
        <v>2438</v>
      </c>
      <c r="O1974" s="23">
        <v>0</v>
      </c>
      <c r="P1974" s="23">
        <v>8000</v>
      </c>
      <c r="Q1974" s="23">
        <v>0</v>
      </c>
      <c r="R1974" s="24">
        <v>0</v>
      </c>
      <c r="S1974" s="25">
        <v>448</v>
      </c>
      <c r="U1974" s="22" t="str">
        <f>IFERROR(VLOOKUP(B1974,[1]Planilha1!$A$1:$B$34,2,FALSE),"Liberado")</f>
        <v>Liberado</v>
      </c>
    </row>
    <row r="1975" spans="1:53" s="21" customFormat="1" ht="20.100000000000001" customHeight="1" x14ac:dyDescent="0.2">
      <c r="A1975" s="12" t="s">
        <v>104</v>
      </c>
      <c r="B1975" s="18" t="s">
        <v>292</v>
      </c>
      <c r="C1975" s="12" t="s">
        <v>466</v>
      </c>
      <c r="D1975" s="12" t="s">
        <v>1528</v>
      </c>
      <c r="E1975" s="19" t="s">
        <v>5</v>
      </c>
      <c r="F1975" s="19" t="s">
        <v>14</v>
      </c>
      <c r="G1975" s="19" t="s">
        <v>5646</v>
      </c>
      <c r="H1975" s="12" t="s">
        <v>5647</v>
      </c>
      <c r="I1975" s="20">
        <v>15000</v>
      </c>
      <c r="J1975" s="12" t="s">
        <v>2264</v>
      </c>
      <c r="K1975" s="12" t="s">
        <v>2306</v>
      </c>
      <c r="L1975" s="12" t="s">
        <v>7881</v>
      </c>
      <c r="M1975" s="12"/>
      <c r="N1975" s="12" t="s">
        <v>2595</v>
      </c>
      <c r="O1975" s="23">
        <v>5000</v>
      </c>
      <c r="P1975" s="23">
        <v>8000</v>
      </c>
      <c r="Q1975" s="23">
        <v>0</v>
      </c>
      <c r="R1975" s="24">
        <v>0</v>
      </c>
      <c r="S1975" s="25">
        <v>320</v>
      </c>
      <c r="U1975" s="22" t="str">
        <f>IFERROR(VLOOKUP(B1975,[1]Planilha1!$A$1:$B$34,2,FALSE),"Liberado")</f>
        <v>Liberado</v>
      </c>
    </row>
    <row r="1976" spans="1:53" s="21" customFormat="1" ht="20.100000000000001" customHeight="1" x14ac:dyDescent="0.2">
      <c r="A1976" s="27" t="s">
        <v>142</v>
      </c>
      <c r="B1976" s="28" t="s">
        <v>292</v>
      </c>
      <c r="C1976" s="27" t="s">
        <v>331</v>
      </c>
      <c r="D1976" s="27" t="s">
        <v>1933</v>
      </c>
      <c r="E1976" s="27" t="s">
        <v>11130</v>
      </c>
      <c r="F1976" s="27" t="s">
        <v>5349</v>
      </c>
      <c r="G1976" s="27" t="s">
        <v>6702</v>
      </c>
      <c r="H1976" s="27" t="s">
        <v>6688</v>
      </c>
      <c r="I1976" s="29">
        <v>0</v>
      </c>
      <c r="J1976" s="27" t="s">
        <v>6520</v>
      </c>
      <c r="K1976" s="27" t="s">
        <v>11357</v>
      </c>
      <c r="L1976" s="27" t="s">
        <v>2505</v>
      </c>
      <c r="M1976" s="30" t="s">
        <v>6531</v>
      </c>
      <c r="N1976" s="27" t="s">
        <v>6703</v>
      </c>
      <c r="O1976" s="23">
        <v>0</v>
      </c>
      <c r="P1976" s="23">
        <v>0</v>
      </c>
      <c r="Q1976" s="23">
        <v>0</v>
      </c>
      <c r="R1976" s="24">
        <v>0</v>
      </c>
      <c r="S1976" s="25">
        <v>0</v>
      </c>
      <c r="T1976" s="32"/>
      <c r="U1976" s="22" t="str">
        <f>IFERROR(VLOOKUP(B1976,[1]Planilha1!$A$1:$B$34,2,FALSE),"Liberado")</f>
        <v>Liberado</v>
      </c>
      <c r="V1976" s="31"/>
      <c r="W1976" s="31"/>
      <c r="X1976" s="31"/>
      <c r="Y1976" s="31"/>
      <c r="Z1976" s="31"/>
      <c r="AA1976" s="31"/>
      <c r="AB1976" s="31"/>
      <c r="AC1976" s="31"/>
      <c r="AD1976" s="31"/>
      <c r="AE1976" s="31"/>
      <c r="AF1976" s="31"/>
      <c r="AG1976" s="31"/>
      <c r="AH1976" s="31"/>
      <c r="AI1976" s="31"/>
      <c r="AJ1976" s="31"/>
      <c r="AK1976" s="31"/>
      <c r="AL1976" s="31"/>
      <c r="AM1976" s="31"/>
      <c r="AN1976" s="31"/>
      <c r="AO1976" s="31"/>
      <c r="AP1976" s="31"/>
      <c r="AQ1976" s="31"/>
      <c r="AR1976" s="31"/>
      <c r="AS1976" s="31"/>
      <c r="AT1976" s="31"/>
      <c r="AU1976" s="31"/>
      <c r="AV1976" s="31"/>
      <c r="AW1976" s="31"/>
      <c r="AX1976" s="31"/>
      <c r="AY1976" s="31"/>
      <c r="AZ1976" s="31"/>
      <c r="BA1976" s="31"/>
    </row>
    <row r="1977" spans="1:53" s="21" customFormat="1" ht="20.100000000000001" customHeight="1" x14ac:dyDescent="0.2">
      <c r="A1977" s="27" t="s">
        <v>142</v>
      </c>
      <c r="B1977" s="28" t="s">
        <v>292</v>
      </c>
      <c r="C1977" s="27" t="s">
        <v>325</v>
      </c>
      <c r="D1977" s="27" t="s">
        <v>1933</v>
      </c>
      <c r="E1977" s="27" t="s">
        <v>11130</v>
      </c>
      <c r="F1977" s="27" t="s">
        <v>5349</v>
      </c>
      <c r="G1977" s="27" t="s">
        <v>6704</v>
      </c>
      <c r="H1977" s="27" t="s">
        <v>6688</v>
      </c>
      <c r="I1977" s="29">
        <v>0</v>
      </c>
      <c r="J1977" s="27" t="s">
        <v>6520</v>
      </c>
      <c r="K1977" s="27" t="s">
        <v>11357</v>
      </c>
      <c r="L1977" s="27" t="s">
        <v>2505</v>
      </c>
      <c r="M1977" s="30" t="s">
        <v>6531</v>
      </c>
      <c r="N1977" s="27" t="s">
        <v>6703</v>
      </c>
      <c r="O1977" s="23">
        <v>0</v>
      </c>
      <c r="P1977" s="23">
        <v>0</v>
      </c>
      <c r="Q1977" s="23">
        <v>0</v>
      </c>
      <c r="R1977" s="24">
        <v>0</v>
      </c>
      <c r="S1977" s="25">
        <v>0</v>
      </c>
      <c r="T1977" s="32"/>
      <c r="U1977" s="22" t="str">
        <f>IFERROR(VLOOKUP(B1977,[1]Planilha1!$A$1:$B$34,2,FALSE),"Liberado")</f>
        <v>Liberado</v>
      </c>
      <c r="V1977" s="31"/>
      <c r="W1977" s="31"/>
      <c r="X1977" s="31"/>
      <c r="Y1977" s="31"/>
      <c r="Z1977" s="31"/>
      <c r="AA1977" s="31"/>
      <c r="AB1977" s="31"/>
      <c r="AC1977" s="31"/>
      <c r="AD1977" s="31"/>
      <c r="AE1977" s="31"/>
      <c r="AF1977" s="31"/>
      <c r="AG1977" s="31"/>
      <c r="AH1977" s="31"/>
      <c r="AI1977" s="31"/>
      <c r="AJ1977" s="31"/>
      <c r="AK1977" s="31"/>
      <c r="AL1977" s="31"/>
      <c r="AM1977" s="31"/>
      <c r="AN1977" s="31"/>
      <c r="AO1977" s="31"/>
      <c r="AP1977" s="31"/>
      <c r="AQ1977" s="31"/>
      <c r="AR1977" s="31"/>
      <c r="AS1977" s="31"/>
      <c r="AT1977" s="31"/>
      <c r="AU1977" s="31"/>
      <c r="AV1977" s="31"/>
      <c r="AW1977" s="31"/>
      <c r="AX1977" s="31"/>
      <c r="AY1977" s="31"/>
      <c r="AZ1977" s="31"/>
      <c r="BA1977" s="31"/>
    </row>
    <row r="1978" spans="1:53" s="21" customFormat="1" ht="20.100000000000001" customHeight="1" x14ac:dyDescent="0.2">
      <c r="A1978" s="27" t="s">
        <v>142</v>
      </c>
      <c r="B1978" s="28" t="s">
        <v>292</v>
      </c>
      <c r="C1978" s="27" t="s">
        <v>466</v>
      </c>
      <c r="D1978" s="27" t="s">
        <v>1933</v>
      </c>
      <c r="E1978" s="27" t="s">
        <v>11130</v>
      </c>
      <c r="F1978" s="27" t="s">
        <v>5349</v>
      </c>
      <c r="G1978" s="27" t="s">
        <v>6705</v>
      </c>
      <c r="H1978" s="27" t="s">
        <v>6688</v>
      </c>
      <c r="I1978" s="29">
        <v>0</v>
      </c>
      <c r="J1978" s="27" t="s">
        <v>6520</v>
      </c>
      <c r="K1978" s="27" t="s">
        <v>11357</v>
      </c>
      <c r="L1978" s="27" t="s">
        <v>2505</v>
      </c>
      <c r="M1978" s="30" t="s">
        <v>6531</v>
      </c>
      <c r="N1978" s="27" t="s">
        <v>6703</v>
      </c>
      <c r="O1978" s="23">
        <v>0</v>
      </c>
      <c r="P1978" s="23">
        <v>0</v>
      </c>
      <c r="Q1978" s="23">
        <v>0</v>
      </c>
      <c r="R1978" s="24">
        <v>0</v>
      </c>
      <c r="S1978" s="25">
        <v>0</v>
      </c>
      <c r="T1978" s="32"/>
      <c r="U1978" s="22" t="str">
        <f>IFERROR(VLOOKUP(B1978,[1]Planilha1!$A$1:$B$34,2,FALSE),"Liberado")</f>
        <v>Liberado</v>
      </c>
      <c r="V1978" s="31"/>
      <c r="W1978" s="31"/>
      <c r="X1978" s="31"/>
      <c r="Y1978" s="31"/>
      <c r="Z1978" s="31"/>
      <c r="AA1978" s="31"/>
      <c r="AB1978" s="31"/>
      <c r="AC1978" s="31"/>
      <c r="AD1978" s="31"/>
      <c r="AE1978" s="31"/>
      <c r="AF1978" s="31"/>
      <c r="AG1978" s="31"/>
      <c r="AH1978" s="31"/>
      <c r="AI1978" s="31"/>
      <c r="AJ1978" s="31"/>
      <c r="AK1978" s="31"/>
      <c r="AL1978" s="31"/>
      <c r="AM1978" s="31"/>
      <c r="AN1978" s="31"/>
      <c r="AO1978" s="31"/>
      <c r="AP1978" s="31"/>
      <c r="AQ1978" s="31"/>
      <c r="AR1978" s="31"/>
      <c r="AS1978" s="31"/>
      <c r="AT1978" s="31"/>
      <c r="AU1978" s="31"/>
      <c r="AV1978" s="31"/>
      <c r="AW1978" s="31"/>
      <c r="AX1978" s="31"/>
      <c r="AY1978" s="31"/>
      <c r="AZ1978" s="31"/>
      <c r="BA1978" s="31"/>
    </row>
    <row r="1979" spans="1:53" s="21" customFormat="1" ht="20.100000000000001" customHeight="1" x14ac:dyDescent="0.2">
      <c r="A1979" s="27" t="s">
        <v>142</v>
      </c>
      <c r="B1979" s="28" t="s">
        <v>292</v>
      </c>
      <c r="C1979" s="27" t="s">
        <v>602</v>
      </c>
      <c r="D1979" s="27" t="s">
        <v>1933</v>
      </c>
      <c r="E1979" s="27" t="s">
        <v>11130</v>
      </c>
      <c r="F1979" s="27" t="s">
        <v>5349</v>
      </c>
      <c r="G1979" s="27" t="s">
        <v>6905</v>
      </c>
      <c r="H1979" s="27" t="s">
        <v>6688</v>
      </c>
      <c r="I1979" s="29">
        <v>0</v>
      </c>
      <c r="J1979" s="27" t="s">
        <v>6520</v>
      </c>
      <c r="K1979" s="27" t="s">
        <v>11357</v>
      </c>
      <c r="L1979" s="27" t="s">
        <v>2930</v>
      </c>
      <c r="M1979" s="30" t="s">
        <v>6531</v>
      </c>
      <c r="N1979" s="27" t="s">
        <v>7864</v>
      </c>
      <c r="O1979" s="23">
        <v>0</v>
      </c>
      <c r="P1979" s="23">
        <v>0</v>
      </c>
      <c r="Q1979" s="23">
        <v>0</v>
      </c>
      <c r="R1979" s="24">
        <v>0</v>
      </c>
      <c r="S1979" s="25">
        <v>0</v>
      </c>
      <c r="T1979" s="32"/>
      <c r="U1979" s="22" t="str">
        <f>IFERROR(VLOOKUP(B1979,[1]Planilha1!$A$1:$B$34,2,FALSE),"Liberado")</f>
        <v>Liberado</v>
      </c>
      <c r="V1979" s="31"/>
      <c r="W1979" s="31"/>
      <c r="X1979" s="31"/>
      <c r="Y1979" s="31"/>
      <c r="Z1979" s="31"/>
      <c r="AA1979" s="31"/>
      <c r="AB1979" s="31"/>
      <c r="AC1979" s="31"/>
      <c r="AD1979" s="31"/>
      <c r="AE1979" s="31"/>
      <c r="AF1979" s="31"/>
      <c r="AG1979" s="31"/>
      <c r="AH1979" s="31"/>
      <c r="AI1979" s="31"/>
      <c r="AJ1979" s="31"/>
      <c r="AK1979" s="31"/>
      <c r="AL1979" s="31"/>
      <c r="AM1979" s="31"/>
      <c r="AN1979" s="31"/>
      <c r="AO1979" s="31"/>
      <c r="AP1979" s="31"/>
      <c r="AQ1979" s="31"/>
      <c r="AR1979" s="31"/>
      <c r="AS1979" s="31"/>
      <c r="AT1979" s="31"/>
      <c r="AU1979" s="31"/>
      <c r="AV1979" s="31"/>
      <c r="AW1979" s="31"/>
      <c r="AX1979" s="31"/>
      <c r="AY1979" s="31"/>
      <c r="AZ1979" s="31"/>
      <c r="BA1979" s="31"/>
    </row>
    <row r="1980" spans="1:53" s="21" customFormat="1" ht="20.100000000000001" customHeight="1" x14ac:dyDescent="0.2">
      <c r="A1980" s="27" t="s">
        <v>142</v>
      </c>
      <c r="B1980" s="28" t="s">
        <v>292</v>
      </c>
      <c r="C1980" s="27" t="s">
        <v>534</v>
      </c>
      <c r="D1980" s="27" t="s">
        <v>1933</v>
      </c>
      <c r="E1980" s="27" t="s">
        <v>11130</v>
      </c>
      <c r="F1980" s="27" t="s">
        <v>5349</v>
      </c>
      <c r="G1980" s="27" t="s">
        <v>6907</v>
      </c>
      <c r="H1980" s="27" t="s">
        <v>6729</v>
      </c>
      <c r="I1980" s="29">
        <v>0</v>
      </c>
      <c r="J1980" s="27" t="s">
        <v>6520</v>
      </c>
      <c r="K1980" s="27" t="s">
        <v>11357</v>
      </c>
      <c r="L1980" s="27" t="s">
        <v>6794</v>
      </c>
      <c r="M1980" s="30" t="s">
        <v>6531</v>
      </c>
      <c r="N1980" s="27" t="s">
        <v>6732</v>
      </c>
      <c r="O1980" s="23">
        <v>0</v>
      </c>
      <c r="P1980" s="23">
        <v>0</v>
      </c>
      <c r="Q1980" s="23">
        <v>0</v>
      </c>
      <c r="R1980" s="24">
        <v>0</v>
      </c>
      <c r="S1980" s="25">
        <v>0</v>
      </c>
      <c r="T1980" s="32"/>
      <c r="U1980" s="22" t="str">
        <f>IFERROR(VLOOKUP(B1980,[1]Planilha1!$A$1:$B$34,2,FALSE),"Liberado")</f>
        <v>Liberado</v>
      </c>
      <c r="V1980" s="31"/>
      <c r="W1980" s="31"/>
      <c r="X1980" s="31"/>
      <c r="Y1980" s="31"/>
      <c r="Z1980" s="31"/>
      <c r="AA1980" s="31"/>
      <c r="AB1980" s="31"/>
      <c r="AC1980" s="31"/>
      <c r="AD1980" s="31"/>
      <c r="AE1980" s="31"/>
      <c r="AF1980" s="31"/>
      <c r="AG1980" s="31"/>
      <c r="AH1980" s="31"/>
      <c r="AI1980" s="31"/>
      <c r="AJ1980" s="31"/>
      <c r="AK1980" s="31"/>
      <c r="AL1980" s="31"/>
      <c r="AM1980" s="31"/>
      <c r="AN1980" s="31"/>
      <c r="AO1980" s="31"/>
      <c r="AP1980" s="31"/>
      <c r="AQ1980" s="31"/>
      <c r="AR1980" s="31"/>
      <c r="AS1980" s="31"/>
      <c r="AT1980" s="31"/>
      <c r="AU1980" s="31"/>
      <c r="AV1980" s="31"/>
      <c r="AW1980" s="31"/>
      <c r="AX1980" s="31"/>
      <c r="AY1980" s="31"/>
      <c r="AZ1980" s="31"/>
      <c r="BA1980" s="31"/>
    </row>
    <row r="1981" spans="1:53" s="21" customFormat="1" ht="20.100000000000001" customHeight="1" x14ac:dyDescent="0.2">
      <c r="A1981" s="27" t="s">
        <v>142</v>
      </c>
      <c r="B1981" s="28" t="s">
        <v>292</v>
      </c>
      <c r="C1981" s="27" t="s">
        <v>323</v>
      </c>
      <c r="D1981" s="27" t="s">
        <v>1933</v>
      </c>
      <c r="E1981" s="27" t="s">
        <v>11130</v>
      </c>
      <c r="F1981" s="27" t="s">
        <v>5349</v>
      </c>
      <c r="G1981" s="27" t="s">
        <v>6910</v>
      </c>
      <c r="H1981" s="27" t="s">
        <v>6729</v>
      </c>
      <c r="I1981" s="29">
        <v>0</v>
      </c>
      <c r="J1981" s="27" t="s">
        <v>6520</v>
      </c>
      <c r="K1981" s="27" t="s">
        <v>11357</v>
      </c>
      <c r="L1981" s="27" t="s">
        <v>2930</v>
      </c>
      <c r="M1981" s="30" t="s">
        <v>6531</v>
      </c>
      <c r="N1981" s="27" t="s">
        <v>6885</v>
      </c>
      <c r="O1981" s="23">
        <v>0</v>
      </c>
      <c r="P1981" s="23">
        <v>0</v>
      </c>
      <c r="Q1981" s="23">
        <v>0</v>
      </c>
      <c r="R1981" s="24">
        <v>0</v>
      </c>
      <c r="S1981" s="25">
        <v>0</v>
      </c>
      <c r="T1981" s="32"/>
      <c r="U1981" s="22" t="str">
        <f>IFERROR(VLOOKUP(B1981,[1]Planilha1!$A$1:$B$34,2,FALSE),"Liberado")</f>
        <v>Liberado</v>
      </c>
      <c r="V1981" s="31"/>
      <c r="W1981" s="31"/>
      <c r="X1981" s="31"/>
      <c r="Y1981" s="31"/>
      <c r="Z1981" s="31"/>
      <c r="AA1981" s="31"/>
      <c r="AB1981" s="31"/>
      <c r="AC1981" s="31"/>
      <c r="AD1981" s="31"/>
      <c r="AE1981" s="31"/>
      <c r="AF1981" s="31"/>
      <c r="AG1981" s="31"/>
      <c r="AH1981" s="31"/>
      <c r="AI1981" s="31"/>
      <c r="AJ1981" s="31"/>
      <c r="AK1981" s="31"/>
      <c r="AL1981" s="31"/>
      <c r="AM1981" s="31"/>
      <c r="AN1981" s="31"/>
      <c r="AO1981" s="31"/>
      <c r="AP1981" s="31"/>
      <c r="AQ1981" s="31"/>
      <c r="AR1981" s="31"/>
      <c r="AS1981" s="31"/>
      <c r="AT1981" s="31"/>
      <c r="AU1981" s="31"/>
      <c r="AV1981" s="31"/>
      <c r="AW1981" s="31"/>
      <c r="AX1981" s="31"/>
      <c r="AY1981" s="31"/>
      <c r="AZ1981" s="31"/>
      <c r="BA1981" s="31"/>
    </row>
    <row r="1982" spans="1:53" s="21" customFormat="1" ht="20.100000000000001" customHeight="1" x14ac:dyDescent="0.2">
      <c r="A1982" s="27" t="s">
        <v>142</v>
      </c>
      <c r="B1982" s="28" t="s">
        <v>292</v>
      </c>
      <c r="C1982" s="27" t="s">
        <v>602</v>
      </c>
      <c r="D1982" s="27" t="s">
        <v>1933</v>
      </c>
      <c r="E1982" s="27" t="s">
        <v>11130</v>
      </c>
      <c r="F1982" s="27" t="s">
        <v>5349</v>
      </c>
      <c r="G1982" s="27" t="s">
        <v>6912</v>
      </c>
      <c r="H1982" s="27" t="s">
        <v>6688</v>
      </c>
      <c r="I1982" s="29">
        <v>0</v>
      </c>
      <c r="J1982" s="27" t="s">
        <v>6520</v>
      </c>
      <c r="K1982" s="27" t="s">
        <v>11357</v>
      </c>
      <c r="L1982" s="27" t="s">
        <v>2930</v>
      </c>
      <c r="M1982" s="30" t="s">
        <v>6531</v>
      </c>
      <c r="N1982" s="27" t="s">
        <v>7864</v>
      </c>
      <c r="O1982" s="23">
        <v>0</v>
      </c>
      <c r="P1982" s="23">
        <v>0</v>
      </c>
      <c r="Q1982" s="23">
        <v>0</v>
      </c>
      <c r="R1982" s="24">
        <v>0</v>
      </c>
      <c r="S1982" s="25">
        <v>0</v>
      </c>
      <c r="T1982" s="32"/>
      <c r="U1982" s="22" t="str">
        <f>IFERROR(VLOOKUP(B1982,[1]Planilha1!$A$1:$B$34,2,FALSE),"Liberado")</f>
        <v>Liberado</v>
      </c>
      <c r="V1982" s="31"/>
      <c r="W1982" s="31"/>
      <c r="X1982" s="31"/>
      <c r="Y1982" s="31"/>
      <c r="Z1982" s="31"/>
      <c r="AA1982" s="31"/>
      <c r="AB1982" s="31"/>
      <c r="AC1982" s="31"/>
      <c r="AD1982" s="31"/>
      <c r="AE1982" s="31"/>
      <c r="AF1982" s="31"/>
      <c r="AG1982" s="31"/>
      <c r="AH1982" s="31"/>
      <c r="AI1982" s="31"/>
      <c r="AJ1982" s="31"/>
      <c r="AK1982" s="31"/>
      <c r="AL1982" s="31"/>
      <c r="AM1982" s="31"/>
      <c r="AN1982" s="31"/>
      <c r="AO1982" s="31"/>
      <c r="AP1982" s="31"/>
      <c r="AQ1982" s="31"/>
      <c r="AR1982" s="31"/>
      <c r="AS1982" s="31"/>
      <c r="AT1982" s="31"/>
      <c r="AU1982" s="31"/>
      <c r="AV1982" s="31"/>
      <c r="AW1982" s="31"/>
      <c r="AX1982" s="31"/>
      <c r="AY1982" s="31"/>
      <c r="AZ1982" s="31"/>
      <c r="BA1982" s="31"/>
    </row>
    <row r="1983" spans="1:53" s="21" customFormat="1" ht="20.100000000000001" customHeight="1" x14ac:dyDescent="0.2">
      <c r="A1983" s="27" t="s">
        <v>142</v>
      </c>
      <c r="B1983" s="28" t="s">
        <v>292</v>
      </c>
      <c r="C1983" s="27" t="s">
        <v>331</v>
      </c>
      <c r="D1983" s="27" t="s">
        <v>1933</v>
      </c>
      <c r="E1983" s="27" t="s">
        <v>11130</v>
      </c>
      <c r="F1983" s="27" t="s">
        <v>5349</v>
      </c>
      <c r="G1983" s="27" t="s">
        <v>6915</v>
      </c>
      <c r="H1983" s="27" t="s">
        <v>6688</v>
      </c>
      <c r="I1983" s="29">
        <v>0</v>
      </c>
      <c r="J1983" s="27" t="s">
        <v>6520</v>
      </c>
      <c r="K1983" s="27" t="s">
        <v>11357</v>
      </c>
      <c r="L1983" s="27" t="s">
        <v>2930</v>
      </c>
      <c r="M1983" s="30" t="s">
        <v>6531</v>
      </c>
      <c r="N1983" s="27" t="s">
        <v>7864</v>
      </c>
      <c r="O1983" s="23">
        <v>0</v>
      </c>
      <c r="P1983" s="23">
        <v>0</v>
      </c>
      <c r="Q1983" s="23">
        <v>0</v>
      </c>
      <c r="R1983" s="24">
        <v>0</v>
      </c>
      <c r="S1983" s="25">
        <v>0</v>
      </c>
      <c r="T1983" s="32"/>
      <c r="U1983" s="22" t="str">
        <f>IFERROR(VLOOKUP(B1983,[1]Planilha1!$A$1:$B$34,2,FALSE),"Liberado")</f>
        <v>Liberado</v>
      </c>
      <c r="V1983" s="31"/>
      <c r="W1983" s="31"/>
      <c r="X1983" s="31"/>
      <c r="Y1983" s="31"/>
      <c r="Z1983" s="31"/>
      <c r="AA1983" s="31"/>
      <c r="AB1983" s="31"/>
      <c r="AC1983" s="31"/>
      <c r="AD1983" s="31"/>
      <c r="AE1983" s="31"/>
      <c r="AF1983" s="31"/>
      <c r="AG1983" s="31"/>
      <c r="AH1983" s="31"/>
      <c r="AI1983" s="31"/>
      <c r="AJ1983" s="31"/>
      <c r="AK1983" s="31"/>
      <c r="AL1983" s="31"/>
      <c r="AM1983" s="31"/>
      <c r="AN1983" s="31"/>
      <c r="AO1983" s="31"/>
      <c r="AP1983" s="31"/>
      <c r="AQ1983" s="31"/>
      <c r="AR1983" s="31"/>
      <c r="AS1983" s="31"/>
      <c r="AT1983" s="31"/>
      <c r="AU1983" s="31"/>
      <c r="AV1983" s="31"/>
      <c r="AW1983" s="31"/>
      <c r="AX1983" s="31"/>
      <c r="AY1983" s="31"/>
      <c r="AZ1983" s="31"/>
      <c r="BA1983" s="31"/>
    </row>
    <row r="1984" spans="1:53" s="21" customFormat="1" ht="20.100000000000001" customHeight="1" x14ac:dyDescent="0.2">
      <c r="A1984" s="27" t="s">
        <v>142</v>
      </c>
      <c r="B1984" s="28" t="s">
        <v>292</v>
      </c>
      <c r="C1984" s="27" t="s">
        <v>411</v>
      </c>
      <c r="D1984" s="27" t="s">
        <v>1933</v>
      </c>
      <c r="E1984" s="27" t="s">
        <v>11130</v>
      </c>
      <c r="F1984" s="27" t="s">
        <v>5349</v>
      </c>
      <c r="G1984" s="27" t="s">
        <v>6917</v>
      </c>
      <c r="H1984" s="27" t="s">
        <v>6729</v>
      </c>
      <c r="I1984" s="29">
        <v>0</v>
      </c>
      <c r="J1984" s="27" t="s">
        <v>6520</v>
      </c>
      <c r="K1984" s="27" t="s">
        <v>11357</v>
      </c>
      <c r="L1984" s="27" t="s">
        <v>2930</v>
      </c>
      <c r="M1984" s="30" t="s">
        <v>6531</v>
      </c>
      <c r="N1984" s="27" t="s">
        <v>7864</v>
      </c>
      <c r="O1984" s="23">
        <v>0</v>
      </c>
      <c r="P1984" s="23">
        <v>0</v>
      </c>
      <c r="Q1984" s="23">
        <v>0</v>
      </c>
      <c r="R1984" s="24">
        <v>0</v>
      </c>
      <c r="S1984" s="25">
        <v>0</v>
      </c>
      <c r="T1984" s="32"/>
      <c r="U1984" s="22" t="str">
        <f>IFERROR(VLOOKUP(B1984,[1]Planilha1!$A$1:$B$34,2,FALSE),"Liberado")</f>
        <v>Liberado</v>
      </c>
      <c r="V1984" s="31"/>
      <c r="W1984" s="31"/>
      <c r="X1984" s="31"/>
      <c r="Y1984" s="31"/>
      <c r="Z1984" s="31"/>
      <c r="AA1984" s="31"/>
      <c r="AB1984" s="31"/>
      <c r="AC1984" s="31"/>
      <c r="AD1984" s="31"/>
      <c r="AE1984" s="31"/>
      <c r="AF1984" s="31"/>
      <c r="AG1984" s="31"/>
      <c r="AH1984" s="31"/>
      <c r="AI1984" s="31"/>
      <c r="AJ1984" s="31"/>
      <c r="AK1984" s="31"/>
      <c r="AL1984" s="31"/>
      <c r="AM1984" s="31"/>
      <c r="AN1984" s="31"/>
      <c r="AO1984" s="31"/>
      <c r="AP1984" s="31"/>
      <c r="AQ1984" s="31"/>
      <c r="AR1984" s="31"/>
      <c r="AS1984" s="31"/>
      <c r="AT1984" s="31"/>
      <c r="AU1984" s="31"/>
      <c r="AV1984" s="31"/>
      <c r="AW1984" s="31"/>
      <c r="AX1984" s="31"/>
      <c r="AY1984" s="31"/>
      <c r="AZ1984" s="31"/>
      <c r="BA1984" s="31"/>
    </row>
    <row r="1985" spans="1:53" s="21" customFormat="1" ht="20.100000000000001" customHeight="1" x14ac:dyDescent="0.2">
      <c r="A1985" s="27" t="s">
        <v>142</v>
      </c>
      <c r="B1985" s="28" t="s">
        <v>292</v>
      </c>
      <c r="C1985" s="27" t="s">
        <v>427</v>
      </c>
      <c r="D1985" s="27" t="s">
        <v>1933</v>
      </c>
      <c r="E1985" s="27" t="s">
        <v>11130</v>
      </c>
      <c r="F1985" s="27" t="s">
        <v>5349</v>
      </c>
      <c r="G1985" s="27" t="s">
        <v>6918</v>
      </c>
      <c r="H1985" s="27" t="s">
        <v>6729</v>
      </c>
      <c r="I1985" s="29">
        <v>0</v>
      </c>
      <c r="J1985" s="27" t="s">
        <v>6520</v>
      </c>
      <c r="K1985" s="27" t="s">
        <v>11357</v>
      </c>
      <c r="L1985" s="27" t="s">
        <v>2930</v>
      </c>
      <c r="M1985" s="30" t="s">
        <v>6531</v>
      </c>
      <c r="N1985" s="27" t="s">
        <v>7864</v>
      </c>
      <c r="O1985" s="23">
        <v>0</v>
      </c>
      <c r="P1985" s="23">
        <v>0</v>
      </c>
      <c r="Q1985" s="23">
        <v>0</v>
      </c>
      <c r="R1985" s="24">
        <v>0</v>
      </c>
      <c r="S1985" s="25">
        <v>0</v>
      </c>
      <c r="T1985" s="32"/>
      <c r="U1985" s="22" t="str">
        <f>IFERROR(VLOOKUP(B1985,[1]Planilha1!$A$1:$B$34,2,FALSE),"Liberado")</f>
        <v>Liberado</v>
      </c>
      <c r="V1985" s="31"/>
      <c r="W1985" s="31"/>
      <c r="X1985" s="31"/>
      <c r="Y1985" s="31"/>
      <c r="Z1985" s="31"/>
      <c r="AA1985" s="31"/>
      <c r="AB1985" s="31"/>
      <c r="AC1985" s="31"/>
      <c r="AD1985" s="31"/>
      <c r="AE1985" s="31"/>
      <c r="AF1985" s="31"/>
      <c r="AG1985" s="31"/>
      <c r="AH1985" s="31"/>
      <c r="AI1985" s="31"/>
      <c r="AJ1985" s="31"/>
      <c r="AK1985" s="31"/>
      <c r="AL1985" s="31"/>
      <c r="AM1985" s="31"/>
      <c r="AN1985" s="31"/>
      <c r="AO1985" s="31"/>
      <c r="AP1985" s="31"/>
      <c r="AQ1985" s="31"/>
      <c r="AR1985" s="31"/>
      <c r="AS1985" s="31"/>
      <c r="AT1985" s="31"/>
      <c r="AU1985" s="31"/>
      <c r="AV1985" s="31"/>
      <c r="AW1985" s="31"/>
      <c r="AX1985" s="31"/>
      <c r="AY1985" s="31"/>
      <c r="AZ1985" s="31"/>
      <c r="BA1985" s="31"/>
    </row>
    <row r="1986" spans="1:53" s="21" customFormat="1" ht="20.100000000000001" customHeight="1" x14ac:dyDescent="0.2">
      <c r="A1986" s="27" t="s">
        <v>142</v>
      </c>
      <c r="B1986" s="28" t="s">
        <v>292</v>
      </c>
      <c r="C1986" s="27" t="s">
        <v>602</v>
      </c>
      <c r="D1986" s="27" t="s">
        <v>1933</v>
      </c>
      <c r="E1986" s="27" t="s">
        <v>11130</v>
      </c>
      <c r="F1986" s="27" t="s">
        <v>5349</v>
      </c>
      <c r="G1986" s="27" t="s">
        <v>6920</v>
      </c>
      <c r="H1986" s="27" t="s">
        <v>6688</v>
      </c>
      <c r="I1986" s="29">
        <v>0</v>
      </c>
      <c r="J1986" s="27" t="s">
        <v>6520</v>
      </c>
      <c r="K1986" s="27" t="s">
        <v>11357</v>
      </c>
      <c r="L1986" s="27" t="s">
        <v>2930</v>
      </c>
      <c r="M1986" s="30" t="s">
        <v>6531</v>
      </c>
      <c r="N1986" s="27" t="s">
        <v>7864</v>
      </c>
      <c r="O1986" s="23">
        <v>0</v>
      </c>
      <c r="P1986" s="23">
        <v>0</v>
      </c>
      <c r="Q1986" s="23">
        <v>0</v>
      </c>
      <c r="R1986" s="24">
        <v>0</v>
      </c>
      <c r="S1986" s="25">
        <v>0</v>
      </c>
      <c r="T1986" s="32"/>
      <c r="U1986" s="22" t="str">
        <f>IFERROR(VLOOKUP(B1986,[1]Planilha1!$A$1:$B$34,2,FALSE),"Liberado")</f>
        <v>Liberado</v>
      </c>
      <c r="V1986" s="31"/>
      <c r="W1986" s="31"/>
      <c r="X1986" s="31"/>
      <c r="Y1986" s="31"/>
      <c r="Z1986" s="31"/>
      <c r="AA1986" s="31"/>
      <c r="AB1986" s="31"/>
      <c r="AC1986" s="31"/>
      <c r="AD1986" s="31"/>
      <c r="AE1986" s="31"/>
      <c r="AF1986" s="31"/>
      <c r="AG1986" s="31"/>
      <c r="AH1986" s="31"/>
      <c r="AI1986" s="31"/>
      <c r="AJ1986" s="31"/>
      <c r="AK1986" s="31"/>
      <c r="AL1986" s="31"/>
      <c r="AM1986" s="31"/>
      <c r="AN1986" s="31"/>
      <c r="AO1986" s="31"/>
      <c r="AP1986" s="31"/>
      <c r="AQ1986" s="31"/>
      <c r="AR1986" s="31"/>
      <c r="AS1986" s="31"/>
      <c r="AT1986" s="31"/>
      <c r="AU1986" s="31"/>
      <c r="AV1986" s="31"/>
      <c r="AW1986" s="31"/>
      <c r="AX1986" s="31"/>
      <c r="AY1986" s="31"/>
      <c r="AZ1986" s="31"/>
      <c r="BA1986" s="31"/>
    </row>
    <row r="1987" spans="1:53" s="21" customFormat="1" ht="20.100000000000001" customHeight="1" x14ac:dyDescent="0.2">
      <c r="A1987" s="27" t="s">
        <v>142</v>
      </c>
      <c r="B1987" s="28" t="s">
        <v>292</v>
      </c>
      <c r="C1987" s="27" t="s">
        <v>534</v>
      </c>
      <c r="D1987" s="27" t="s">
        <v>1933</v>
      </c>
      <c r="E1987" s="27" t="s">
        <v>11130</v>
      </c>
      <c r="F1987" s="27" t="s">
        <v>5349</v>
      </c>
      <c r="G1987" s="27" t="s">
        <v>6960</v>
      </c>
      <c r="H1987" s="27" t="s">
        <v>6688</v>
      </c>
      <c r="I1987" s="29">
        <v>0</v>
      </c>
      <c r="J1987" s="27" t="s">
        <v>6520</v>
      </c>
      <c r="K1987" s="27" t="s">
        <v>11357</v>
      </c>
      <c r="L1987" s="27" t="s">
        <v>2930</v>
      </c>
      <c r="M1987" s="30" t="s">
        <v>6531</v>
      </c>
      <c r="N1987" s="27" t="s">
        <v>7864</v>
      </c>
      <c r="O1987" s="23">
        <v>0</v>
      </c>
      <c r="P1987" s="23">
        <v>0</v>
      </c>
      <c r="Q1987" s="23">
        <v>0</v>
      </c>
      <c r="R1987" s="24">
        <v>0</v>
      </c>
      <c r="S1987" s="25">
        <v>0</v>
      </c>
      <c r="T1987" s="32"/>
      <c r="U1987" s="22" t="str">
        <f>IFERROR(VLOOKUP(B1987,[1]Planilha1!$A$1:$B$34,2,FALSE),"Liberado")</f>
        <v>Liberado</v>
      </c>
      <c r="V1987" s="31"/>
      <c r="W1987" s="31"/>
      <c r="X1987" s="31"/>
      <c r="Y1987" s="31"/>
      <c r="Z1987" s="31"/>
      <c r="AA1987" s="31"/>
      <c r="AB1987" s="31"/>
      <c r="AC1987" s="31"/>
      <c r="AD1987" s="31"/>
      <c r="AE1987" s="31"/>
      <c r="AF1987" s="31"/>
      <c r="AG1987" s="31"/>
      <c r="AH1987" s="31"/>
      <c r="AI1987" s="31"/>
      <c r="AJ1987" s="31"/>
      <c r="AK1987" s="31"/>
      <c r="AL1987" s="31"/>
      <c r="AM1987" s="31"/>
      <c r="AN1987" s="31"/>
      <c r="AO1987" s="31"/>
      <c r="AP1987" s="31"/>
      <c r="AQ1987" s="31"/>
      <c r="AR1987" s="31"/>
      <c r="AS1987" s="31"/>
      <c r="AT1987" s="31"/>
      <c r="AU1987" s="31"/>
      <c r="AV1987" s="31"/>
      <c r="AW1987" s="31"/>
      <c r="AX1987" s="31"/>
      <c r="AY1987" s="31"/>
      <c r="AZ1987" s="31"/>
      <c r="BA1987" s="31"/>
    </row>
    <row r="1988" spans="1:53" s="21" customFormat="1" ht="20.100000000000001" customHeight="1" x14ac:dyDescent="0.2">
      <c r="A1988" s="27" t="s">
        <v>142</v>
      </c>
      <c r="B1988" s="28" t="s">
        <v>292</v>
      </c>
      <c r="C1988" s="27" t="s">
        <v>534</v>
      </c>
      <c r="D1988" s="27" t="s">
        <v>1933</v>
      </c>
      <c r="E1988" s="27" t="s">
        <v>11130</v>
      </c>
      <c r="F1988" s="27" t="s">
        <v>5349</v>
      </c>
      <c r="G1988" s="27" t="s">
        <v>6903</v>
      </c>
      <c r="H1988" s="27" t="s">
        <v>6688</v>
      </c>
      <c r="I1988" s="29">
        <v>0</v>
      </c>
      <c r="J1988" s="27" t="s">
        <v>6520</v>
      </c>
      <c r="K1988" s="27" t="s">
        <v>11357</v>
      </c>
      <c r="L1988" s="27" t="s">
        <v>6794</v>
      </c>
      <c r="M1988" s="30" t="s">
        <v>6531</v>
      </c>
      <c r="N1988" s="27" t="s">
        <v>6732</v>
      </c>
      <c r="O1988" s="23">
        <v>0</v>
      </c>
      <c r="P1988" s="23">
        <v>0</v>
      </c>
      <c r="Q1988" s="23">
        <v>0</v>
      </c>
      <c r="R1988" s="24">
        <v>0</v>
      </c>
      <c r="S1988" s="25">
        <v>0</v>
      </c>
      <c r="T1988" s="32"/>
      <c r="U1988" s="22" t="str">
        <f>IFERROR(VLOOKUP(B1988,[1]Planilha1!$A$1:$B$34,2,FALSE),"Liberado")</f>
        <v>Liberado</v>
      </c>
      <c r="V1988" s="31"/>
      <c r="W1988" s="31"/>
      <c r="X1988" s="31"/>
      <c r="Y1988" s="31"/>
      <c r="Z1988" s="31"/>
      <c r="AA1988" s="31"/>
      <c r="AB1988" s="31"/>
      <c r="AC1988" s="31"/>
      <c r="AD1988" s="31"/>
      <c r="AE1988" s="31"/>
      <c r="AF1988" s="31"/>
      <c r="AG1988" s="31"/>
      <c r="AH1988" s="31"/>
      <c r="AI1988" s="31"/>
      <c r="AJ1988" s="31"/>
      <c r="AK1988" s="31"/>
      <c r="AL1988" s="31"/>
      <c r="AM1988" s="31"/>
      <c r="AN1988" s="31"/>
      <c r="AO1988" s="31"/>
      <c r="AP1988" s="31"/>
      <c r="AQ1988" s="31"/>
      <c r="AR1988" s="31"/>
      <c r="AS1988" s="31"/>
      <c r="AT1988" s="31"/>
      <c r="AU1988" s="31"/>
      <c r="AV1988" s="31"/>
      <c r="AW1988" s="31"/>
      <c r="AX1988" s="31"/>
      <c r="AY1988" s="31"/>
      <c r="AZ1988" s="31"/>
      <c r="BA1988" s="31"/>
    </row>
    <row r="1989" spans="1:53" s="21" customFormat="1" ht="20.100000000000001" customHeight="1" x14ac:dyDescent="0.2">
      <c r="A1989" s="27" t="s">
        <v>142</v>
      </c>
      <c r="B1989" s="28" t="s">
        <v>292</v>
      </c>
      <c r="C1989" s="27" t="s">
        <v>574</v>
      </c>
      <c r="D1989" s="27" t="s">
        <v>1988</v>
      </c>
      <c r="E1989" s="27" t="s">
        <v>7</v>
      </c>
      <c r="F1989" s="27" t="s">
        <v>6507</v>
      </c>
      <c r="G1989" s="27" t="s">
        <v>6987</v>
      </c>
      <c r="H1989" s="27" t="s">
        <v>6988</v>
      </c>
      <c r="I1989" s="29">
        <v>32000</v>
      </c>
      <c r="J1989" s="27" t="s">
        <v>6520</v>
      </c>
      <c r="K1989" s="27" t="s">
        <v>11697</v>
      </c>
      <c r="L1989" s="27" t="s">
        <v>11479</v>
      </c>
      <c r="M1989" s="30" t="s">
        <v>6531</v>
      </c>
      <c r="N1989" s="27" t="s">
        <v>6989</v>
      </c>
      <c r="O1989" s="23">
        <v>43594.45</v>
      </c>
      <c r="P1989" s="23">
        <v>0</v>
      </c>
      <c r="Q1989" s="23">
        <v>0</v>
      </c>
      <c r="R1989" s="24">
        <v>9600</v>
      </c>
      <c r="S1989" s="25">
        <v>0</v>
      </c>
      <c r="T1989" s="32"/>
      <c r="U1989" s="22" t="str">
        <f>IFERROR(VLOOKUP(B1989,[1]Planilha1!$A$1:$B$34,2,FALSE),"Liberado")</f>
        <v>Liberado</v>
      </c>
      <c r="V1989" s="31"/>
      <c r="W1989" s="31"/>
      <c r="X1989" s="31"/>
      <c r="Y1989" s="31"/>
      <c r="Z1989" s="31"/>
      <c r="AA1989" s="31"/>
      <c r="AB1989" s="31"/>
      <c r="AC1989" s="31"/>
      <c r="AD1989" s="31"/>
      <c r="AE1989" s="31"/>
      <c r="AF1989" s="31"/>
      <c r="AG1989" s="31"/>
      <c r="AH1989" s="31"/>
      <c r="AI1989" s="31"/>
      <c r="AJ1989" s="31"/>
      <c r="AK1989" s="31"/>
      <c r="AL1989" s="31"/>
      <c r="AM1989" s="31"/>
      <c r="AN1989" s="31"/>
      <c r="AO1989" s="31"/>
      <c r="AP1989" s="31"/>
      <c r="AQ1989" s="31"/>
      <c r="AR1989" s="31"/>
      <c r="AS1989" s="31"/>
      <c r="AT1989" s="31"/>
      <c r="AU1989" s="31"/>
      <c r="AV1989" s="31"/>
      <c r="AW1989" s="31"/>
      <c r="AX1989" s="31"/>
      <c r="AY1989" s="31"/>
      <c r="AZ1989" s="31"/>
      <c r="BA1989" s="31"/>
    </row>
    <row r="1990" spans="1:53" s="21" customFormat="1" ht="20.100000000000001" customHeight="1" x14ac:dyDescent="0.2">
      <c r="A1990" s="40" t="s">
        <v>224</v>
      </c>
      <c r="B1990" s="41" t="s">
        <v>292</v>
      </c>
      <c r="C1990" s="14">
        <v>1</v>
      </c>
      <c r="D1990" s="40" t="s">
        <v>2234</v>
      </c>
      <c r="E1990" s="42" t="s">
        <v>2220</v>
      </c>
      <c r="F1990" s="43" t="s">
        <v>7389</v>
      </c>
      <c r="G1990" s="36" t="s">
        <v>7529</v>
      </c>
      <c r="H1990" s="40" t="s">
        <v>2234</v>
      </c>
      <c r="I1990" s="44">
        <v>1596654.48</v>
      </c>
      <c r="J1990" s="40" t="s">
        <v>7530</v>
      </c>
      <c r="K1990" s="40" t="s">
        <v>7531</v>
      </c>
      <c r="L1990" s="40" t="s">
        <v>7532</v>
      </c>
      <c r="M1990" s="42" t="s">
        <v>40</v>
      </c>
      <c r="N1990" s="40" t="s">
        <v>7403</v>
      </c>
      <c r="O1990" s="23">
        <v>0</v>
      </c>
      <c r="P1990" s="23">
        <v>0</v>
      </c>
      <c r="Q1990" s="23">
        <v>1596654.48</v>
      </c>
      <c r="R1990" s="24">
        <v>0</v>
      </c>
      <c r="S1990" s="25">
        <v>0</v>
      </c>
      <c r="T1990" s="32"/>
      <c r="U1990" s="22" t="str">
        <f>IFERROR(VLOOKUP(B1990,[1]Planilha1!$A$1:$B$34,2,FALSE),"Liberado")</f>
        <v>Liberado</v>
      </c>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c r="AV1990" s="45"/>
      <c r="AW1990" s="45"/>
      <c r="AX1990" s="45"/>
      <c r="AY1990" s="45"/>
      <c r="AZ1990" s="45"/>
      <c r="BA1990" s="45"/>
    </row>
    <row r="1991" spans="1:53" s="21" customFormat="1" ht="20.100000000000001" customHeight="1" x14ac:dyDescent="0.2">
      <c r="A1991" s="12" t="s">
        <v>8086</v>
      </c>
      <c r="B1991" s="18" t="s">
        <v>265</v>
      </c>
      <c r="C1991" s="12" t="s">
        <v>381</v>
      </c>
      <c r="D1991" s="12" t="s">
        <v>391</v>
      </c>
      <c r="E1991" s="19" t="s">
        <v>5</v>
      </c>
      <c r="F1991" s="19" t="s">
        <v>2434</v>
      </c>
      <c r="G1991" s="19" t="s">
        <v>2523</v>
      </c>
      <c r="H1991" s="12" t="s">
        <v>2524</v>
      </c>
      <c r="I1991" s="20">
        <v>10000</v>
      </c>
      <c r="J1991" s="12" t="s">
        <v>2264</v>
      </c>
      <c r="K1991" s="12" t="s">
        <v>2525</v>
      </c>
      <c r="L1991" s="12" t="s">
        <v>7881</v>
      </c>
      <c r="M1991" s="12"/>
      <c r="N1991" s="12" t="s">
        <v>8087</v>
      </c>
      <c r="O1991" s="20">
        <v>0</v>
      </c>
      <c r="P1991" s="20">
        <v>0</v>
      </c>
      <c r="Q1991" s="20">
        <v>0</v>
      </c>
      <c r="R1991" s="20">
        <v>0</v>
      </c>
      <c r="S1991" s="20">
        <v>672</v>
      </c>
      <c r="U1991" s="22" t="str">
        <f>IFERROR(VLOOKUP(B1991,[1]Planilha1!$A$1:$B$34,2,FALSE),"Liberado")</f>
        <v>Liberado</v>
      </c>
    </row>
    <row r="1992" spans="1:53" s="21" customFormat="1" ht="20.100000000000001" customHeight="1" x14ac:dyDescent="0.2">
      <c r="A1992" s="12" t="s">
        <v>8086</v>
      </c>
      <c r="B1992" s="18" t="s">
        <v>265</v>
      </c>
      <c r="C1992" s="12" t="s">
        <v>318</v>
      </c>
      <c r="D1992" s="12" t="s">
        <v>8270</v>
      </c>
      <c r="E1992" s="19" t="s">
        <v>5</v>
      </c>
      <c r="F1992" s="19" t="s">
        <v>2308</v>
      </c>
      <c r="G1992" s="19" t="s">
        <v>8271</v>
      </c>
      <c r="H1992" s="12" t="s">
        <v>3392</v>
      </c>
      <c r="I1992" s="20">
        <v>16000</v>
      </c>
      <c r="J1992" s="12" t="s">
        <v>2264</v>
      </c>
      <c r="K1992" s="12" t="s">
        <v>8272</v>
      </c>
      <c r="L1992" s="12" t="s">
        <v>8027</v>
      </c>
      <c r="M1992" s="12" t="s">
        <v>8058</v>
      </c>
      <c r="N1992" s="12" t="s">
        <v>2438</v>
      </c>
      <c r="O1992" s="20">
        <v>0</v>
      </c>
      <c r="P1992" s="20">
        <v>16000</v>
      </c>
      <c r="Q1992" s="20">
        <v>0</v>
      </c>
      <c r="R1992" s="20">
        <v>0</v>
      </c>
      <c r="S1992" s="20">
        <v>128</v>
      </c>
      <c r="U1992" s="22" t="str">
        <f>IFERROR(VLOOKUP(B1992,[1]Planilha1!$A$1:$B$34,2,FALSE),"Liberado")</f>
        <v>Liberado</v>
      </c>
    </row>
    <row r="1993" spans="1:53" s="21" customFormat="1" ht="20.100000000000001" customHeight="1" x14ac:dyDescent="0.2">
      <c r="A1993" s="12" t="s">
        <v>8086</v>
      </c>
      <c r="B1993" s="18" t="s">
        <v>265</v>
      </c>
      <c r="C1993" s="12" t="s">
        <v>534</v>
      </c>
      <c r="D1993" s="12" t="s">
        <v>539</v>
      </c>
      <c r="E1993" s="19" t="s">
        <v>5</v>
      </c>
      <c r="F1993" s="19" t="s">
        <v>2324</v>
      </c>
      <c r="G1993" s="19" t="s">
        <v>3031</v>
      </c>
      <c r="H1993" s="12" t="s">
        <v>3032</v>
      </c>
      <c r="I1993" s="20">
        <v>422.94</v>
      </c>
      <c r="J1993" s="12" t="s">
        <v>2264</v>
      </c>
      <c r="K1993" s="12" t="s">
        <v>3033</v>
      </c>
      <c r="L1993" s="12" t="s">
        <v>2249</v>
      </c>
      <c r="M1993" s="12"/>
      <c r="N1993" s="12" t="s">
        <v>2321</v>
      </c>
      <c r="O1993" s="20">
        <v>0</v>
      </c>
      <c r="P1993" s="20">
        <v>5000</v>
      </c>
      <c r="Q1993" s="20">
        <v>0</v>
      </c>
      <c r="R1993" s="20">
        <v>0</v>
      </c>
      <c r="S1993" s="20">
        <v>800</v>
      </c>
      <c r="U1993" s="22" t="str">
        <f>IFERROR(VLOOKUP(B1993,[1]Planilha1!$A$1:$B$34,2,FALSE),"Liberado")</f>
        <v>Liberado</v>
      </c>
    </row>
    <row r="1994" spans="1:53" s="21" customFormat="1" ht="20.100000000000001" customHeight="1" x14ac:dyDescent="0.2">
      <c r="A1994" s="12" t="s">
        <v>8086</v>
      </c>
      <c r="B1994" s="18" t="s">
        <v>265</v>
      </c>
      <c r="C1994" s="12" t="s">
        <v>534</v>
      </c>
      <c r="D1994" s="12" t="s">
        <v>540</v>
      </c>
      <c r="E1994" s="19" t="s">
        <v>5</v>
      </c>
      <c r="F1994" s="19" t="s">
        <v>2355</v>
      </c>
      <c r="G1994" s="19" t="s">
        <v>3034</v>
      </c>
      <c r="H1994" s="12" t="s">
        <v>2551</v>
      </c>
      <c r="I1994" s="20">
        <v>12000</v>
      </c>
      <c r="J1994" s="12" t="s">
        <v>2325</v>
      </c>
      <c r="K1994" s="12" t="s">
        <v>3035</v>
      </c>
      <c r="L1994" s="12" t="s">
        <v>2249</v>
      </c>
      <c r="M1994" s="12"/>
      <c r="N1994" s="12" t="s">
        <v>7927</v>
      </c>
      <c r="O1994" s="20">
        <v>0</v>
      </c>
      <c r="P1994" s="20">
        <v>10000</v>
      </c>
      <c r="Q1994" s="20">
        <v>0</v>
      </c>
      <c r="R1994" s="20">
        <v>0</v>
      </c>
      <c r="S1994" s="20">
        <v>1480</v>
      </c>
      <c r="U1994" s="22" t="str">
        <f>IFERROR(VLOOKUP(B1994,[1]Planilha1!$A$1:$B$34,2,FALSE),"Liberado")</f>
        <v>Liberado</v>
      </c>
    </row>
    <row r="1995" spans="1:53" s="21" customFormat="1" ht="20.100000000000001" customHeight="1" x14ac:dyDescent="0.2">
      <c r="A1995" s="12" t="s">
        <v>8086</v>
      </c>
      <c r="B1995" s="18" t="s">
        <v>265</v>
      </c>
      <c r="C1995" s="12" t="s">
        <v>534</v>
      </c>
      <c r="D1995" s="12" t="s">
        <v>547</v>
      </c>
      <c r="E1995" s="19" t="s">
        <v>5</v>
      </c>
      <c r="F1995" s="19" t="s">
        <v>2255</v>
      </c>
      <c r="G1995" s="19" t="s">
        <v>3059</v>
      </c>
      <c r="H1995" s="12" t="s">
        <v>3060</v>
      </c>
      <c r="I1995" s="20">
        <v>50000</v>
      </c>
      <c r="J1995" s="12" t="s">
        <v>2247</v>
      </c>
      <c r="K1995" s="12" t="s">
        <v>3061</v>
      </c>
      <c r="L1995" s="12" t="s">
        <v>2334</v>
      </c>
      <c r="M1995" s="12"/>
      <c r="N1995" s="12" t="s">
        <v>2323</v>
      </c>
      <c r="O1995" s="20">
        <v>0</v>
      </c>
      <c r="P1995" s="20">
        <v>15000</v>
      </c>
      <c r="Q1995" s="20">
        <v>0</v>
      </c>
      <c r="R1995" s="20">
        <v>0</v>
      </c>
      <c r="S1995" s="20">
        <v>920</v>
      </c>
      <c r="U1995" s="22" t="str">
        <f>IFERROR(VLOOKUP(B1995,[1]Planilha1!$A$1:$B$34,2,FALSE),"Liberado")</f>
        <v>Liberado</v>
      </c>
    </row>
    <row r="1996" spans="1:53" s="21" customFormat="1" ht="20.100000000000001" customHeight="1" x14ac:dyDescent="0.2">
      <c r="A1996" s="12" t="s">
        <v>8086</v>
      </c>
      <c r="B1996" s="18" t="s">
        <v>265</v>
      </c>
      <c r="C1996" s="12" t="s">
        <v>534</v>
      </c>
      <c r="D1996" s="12" t="s">
        <v>548</v>
      </c>
      <c r="E1996" s="19" t="s">
        <v>5</v>
      </c>
      <c r="F1996" s="19" t="s">
        <v>2273</v>
      </c>
      <c r="G1996" s="19" t="s">
        <v>3062</v>
      </c>
      <c r="H1996" s="12" t="s">
        <v>3063</v>
      </c>
      <c r="I1996" s="20">
        <v>15000</v>
      </c>
      <c r="J1996" s="12" t="s">
        <v>2264</v>
      </c>
      <c r="K1996" s="12" t="s">
        <v>3064</v>
      </c>
      <c r="L1996" s="12" t="s">
        <v>3196</v>
      </c>
      <c r="M1996" s="12"/>
      <c r="N1996" s="12" t="s">
        <v>3065</v>
      </c>
      <c r="O1996" s="20">
        <v>0</v>
      </c>
      <c r="P1996" s="20">
        <v>5000</v>
      </c>
      <c r="Q1996" s="20">
        <v>0</v>
      </c>
      <c r="R1996" s="20">
        <v>0</v>
      </c>
      <c r="S1996" s="20">
        <v>672</v>
      </c>
      <c r="U1996" s="22" t="str">
        <f>IFERROR(VLOOKUP(B1996,[1]Planilha1!$A$1:$B$34,2,FALSE),"Liberado")</f>
        <v>Liberado</v>
      </c>
    </row>
    <row r="1997" spans="1:53" s="21" customFormat="1" ht="20.100000000000001" customHeight="1" x14ac:dyDescent="0.2">
      <c r="A1997" s="12" t="s">
        <v>8086</v>
      </c>
      <c r="B1997" s="18" t="s">
        <v>265</v>
      </c>
      <c r="C1997" s="12" t="s">
        <v>602</v>
      </c>
      <c r="D1997" s="12" t="s">
        <v>630</v>
      </c>
      <c r="E1997" s="19" t="s">
        <v>5</v>
      </c>
      <c r="F1997" s="19" t="s">
        <v>2273</v>
      </c>
      <c r="G1997" s="19" t="s">
        <v>3322</v>
      </c>
      <c r="H1997" s="12" t="s">
        <v>2464</v>
      </c>
      <c r="I1997" s="20">
        <v>20000</v>
      </c>
      <c r="J1997" s="12" t="s">
        <v>2264</v>
      </c>
      <c r="K1997" s="12" t="s">
        <v>3323</v>
      </c>
      <c r="L1997" s="12" t="s">
        <v>2334</v>
      </c>
      <c r="M1997" s="12"/>
      <c r="N1997" s="12" t="s">
        <v>3170</v>
      </c>
      <c r="O1997" s="20">
        <v>5000</v>
      </c>
      <c r="P1997" s="20">
        <v>0</v>
      </c>
      <c r="Q1997" s="20">
        <v>0</v>
      </c>
      <c r="R1997" s="20">
        <v>0</v>
      </c>
      <c r="S1997" s="20">
        <v>448</v>
      </c>
      <c r="U1997" s="22" t="str">
        <f>IFERROR(VLOOKUP(B1997,[1]Planilha1!$A$1:$B$34,2,FALSE),"Liberado")</f>
        <v>Liberado</v>
      </c>
    </row>
    <row r="1998" spans="1:53" s="21" customFormat="1" ht="20.100000000000001" customHeight="1" x14ac:dyDescent="0.2">
      <c r="A1998" s="12" t="s">
        <v>8086</v>
      </c>
      <c r="B1998" s="18" t="s">
        <v>265</v>
      </c>
      <c r="C1998" s="12" t="s">
        <v>649</v>
      </c>
      <c r="D1998" s="12" t="s">
        <v>654</v>
      </c>
      <c r="E1998" s="19" t="s">
        <v>5</v>
      </c>
      <c r="F1998" s="19" t="s">
        <v>2519</v>
      </c>
      <c r="G1998" s="19" t="s">
        <v>3391</v>
      </c>
      <c r="H1998" s="12" t="s">
        <v>3392</v>
      </c>
      <c r="I1998" s="20">
        <v>800</v>
      </c>
      <c r="J1998" s="12" t="s">
        <v>2264</v>
      </c>
      <c r="K1998" s="12" t="s">
        <v>3393</v>
      </c>
      <c r="L1998" s="12" t="s">
        <v>2334</v>
      </c>
      <c r="M1998" s="12"/>
      <c r="N1998" s="12" t="s">
        <v>8453</v>
      </c>
      <c r="O1998" s="20">
        <v>2000</v>
      </c>
      <c r="P1998" s="20">
        <v>0</v>
      </c>
      <c r="Q1998" s="20">
        <v>0</v>
      </c>
      <c r="R1998" s="20">
        <v>0</v>
      </c>
      <c r="S1998" s="20">
        <v>800</v>
      </c>
      <c r="U1998" s="22" t="str">
        <f>IFERROR(VLOOKUP(B1998,[1]Planilha1!$A$1:$B$34,2,FALSE),"Liberado")</f>
        <v>Liberado</v>
      </c>
    </row>
    <row r="1999" spans="1:53" s="21" customFormat="1" ht="20.100000000000001" customHeight="1" x14ac:dyDescent="0.2">
      <c r="A1999" s="12" t="s">
        <v>8086</v>
      </c>
      <c r="B1999" s="18" t="s">
        <v>265</v>
      </c>
      <c r="C1999" s="12" t="s">
        <v>649</v>
      </c>
      <c r="D1999" s="12" t="s">
        <v>8454</v>
      </c>
      <c r="E1999" s="19" t="s">
        <v>5</v>
      </c>
      <c r="F1999" s="19" t="s">
        <v>2273</v>
      </c>
      <c r="G1999" s="19" t="s">
        <v>8455</v>
      </c>
      <c r="H1999" s="12" t="s">
        <v>3392</v>
      </c>
      <c r="I1999" s="20">
        <v>1000</v>
      </c>
      <c r="J1999" s="12" t="s">
        <v>2264</v>
      </c>
      <c r="K1999" s="12" t="s">
        <v>7818</v>
      </c>
      <c r="L1999" s="12" t="s">
        <v>7961</v>
      </c>
      <c r="M1999" s="12" t="s">
        <v>8456</v>
      </c>
      <c r="N1999" s="12" t="s">
        <v>2438</v>
      </c>
      <c r="O1999" s="20">
        <v>0</v>
      </c>
      <c r="P1999" s="20">
        <v>8000</v>
      </c>
      <c r="Q1999" s="20">
        <v>0</v>
      </c>
      <c r="R1999" s="20">
        <v>0</v>
      </c>
      <c r="S1999" s="20">
        <v>0</v>
      </c>
      <c r="U1999" s="22" t="str">
        <f>IFERROR(VLOOKUP(B1999,[1]Planilha1!$A$1:$B$34,2,FALSE),"Liberado")</f>
        <v>Liberado</v>
      </c>
    </row>
    <row r="2000" spans="1:53" s="21" customFormat="1" ht="20.100000000000001" customHeight="1" x14ac:dyDescent="0.2">
      <c r="A2000" s="12" t="s">
        <v>8086</v>
      </c>
      <c r="B2000" s="18" t="s">
        <v>265</v>
      </c>
      <c r="C2000" s="12" t="s">
        <v>649</v>
      </c>
      <c r="D2000" s="12" t="s">
        <v>8457</v>
      </c>
      <c r="E2000" s="19" t="s">
        <v>5</v>
      </c>
      <c r="F2000" s="19" t="s">
        <v>2244</v>
      </c>
      <c r="G2000" s="19" t="s">
        <v>8458</v>
      </c>
      <c r="H2000" s="12" t="s">
        <v>8459</v>
      </c>
      <c r="I2000" s="20">
        <v>25000</v>
      </c>
      <c r="J2000" s="12" t="s">
        <v>2264</v>
      </c>
      <c r="K2000" s="12" t="s">
        <v>3216</v>
      </c>
      <c r="L2000" s="12" t="s">
        <v>2288</v>
      </c>
      <c r="M2000" s="12" t="s">
        <v>8460</v>
      </c>
      <c r="N2000" s="12" t="s">
        <v>3216</v>
      </c>
      <c r="O2000" s="20">
        <v>0</v>
      </c>
      <c r="P2000" s="20">
        <v>0</v>
      </c>
      <c r="Q2000" s="20">
        <v>0</v>
      </c>
      <c r="R2000" s="20">
        <v>0</v>
      </c>
      <c r="S2000" s="20">
        <v>0</v>
      </c>
      <c r="U2000" s="22" t="str">
        <f>IFERROR(VLOOKUP(B2000,[1]Planilha1!$A$1:$B$34,2,FALSE),"Liberado")</f>
        <v>Liberado</v>
      </c>
    </row>
    <row r="2001" spans="1:21" s="21" customFormat="1" ht="20.100000000000001" customHeight="1" x14ac:dyDescent="0.2">
      <c r="A2001" s="12" t="s">
        <v>8086</v>
      </c>
      <c r="B2001" s="18" t="s">
        <v>265</v>
      </c>
      <c r="C2001" s="12" t="s">
        <v>674</v>
      </c>
      <c r="D2001" s="12" t="s">
        <v>8491</v>
      </c>
      <c r="E2001" s="19" t="s">
        <v>5</v>
      </c>
      <c r="F2001" s="19" t="s">
        <v>2273</v>
      </c>
      <c r="G2001" s="19" t="s">
        <v>8492</v>
      </c>
      <c r="H2001" s="12" t="s">
        <v>8493</v>
      </c>
      <c r="I2001" s="20">
        <v>10000</v>
      </c>
      <c r="J2001" s="12" t="s">
        <v>2264</v>
      </c>
      <c r="K2001" s="12" t="s">
        <v>8494</v>
      </c>
      <c r="L2001" s="12" t="s">
        <v>2249</v>
      </c>
      <c r="M2001" s="12"/>
      <c r="N2001" s="12" t="s">
        <v>2321</v>
      </c>
      <c r="O2001" s="20">
        <v>0</v>
      </c>
      <c r="P2001" s="20">
        <v>8000</v>
      </c>
      <c r="Q2001" s="20">
        <v>0</v>
      </c>
      <c r="R2001" s="20">
        <v>0</v>
      </c>
      <c r="S2001" s="20">
        <v>128</v>
      </c>
      <c r="U2001" s="22" t="str">
        <f>IFERROR(VLOOKUP(B2001,[1]Planilha1!$A$1:$B$34,2,FALSE),"Liberado")</f>
        <v>Liberado</v>
      </c>
    </row>
    <row r="2002" spans="1:21" s="21" customFormat="1" ht="20.100000000000001" customHeight="1" x14ac:dyDescent="0.2">
      <c r="A2002" s="12" t="s">
        <v>8086</v>
      </c>
      <c r="B2002" s="18" t="s">
        <v>265</v>
      </c>
      <c r="C2002" s="12" t="s">
        <v>325</v>
      </c>
      <c r="D2002" s="12" t="s">
        <v>681</v>
      </c>
      <c r="E2002" s="19" t="s">
        <v>5</v>
      </c>
      <c r="F2002" s="19" t="s">
        <v>2244</v>
      </c>
      <c r="G2002" s="19" t="s">
        <v>3471</v>
      </c>
      <c r="H2002" s="12" t="s">
        <v>3472</v>
      </c>
      <c r="I2002" s="20">
        <v>785.92</v>
      </c>
      <c r="J2002" s="12" t="s">
        <v>2264</v>
      </c>
      <c r="K2002" s="12" t="s">
        <v>3473</v>
      </c>
      <c r="L2002" s="12" t="s">
        <v>2249</v>
      </c>
      <c r="M2002" s="12"/>
      <c r="N2002" s="12" t="s">
        <v>3474</v>
      </c>
      <c r="O2002" s="20">
        <v>0</v>
      </c>
      <c r="P2002" s="20">
        <v>12705.84</v>
      </c>
      <c r="Q2002" s="20">
        <v>0</v>
      </c>
      <c r="R2002" s="20">
        <v>0</v>
      </c>
      <c r="S2002" s="20">
        <v>1962.49</v>
      </c>
      <c r="U2002" s="22" t="str">
        <f>IFERROR(VLOOKUP(B2002,[1]Planilha1!$A$1:$B$34,2,FALSE),"Liberado")</f>
        <v>Liberado</v>
      </c>
    </row>
    <row r="2003" spans="1:21" s="21" customFormat="1" ht="20.100000000000001" customHeight="1" x14ac:dyDescent="0.2">
      <c r="A2003" s="12" t="s">
        <v>8086</v>
      </c>
      <c r="B2003" s="18" t="s">
        <v>265</v>
      </c>
      <c r="C2003" s="12" t="s">
        <v>325</v>
      </c>
      <c r="D2003" s="12" t="s">
        <v>685</v>
      </c>
      <c r="E2003" s="19" t="s">
        <v>5</v>
      </c>
      <c r="F2003" s="19" t="s">
        <v>2355</v>
      </c>
      <c r="G2003" s="19" t="s">
        <v>3484</v>
      </c>
      <c r="H2003" s="12" t="s">
        <v>3485</v>
      </c>
      <c r="I2003" s="20">
        <v>50000</v>
      </c>
      <c r="J2003" s="12" t="s">
        <v>2258</v>
      </c>
      <c r="K2003" s="12" t="s">
        <v>3486</v>
      </c>
      <c r="L2003" s="12" t="s">
        <v>7926</v>
      </c>
      <c r="M2003" s="12"/>
      <c r="N2003" s="12" t="s">
        <v>8499</v>
      </c>
      <c r="O2003" s="20">
        <v>6000</v>
      </c>
      <c r="P2003" s="20">
        <v>0</v>
      </c>
      <c r="Q2003" s="20">
        <v>0</v>
      </c>
      <c r="R2003" s="20">
        <v>0</v>
      </c>
      <c r="S2003" s="20">
        <v>680</v>
      </c>
      <c r="U2003" s="22" t="str">
        <f>IFERROR(VLOOKUP(B2003,[1]Planilha1!$A$1:$B$34,2,FALSE),"Liberado")</f>
        <v>Liberado</v>
      </c>
    </row>
    <row r="2004" spans="1:21" s="21" customFormat="1" ht="20.100000000000001" customHeight="1" x14ac:dyDescent="0.2">
      <c r="A2004" s="12" t="s">
        <v>8086</v>
      </c>
      <c r="B2004" s="18" t="s">
        <v>265</v>
      </c>
      <c r="C2004" s="12" t="s">
        <v>325</v>
      </c>
      <c r="D2004" s="12" t="s">
        <v>687</v>
      </c>
      <c r="E2004" s="19" t="s">
        <v>5</v>
      </c>
      <c r="F2004" s="19" t="s">
        <v>2273</v>
      </c>
      <c r="G2004" s="19" t="s">
        <v>3491</v>
      </c>
      <c r="H2004" s="12" t="s">
        <v>3487</v>
      </c>
      <c r="I2004" s="20">
        <v>30000</v>
      </c>
      <c r="J2004" s="12" t="s">
        <v>2264</v>
      </c>
      <c r="K2004" s="12" t="s">
        <v>3492</v>
      </c>
      <c r="L2004" s="12" t="s">
        <v>3435</v>
      </c>
      <c r="M2004" s="12" t="s">
        <v>8498</v>
      </c>
      <c r="N2004" s="12" t="s">
        <v>2438</v>
      </c>
      <c r="O2004" s="20">
        <v>0</v>
      </c>
      <c r="P2004" s="20">
        <v>30000</v>
      </c>
      <c r="Q2004" s="20">
        <v>0</v>
      </c>
      <c r="R2004" s="20">
        <v>0</v>
      </c>
      <c r="S2004" s="20">
        <v>352</v>
      </c>
      <c r="U2004" s="22" t="str">
        <f>IFERROR(VLOOKUP(B2004,[1]Planilha1!$A$1:$B$34,2,FALSE),"Liberado")</f>
        <v>Liberado</v>
      </c>
    </row>
    <row r="2005" spans="1:21" s="21" customFormat="1" ht="20.100000000000001" customHeight="1" x14ac:dyDescent="0.2">
      <c r="A2005" s="12" t="s">
        <v>8086</v>
      </c>
      <c r="B2005" s="18" t="s">
        <v>265</v>
      </c>
      <c r="C2005" s="12" t="s">
        <v>325</v>
      </c>
      <c r="D2005" s="12" t="s">
        <v>688</v>
      </c>
      <c r="E2005" s="19" t="s">
        <v>5</v>
      </c>
      <c r="F2005" s="19" t="s">
        <v>2273</v>
      </c>
      <c r="G2005" s="19" t="s">
        <v>3493</v>
      </c>
      <c r="H2005" s="12" t="s">
        <v>3487</v>
      </c>
      <c r="I2005" s="20">
        <v>37000</v>
      </c>
      <c r="J2005" s="12" t="s">
        <v>2264</v>
      </c>
      <c r="K2005" s="12" t="s">
        <v>3494</v>
      </c>
      <c r="L2005" s="12" t="s">
        <v>2288</v>
      </c>
      <c r="M2005" s="12" t="s">
        <v>8504</v>
      </c>
      <c r="N2005" s="12" t="s">
        <v>2595</v>
      </c>
      <c r="O2005" s="20">
        <v>0</v>
      </c>
      <c r="P2005" s="20">
        <v>8000</v>
      </c>
      <c r="Q2005" s="20">
        <v>0</v>
      </c>
      <c r="R2005" s="20">
        <v>0</v>
      </c>
      <c r="S2005" s="20">
        <v>192</v>
      </c>
      <c r="U2005" s="22" t="str">
        <f>IFERROR(VLOOKUP(B2005,[1]Planilha1!$A$1:$B$34,2,FALSE),"Liberado")</f>
        <v>Liberado</v>
      </c>
    </row>
    <row r="2006" spans="1:21" s="21" customFormat="1" ht="20.100000000000001" customHeight="1" x14ac:dyDescent="0.2">
      <c r="A2006" s="12" t="s">
        <v>8086</v>
      </c>
      <c r="B2006" s="18" t="s">
        <v>265</v>
      </c>
      <c r="C2006" s="12" t="s">
        <v>696</v>
      </c>
      <c r="D2006" s="12" t="s">
        <v>8516</v>
      </c>
      <c r="E2006" s="19" t="s">
        <v>5</v>
      </c>
      <c r="F2006" s="19" t="s">
        <v>2244</v>
      </c>
      <c r="G2006" s="19" t="s">
        <v>8517</v>
      </c>
      <c r="H2006" s="12" t="s">
        <v>8518</v>
      </c>
      <c r="I2006" s="20">
        <v>6920.32</v>
      </c>
      <c r="J2006" s="12" t="s">
        <v>2270</v>
      </c>
      <c r="K2006" s="12" t="s">
        <v>8519</v>
      </c>
      <c r="L2006" s="12" t="s">
        <v>3000</v>
      </c>
      <c r="M2006" s="12"/>
      <c r="N2006" s="12" t="s">
        <v>5298</v>
      </c>
      <c r="O2006" s="20">
        <v>0</v>
      </c>
      <c r="P2006" s="20">
        <v>5000</v>
      </c>
      <c r="Q2006" s="20">
        <v>0</v>
      </c>
      <c r="R2006" s="20">
        <v>0</v>
      </c>
      <c r="S2006" s="20">
        <v>160</v>
      </c>
      <c r="U2006" s="22" t="str">
        <f>IFERROR(VLOOKUP(B2006,[1]Planilha1!$A$1:$B$34,2,FALSE),"Liberado")</f>
        <v>Liberado</v>
      </c>
    </row>
    <row r="2007" spans="1:21" s="21" customFormat="1" ht="20.100000000000001" customHeight="1" x14ac:dyDescent="0.2">
      <c r="A2007" s="12" t="s">
        <v>8086</v>
      </c>
      <c r="B2007" s="18" t="s">
        <v>265</v>
      </c>
      <c r="C2007" s="12">
        <v>1</v>
      </c>
      <c r="D2007" s="12" t="s">
        <v>8639</v>
      </c>
      <c r="E2007" s="19" t="s">
        <v>5</v>
      </c>
      <c r="F2007" s="19" t="s">
        <v>2273</v>
      </c>
      <c r="G2007" s="19" t="s">
        <v>8640</v>
      </c>
      <c r="H2007" s="12" t="s">
        <v>2874</v>
      </c>
      <c r="I2007" s="20">
        <v>15000</v>
      </c>
      <c r="J2007" s="12" t="s">
        <v>2264</v>
      </c>
      <c r="K2007" s="12" t="s">
        <v>3216</v>
      </c>
      <c r="L2007" s="12" t="s">
        <v>2288</v>
      </c>
      <c r="M2007" s="12" t="s">
        <v>8641</v>
      </c>
      <c r="N2007" s="12" t="s">
        <v>3216</v>
      </c>
      <c r="O2007" s="20">
        <v>0</v>
      </c>
      <c r="P2007" s="20">
        <v>0</v>
      </c>
      <c r="Q2007" s="20">
        <v>0</v>
      </c>
      <c r="R2007" s="20">
        <v>0</v>
      </c>
      <c r="S2007" s="20">
        <v>0</v>
      </c>
      <c r="U2007" s="22" t="str">
        <f>IFERROR(VLOOKUP(B2007,[1]Planilha1!$A$1:$B$34,2,FALSE),"Liberado")</f>
        <v>Liberado</v>
      </c>
    </row>
    <row r="2008" spans="1:21" s="21" customFormat="1" ht="20.100000000000001" customHeight="1" x14ac:dyDescent="0.2">
      <c r="A2008" s="12" t="s">
        <v>8086</v>
      </c>
      <c r="B2008" s="18" t="s">
        <v>265</v>
      </c>
      <c r="C2008" s="12" t="s">
        <v>331</v>
      </c>
      <c r="D2008" s="12" t="s">
        <v>1394</v>
      </c>
      <c r="E2008" s="19" t="s">
        <v>5</v>
      </c>
      <c r="F2008" s="19" t="s">
        <v>2273</v>
      </c>
      <c r="G2008" s="19" t="s">
        <v>5331</v>
      </c>
      <c r="H2008" s="12" t="s">
        <v>2464</v>
      </c>
      <c r="I2008" s="20">
        <v>35200</v>
      </c>
      <c r="J2008" s="12" t="s">
        <v>2264</v>
      </c>
      <c r="K2008" s="12" t="s">
        <v>5332</v>
      </c>
      <c r="L2008" s="12" t="s">
        <v>2249</v>
      </c>
      <c r="M2008" s="12"/>
      <c r="N2008" s="12" t="s">
        <v>5333</v>
      </c>
      <c r="O2008" s="23">
        <v>0</v>
      </c>
      <c r="P2008" s="23">
        <v>10000</v>
      </c>
      <c r="Q2008" s="23">
        <v>0</v>
      </c>
      <c r="R2008" s="24">
        <v>0</v>
      </c>
      <c r="S2008" s="25">
        <v>480</v>
      </c>
      <c r="U2008" s="22" t="str">
        <f>IFERROR(VLOOKUP(B2008,[1]Planilha1!$A$1:$B$34,2,FALSE),"Liberado")</f>
        <v>Liberado</v>
      </c>
    </row>
    <row r="2009" spans="1:21" s="21" customFormat="1" ht="20.100000000000001" customHeight="1" x14ac:dyDescent="0.2">
      <c r="A2009" s="12" t="s">
        <v>8086</v>
      </c>
      <c r="B2009" s="18" t="s">
        <v>265</v>
      </c>
      <c r="C2009" s="12" t="s">
        <v>381</v>
      </c>
      <c r="D2009" s="12" t="s">
        <v>9972</v>
      </c>
      <c r="E2009" s="19" t="s">
        <v>5</v>
      </c>
      <c r="F2009" s="19" t="s">
        <v>8</v>
      </c>
      <c r="G2009" s="19" t="s">
        <v>9973</v>
      </c>
      <c r="H2009" s="12" t="s">
        <v>9974</v>
      </c>
      <c r="I2009" s="20">
        <v>15792.18</v>
      </c>
      <c r="J2009" s="12" t="s">
        <v>2264</v>
      </c>
      <c r="K2009" s="12" t="s">
        <v>5684</v>
      </c>
      <c r="L2009" s="12" t="s">
        <v>2334</v>
      </c>
      <c r="M2009" s="12"/>
      <c r="N2009" s="12" t="s">
        <v>5719</v>
      </c>
      <c r="O2009" s="23">
        <v>0</v>
      </c>
      <c r="P2009" s="23">
        <v>2500</v>
      </c>
      <c r="Q2009" s="23">
        <v>0</v>
      </c>
      <c r="R2009" s="24">
        <v>0</v>
      </c>
      <c r="S2009" s="25">
        <v>1050</v>
      </c>
      <c r="U2009" s="22" t="str">
        <f>IFERROR(VLOOKUP(B2009,[1]Planilha1!$A$1:$B$34,2,FALSE),"Liberado")</f>
        <v>Liberado</v>
      </c>
    </row>
    <row r="2010" spans="1:21" s="21" customFormat="1" ht="20.100000000000001" customHeight="1" x14ac:dyDescent="0.2">
      <c r="A2010" s="12" t="s">
        <v>8086</v>
      </c>
      <c r="B2010" s="18" t="s">
        <v>265</v>
      </c>
      <c r="C2010" s="12" t="s">
        <v>381</v>
      </c>
      <c r="D2010" s="12" t="s">
        <v>9975</v>
      </c>
      <c r="E2010" s="19" t="s">
        <v>5</v>
      </c>
      <c r="F2010" s="19" t="s">
        <v>2273</v>
      </c>
      <c r="G2010" s="19" t="s">
        <v>9976</v>
      </c>
      <c r="H2010" s="12" t="s">
        <v>2524</v>
      </c>
      <c r="I2010" s="20">
        <v>18740</v>
      </c>
      <c r="J2010" s="12" t="s">
        <v>2264</v>
      </c>
      <c r="K2010" s="12" t="s">
        <v>3216</v>
      </c>
      <c r="L2010" s="12" t="s">
        <v>2288</v>
      </c>
      <c r="M2010" s="12" t="s">
        <v>9977</v>
      </c>
      <c r="N2010" s="12" t="s">
        <v>3216</v>
      </c>
      <c r="O2010" s="23">
        <v>0</v>
      </c>
      <c r="P2010" s="23">
        <v>0</v>
      </c>
      <c r="Q2010" s="23">
        <v>0</v>
      </c>
      <c r="R2010" s="24">
        <v>0</v>
      </c>
      <c r="S2010" s="25">
        <v>0</v>
      </c>
      <c r="U2010" s="22" t="str">
        <f>IFERROR(VLOOKUP(B2010,[1]Planilha1!$A$1:$B$34,2,FALSE),"Liberado")</f>
        <v>Liberado</v>
      </c>
    </row>
    <row r="2011" spans="1:21" s="21" customFormat="1" ht="20.100000000000001" customHeight="1" x14ac:dyDescent="0.2">
      <c r="A2011" s="12" t="s">
        <v>8086</v>
      </c>
      <c r="B2011" s="18" t="s">
        <v>265</v>
      </c>
      <c r="C2011" s="12" t="s">
        <v>397</v>
      </c>
      <c r="D2011" s="12" t="s">
        <v>9978</v>
      </c>
      <c r="E2011" s="19" t="s">
        <v>5</v>
      </c>
      <c r="F2011" s="19" t="s">
        <v>8</v>
      </c>
      <c r="G2011" s="19" t="s">
        <v>9979</v>
      </c>
      <c r="H2011" s="12" t="s">
        <v>9980</v>
      </c>
      <c r="I2011" s="20">
        <v>20000</v>
      </c>
      <c r="J2011" s="12" t="s">
        <v>2264</v>
      </c>
      <c r="K2011" s="12" t="s">
        <v>9981</v>
      </c>
      <c r="L2011" s="12" t="s">
        <v>2249</v>
      </c>
      <c r="M2011" s="12"/>
      <c r="N2011" s="12" t="s">
        <v>2321</v>
      </c>
      <c r="O2011" s="23">
        <v>0</v>
      </c>
      <c r="P2011" s="23">
        <v>5000</v>
      </c>
      <c r="Q2011" s="23">
        <v>0</v>
      </c>
      <c r="R2011" s="24">
        <v>0</v>
      </c>
      <c r="S2011" s="25">
        <v>630</v>
      </c>
      <c r="U2011" s="22" t="str">
        <f>IFERROR(VLOOKUP(B2011,[1]Planilha1!$A$1:$B$34,2,FALSE),"Liberado")</f>
        <v>Liberado</v>
      </c>
    </row>
    <row r="2012" spans="1:21" s="21" customFormat="1" ht="20.100000000000001" customHeight="1" x14ac:dyDescent="0.2">
      <c r="A2012" s="12" t="s">
        <v>8086</v>
      </c>
      <c r="B2012" s="18" t="s">
        <v>265</v>
      </c>
      <c r="C2012" s="12" t="s">
        <v>397</v>
      </c>
      <c r="D2012" s="12" t="s">
        <v>9982</v>
      </c>
      <c r="E2012" s="19" t="s">
        <v>5</v>
      </c>
      <c r="F2012" s="19" t="s">
        <v>4670</v>
      </c>
      <c r="G2012" s="19" t="s">
        <v>9983</v>
      </c>
      <c r="H2012" s="12" t="s">
        <v>8493</v>
      </c>
      <c r="I2012" s="20">
        <v>10000</v>
      </c>
      <c r="J2012" s="12" t="s">
        <v>2264</v>
      </c>
      <c r="K2012" s="12" t="s">
        <v>9984</v>
      </c>
      <c r="L2012" s="12" t="s">
        <v>2288</v>
      </c>
      <c r="M2012" s="12" t="s">
        <v>9985</v>
      </c>
      <c r="N2012" s="12" t="s">
        <v>2438</v>
      </c>
      <c r="O2012" s="23">
        <v>0</v>
      </c>
      <c r="P2012" s="23">
        <v>5000</v>
      </c>
      <c r="Q2012" s="23">
        <v>0</v>
      </c>
      <c r="R2012" s="24">
        <v>0</v>
      </c>
      <c r="S2012" s="25">
        <v>96</v>
      </c>
      <c r="U2012" s="22" t="str">
        <f>IFERROR(VLOOKUP(B2012,[1]Planilha1!$A$1:$B$34,2,FALSE),"Liberado")</f>
        <v>Liberado</v>
      </c>
    </row>
    <row r="2013" spans="1:21" s="21" customFormat="1" ht="20.100000000000001" customHeight="1" x14ac:dyDescent="0.2">
      <c r="A2013" s="12" t="s">
        <v>8086</v>
      </c>
      <c r="B2013" s="18" t="s">
        <v>265</v>
      </c>
      <c r="C2013" s="12" t="s">
        <v>318</v>
      </c>
      <c r="D2013" s="12" t="s">
        <v>1395</v>
      </c>
      <c r="E2013" s="19" t="s">
        <v>5</v>
      </c>
      <c r="F2013" s="19" t="s">
        <v>2355</v>
      </c>
      <c r="G2013" s="19" t="s">
        <v>5334</v>
      </c>
      <c r="H2013" s="12" t="s">
        <v>5335</v>
      </c>
      <c r="I2013" s="20">
        <v>10000</v>
      </c>
      <c r="J2013" s="12" t="s">
        <v>2264</v>
      </c>
      <c r="K2013" s="12" t="s">
        <v>5336</v>
      </c>
      <c r="L2013" s="12" t="s">
        <v>2249</v>
      </c>
      <c r="M2013" s="12"/>
      <c r="N2013" s="12" t="s">
        <v>5337</v>
      </c>
      <c r="O2013" s="23">
        <v>0</v>
      </c>
      <c r="P2013" s="23">
        <v>15000</v>
      </c>
      <c r="Q2013" s="23">
        <v>0</v>
      </c>
      <c r="R2013" s="24">
        <v>0</v>
      </c>
      <c r="S2013" s="25">
        <v>1920</v>
      </c>
      <c r="U2013" s="22" t="str">
        <f>IFERROR(VLOOKUP(B2013,[1]Planilha1!$A$1:$B$34,2,FALSE),"Liberado")</f>
        <v>Liberado</v>
      </c>
    </row>
    <row r="2014" spans="1:21" s="21" customFormat="1" ht="20.100000000000001" customHeight="1" x14ac:dyDescent="0.2">
      <c r="A2014" s="12" t="s">
        <v>8086</v>
      </c>
      <c r="B2014" s="18" t="s">
        <v>265</v>
      </c>
      <c r="C2014" s="12" t="s">
        <v>318</v>
      </c>
      <c r="D2014" s="12" t="s">
        <v>9986</v>
      </c>
      <c r="E2014" s="19" t="s">
        <v>5</v>
      </c>
      <c r="F2014" s="19" t="s">
        <v>2273</v>
      </c>
      <c r="G2014" s="19" t="s">
        <v>9987</v>
      </c>
      <c r="H2014" s="12" t="s">
        <v>9988</v>
      </c>
      <c r="I2014" s="20">
        <v>100000</v>
      </c>
      <c r="J2014" s="12" t="s">
        <v>2264</v>
      </c>
      <c r="K2014" s="12" t="s">
        <v>9989</v>
      </c>
      <c r="L2014" s="12" t="s">
        <v>8533</v>
      </c>
      <c r="M2014" s="12"/>
      <c r="N2014" s="12" t="s">
        <v>2321</v>
      </c>
      <c r="O2014" s="23">
        <v>0</v>
      </c>
      <c r="P2014" s="23">
        <v>2000</v>
      </c>
      <c r="Q2014" s="23">
        <v>0</v>
      </c>
      <c r="R2014" s="24">
        <v>0</v>
      </c>
      <c r="S2014" s="25">
        <v>313.3</v>
      </c>
      <c r="U2014" s="22" t="str">
        <f>IFERROR(VLOOKUP(B2014,[1]Planilha1!$A$1:$B$34,2,FALSE),"Liberado")</f>
        <v>Liberado</v>
      </c>
    </row>
    <row r="2015" spans="1:21" s="21" customFormat="1" ht="20.100000000000001" customHeight="1" x14ac:dyDescent="0.2">
      <c r="A2015" s="12" t="s">
        <v>8086</v>
      </c>
      <c r="B2015" s="18" t="s">
        <v>265</v>
      </c>
      <c r="C2015" s="12" t="s">
        <v>534</v>
      </c>
      <c r="D2015" s="12" t="s">
        <v>1396</v>
      </c>
      <c r="E2015" s="19" t="s">
        <v>5</v>
      </c>
      <c r="F2015" s="19" t="s">
        <v>2308</v>
      </c>
      <c r="G2015" s="19" t="s">
        <v>5338</v>
      </c>
      <c r="H2015" s="12" t="s">
        <v>5339</v>
      </c>
      <c r="I2015" s="20">
        <v>20000</v>
      </c>
      <c r="J2015" s="12" t="s">
        <v>2264</v>
      </c>
      <c r="K2015" s="12" t="s">
        <v>5340</v>
      </c>
      <c r="L2015" s="12" t="s">
        <v>2334</v>
      </c>
      <c r="M2015" s="12"/>
      <c r="N2015" s="12" t="s">
        <v>2595</v>
      </c>
      <c r="O2015" s="23">
        <v>2000</v>
      </c>
      <c r="P2015" s="23">
        <v>0</v>
      </c>
      <c r="Q2015" s="23">
        <v>0</v>
      </c>
      <c r="R2015" s="24">
        <v>0</v>
      </c>
      <c r="S2015" s="25">
        <v>720</v>
      </c>
      <c r="U2015" s="22" t="str">
        <f>IFERROR(VLOOKUP(B2015,[1]Planilha1!$A$1:$B$34,2,FALSE),"Liberado")</f>
        <v>Liberado</v>
      </c>
    </row>
    <row r="2016" spans="1:21" s="21" customFormat="1" ht="20.100000000000001" customHeight="1" x14ac:dyDescent="0.2">
      <c r="A2016" s="12" t="s">
        <v>8086</v>
      </c>
      <c r="B2016" s="18" t="s">
        <v>265</v>
      </c>
      <c r="C2016" s="12" t="s">
        <v>534</v>
      </c>
      <c r="D2016" s="12" t="s">
        <v>1397</v>
      </c>
      <c r="E2016" s="19" t="s">
        <v>5</v>
      </c>
      <c r="F2016" s="19" t="s">
        <v>2324</v>
      </c>
      <c r="G2016" s="19" t="s">
        <v>5341</v>
      </c>
      <c r="H2016" s="12" t="s">
        <v>5339</v>
      </c>
      <c r="I2016" s="20">
        <v>175000</v>
      </c>
      <c r="J2016" s="12" t="s">
        <v>2264</v>
      </c>
      <c r="K2016" s="12" t="s">
        <v>5342</v>
      </c>
      <c r="L2016" s="12" t="s">
        <v>2266</v>
      </c>
      <c r="M2016" s="12"/>
      <c r="N2016" s="12" t="s">
        <v>2321</v>
      </c>
      <c r="O2016" s="23">
        <v>0</v>
      </c>
      <c r="P2016" s="23">
        <v>200000</v>
      </c>
      <c r="Q2016" s="23">
        <v>0</v>
      </c>
      <c r="R2016" s="24">
        <v>0</v>
      </c>
      <c r="S2016" s="25">
        <v>600</v>
      </c>
      <c r="U2016" s="22" t="str">
        <f>IFERROR(VLOOKUP(B2016,[1]Planilha1!$A$1:$B$34,2,FALSE),"Liberado")</f>
        <v>Liberado</v>
      </c>
    </row>
    <row r="2017" spans="1:21" s="21" customFormat="1" ht="20.100000000000001" customHeight="1" x14ac:dyDescent="0.2">
      <c r="A2017" s="12" t="s">
        <v>8086</v>
      </c>
      <c r="B2017" s="18" t="s">
        <v>265</v>
      </c>
      <c r="C2017" s="12" t="s">
        <v>534</v>
      </c>
      <c r="D2017" s="12" t="s">
        <v>9990</v>
      </c>
      <c r="E2017" s="19" t="s">
        <v>5</v>
      </c>
      <c r="F2017" s="19" t="s">
        <v>2273</v>
      </c>
      <c r="G2017" s="19" t="s">
        <v>9991</v>
      </c>
      <c r="H2017" s="12" t="s">
        <v>9992</v>
      </c>
      <c r="I2017" s="20">
        <v>18740</v>
      </c>
      <c r="J2017" s="12" t="s">
        <v>2264</v>
      </c>
      <c r="K2017" s="12" t="s">
        <v>9993</v>
      </c>
      <c r="L2017" s="12" t="s">
        <v>8533</v>
      </c>
      <c r="M2017" s="12"/>
      <c r="N2017" s="12" t="s">
        <v>9994</v>
      </c>
      <c r="O2017" s="23">
        <v>0</v>
      </c>
      <c r="P2017" s="23">
        <v>18740</v>
      </c>
      <c r="Q2017" s="23">
        <v>0</v>
      </c>
      <c r="R2017" s="24">
        <v>0</v>
      </c>
      <c r="S2017" s="25">
        <v>64</v>
      </c>
      <c r="U2017" s="22" t="str">
        <f>IFERROR(VLOOKUP(B2017,[1]Planilha1!$A$1:$B$34,2,FALSE),"Liberado")</f>
        <v>Liberado</v>
      </c>
    </row>
    <row r="2018" spans="1:21" s="21" customFormat="1" ht="20.100000000000001" customHeight="1" x14ac:dyDescent="0.2">
      <c r="A2018" s="12" t="s">
        <v>8086</v>
      </c>
      <c r="B2018" s="18" t="s">
        <v>265</v>
      </c>
      <c r="C2018" s="12" t="s">
        <v>534</v>
      </c>
      <c r="D2018" s="12" t="s">
        <v>9995</v>
      </c>
      <c r="E2018" s="19" t="s">
        <v>5</v>
      </c>
      <c r="F2018" s="19" t="s">
        <v>2273</v>
      </c>
      <c r="G2018" s="19" t="s">
        <v>9996</v>
      </c>
      <c r="H2018" s="12" t="s">
        <v>9997</v>
      </c>
      <c r="I2018" s="20">
        <v>20000</v>
      </c>
      <c r="J2018" s="12" t="s">
        <v>2264</v>
      </c>
      <c r="K2018" s="12" t="s">
        <v>8494</v>
      </c>
      <c r="L2018" s="12" t="s">
        <v>7869</v>
      </c>
      <c r="M2018" s="12"/>
      <c r="N2018" s="12" t="s">
        <v>2321</v>
      </c>
      <c r="O2018" s="23">
        <v>0</v>
      </c>
      <c r="P2018" s="23">
        <v>8000</v>
      </c>
      <c r="Q2018" s="23">
        <v>0</v>
      </c>
      <c r="R2018" s="24">
        <v>0</v>
      </c>
      <c r="S2018" s="25">
        <v>224</v>
      </c>
      <c r="U2018" s="22" t="str">
        <f>IFERROR(VLOOKUP(B2018,[1]Planilha1!$A$1:$B$34,2,FALSE),"Liberado")</f>
        <v>Liberado</v>
      </c>
    </row>
    <row r="2019" spans="1:21" s="21" customFormat="1" ht="20.100000000000001" customHeight="1" x14ac:dyDescent="0.2">
      <c r="A2019" s="12" t="s">
        <v>8086</v>
      </c>
      <c r="B2019" s="18" t="s">
        <v>265</v>
      </c>
      <c r="C2019" s="12" t="s">
        <v>534</v>
      </c>
      <c r="D2019" s="12" t="s">
        <v>9998</v>
      </c>
      <c r="E2019" s="19" t="s">
        <v>5</v>
      </c>
      <c r="F2019" s="19" t="s">
        <v>2273</v>
      </c>
      <c r="G2019" s="19" t="s">
        <v>9999</v>
      </c>
      <c r="H2019" s="12" t="s">
        <v>10000</v>
      </c>
      <c r="I2019" s="20">
        <v>10000</v>
      </c>
      <c r="J2019" s="12" t="s">
        <v>2325</v>
      </c>
      <c r="K2019" s="12" t="s">
        <v>10001</v>
      </c>
      <c r="L2019" s="12" t="s">
        <v>2326</v>
      </c>
      <c r="M2019" s="12"/>
      <c r="N2019" s="12" t="s">
        <v>8154</v>
      </c>
      <c r="O2019" s="23">
        <v>0</v>
      </c>
      <c r="P2019" s="23">
        <v>10000</v>
      </c>
      <c r="Q2019" s="23">
        <v>0</v>
      </c>
      <c r="R2019" s="24">
        <v>0</v>
      </c>
      <c r="S2019" s="25">
        <v>96</v>
      </c>
      <c r="U2019" s="22" t="str">
        <f>IFERROR(VLOOKUP(B2019,[1]Planilha1!$A$1:$B$34,2,FALSE),"Liberado")</f>
        <v>Liberado</v>
      </c>
    </row>
    <row r="2020" spans="1:21" s="21" customFormat="1" ht="20.100000000000001" customHeight="1" x14ac:dyDescent="0.2">
      <c r="A2020" s="12" t="s">
        <v>8086</v>
      </c>
      <c r="B2020" s="18" t="s">
        <v>265</v>
      </c>
      <c r="C2020" s="12" t="s">
        <v>602</v>
      </c>
      <c r="D2020" s="12" t="s">
        <v>1398</v>
      </c>
      <c r="E2020" s="19" t="s">
        <v>5</v>
      </c>
      <c r="F2020" s="19" t="s">
        <v>2273</v>
      </c>
      <c r="G2020" s="19" t="s">
        <v>5343</v>
      </c>
      <c r="H2020" s="12" t="s">
        <v>2464</v>
      </c>
      <c r="I2020" s="20">
        <v>15760</v>
      </c>
      <c r="J2020" s="12" t="s">
        <v>2264</v>
      </c>
      <c r="K2020" s="12" t="s">
        <v>5344</v>
      </c>
      <c r="L2020" s="12" t="s">
        <v>2260</v>
      </c>
      <c r="M2020" s="12"/>
      <c r="N2020" s="12" t="s">
        <v>5345</v>
      </c>
      <c r="O2020" s="23">
        <v>12000</v>
      </c>
      <c r="P2020" s="23">
        <v>0</v>
      </c>
      <c r="Q2020" s="23">
        <v>0</v>
      </c>
      <c r="R2020" s="24">
        <v>0</v>
      </c>
      <c r="S2020" s="25">
        <v>768</v>
      </c>
      <c r="U2020" s="22" t="str">
        <f>IFERROR(VLOOKUP(B2020,[1]Planilha1!$A$1:$B$34,2,FALSE),"Liberado")</f>
        <v>Liberado</v>
      </c>
    </row>
    <row r="2021" spans="1:21" s="21" customFormat="1" ht="20.100000000000001" customHeight="1" x14ac:dyDescent="0.2">
      <c r="A2021" s="12" t="s">
        <v>8086</v>
      </c>
      <c r="B2021" s="18" t="s">
        <v>265</v>
      </c>
      <c r="C2021" s="12" t="s">
        <v>602</v>
      </c>
      <c r="D2021" s="12" t="s">
        <v>1399</v>
      </c>
      <c r="E2021" s="19" t="s">
        <v>5</v>
      </c>
      <c r="F2021" s="19" t="s">
        <v>2881</v>
      </c>
      <c r="G2021" s="19" t="s">
        <v>5346</v>
      </c>
      <c r="H2021" s="12" t="s">
        <v>5347</v>
      </c>
      <c r="I2021" s="20">
        <v>50000</v>
      </c>
      <c r="J2021" s="12" t="s">
        <v>2264</v>
      </c>
      <c r="K2021" s="12" t="s">
        <v>5348</v>
      </c>
      <c r="L2021" s="12" t="s">
        <v>2249</v>
      </c>
      <c r="M2021" s="12"/>
      <c r="N2021" s="12" t="s">
        <v>2321</v>
      </c>
      <c r="O2021" s="23">
        <v>0</v>
      </c>
      <c r="P2021" s="23">
        <v>5000</v>
      </c>
      <c r="Q2021" s="23">
        <v>0</v>
      </c>
      <c r="R2021" s="24">
        <v>0</v>
      </c>
      <c r="S2021" s="25">
        <v>228</v>
      </c>
      <c r="U2021" s="22" t="str">
        <f>IFERROR(VLOOKUP(B2021,[1]Planilha1!$A$1:$B$34,2,FALSE),"Liberado")</f>
        <v>Liberado</v>
      </c>
    </row>
    <row r="2022" spans="1:21" s="21" customFormat="1" ht="20.100000000000001" customHeight="1" x14ac:dyDescent="0.2">
      <c r="A2022" s="12" t="s">
        <v>8086</v>
      </c>
      <c r="B2022" s="18" t="s">
        <v>265</v>
      </c>
      <c r="C2022" s="12" t="s">
        <v>602</v>
      </c>
      <c r="D2022" s="12" t="s">
        <v>10002</v>
      </c>
      <c r="E2022" s="19" t="s">
        <v>5</v>
      </c>
      <c r="F2022" s="19" t="s">
        <v>2273</v>
      </c>
      <c r="G2022" s="19" t="s">
        <v>10003</v>
      </c>
      <c r="H2022" s="12" t="s">
        <v>2464</v>
      </c>
      <c r="I2022" s="20">
        <v>18910.04</v>
      </c>
      <c r="J2022" s="12" t="s">
        <v>2264</v>
      </c>
      <c r="K2022" s="12" t="s">
        <v>10004</v>
      </c>
      <c r="L2022" s="12" t="s">
        <v>2546</v>
      </c>
      <c r="M2022" s="12" t="s">
        <v>10005</v>
      </c>
      <c r="N2022" s="12" t="s">
        <v>2321</v>
      </c>
      <c r="O2022" s="23">
        <v>0</v>
      </c>
      <c r="P2022" s="23">
        <v>10000</v>
      </c>
      <c r="Q2022" s="23">
        <v>0</v>
      </c>
      <c r="R2022" s="24">
        <v>0</v>
      </c>
      <c r="S2022" s="25">
        <v>160</v>
      </c>
      <c r="U2022" s="22" t="str">
        <f>IFERROR(VLOOKUP(B2022,[1]Planilha1!$A$1:$B$34,2,FALSE),"Liberado")</f>
        <v>Liberado</v>
      </c>
    </row>
    <row r="2023" spans="1:21" s="21" customFormat="1" ht="20.100000000000001" customHeight="1" x14ac:dyDescent="0.2">
      <c r="A2023" s="12" t="s">
        <v>8086</v>
      </c>
      <c r="B2023" s="18" t="s">
        <v>265</v>
      </c>
      <c r="C2023" s="12" t="s">
        <v>649</v>
      </c>
      <c r="D2023" s="12" t="s">
        <v>1400</v>
      </c>
      <c r="E2023" s="19" t="s">
        <v>5</v>
      </c>
      <c r="F2023" s="19" t="s">
        <v>5349</v>
      </c>
      <c r="G2023" s="19" t="s">
        <v>5350</v>
      </c>
      <c r="H2023" s="12" t="s">
        <v>5351</v>
      </c>
      <c r="I2023" s="20">
        <v>0</v>
      </c>
      <c r="J2023" s="12" t="s">
        <v>2264</v>
      </c>
      <c r="K2023" s="12" t="s">
        <v>5352</v>
      </c>
      <c r="L2023" s="12" t="s">
        <v>2260</v>
      </c>
      <c r="M2023" s="12"/>
      <c r="N2023" s="12" t="s">
        <v>5353</v>
      </c>
      <c r="O2023" s="23">
        <v>0</v>
      </c>
      <c r="P2023" s="23">
        <v>0</v>
      </c>
      <c r="Q2023" s="23">
        <v>0</v>
      </c>
      <c r="R2023" s="24">
        <v>0</v>
      </c>
      <c r="S2023" s="25">
        <v>360</v>
      </c>
      <c r="U2023" s="22" t="str">
        <f>IFERROR(VLOOKUP(B2023,[1]Planilha1!$A$1:$B$34,2,FALSE),"Liberado")</f>
        <v>Liberado</v>
      </c>
    </row>
    <row r="2024" spans="1:21" s="21" customFormat="1" ht="20.100000000000001" customHeight="1" x14ac:dyDescent="0.2">
      <c r="A2024" s="12" t="s">
        <v>8086</v>
      </c>
      <c r="B2024" s="18" t="s">
        <v>265</v>
      </c>
      <c r="C2024" s="12" t="s">
        <v>649</v>
      </c>
      <c r="D2024" s="12" t="s">
        <v>1401</v>
      </c>
      <c r="E2024" s="19" t="s">
        <v>5</v>
      </c>
      <c r="F2024" s="19" t="s">
        <v>2255</v>
      </c>
      <c r="G2024" s="19" t="s">
        <v>5354</v>
      </c>
      <c r="H2024" s="12" t="s">
        <v>3392</v>
      </c>
      <c r="I2024" s="20">
        <v>17023.2</v>
      </c>
      <c r="J2024" s="12" t="s">
        <v>2264</v>
      </c>
      <c r="K2024" s="12" t="s">
        <v>5355</v>
      </c>
      <c r="L2024" s="12" t="s">
        <v>2334</v>
      </c>
      <c r="M2024" s="12"/>
      <c r="N2024" s="12" t="s">
        <v>2321</v>
      </c>
      <c r="O2024" s="23">
        <v>0</v>
      </c>
      <c r="P2024" s="23">
        <v>0</v>
      </c>
      <c r="Q2024" s="23">
        <v>0</v>
      </c>
      <c r="R2024" s="24">
        <v>0</v>
      </c>
      <c r="S2024" s="25">
        <v>608</v>
      </c>
      <c r="U2024" s="22" t="str">
        <f>IFERROR(VLOOKUP(B2024,[1]Planilha1!$A$1:$B$34,2,FALSE),"Liberado")</f>
        <v>Liberado</v>
      </c>
    </row>
    <row r="2025" spans="1:21" s="21" customFormat="1" ht="20.100000000000001" customHeight="1" x14ac:dyDescent="0.2">
      <c r="A2025" s="12" t="s">
        <v>8086</v>
      </c>
      <c r="B2025" s="18" t="s">
        <v>265</v>
      </c>
      <c r="C2025" s="12" t="s">
        <v>674</v>
      </c>
      <c r="D2025" s="12" t="s">
        <v>1402</v>
      </c>
      <c r="E2025" s="19" t="s">
        <v>5</v>
      </c>
      <c r="F2025" s="19" t="s">
        <v>2244</v>
      </c>
      <c r="G2025" s="19" t="s">
        <v>5356</v>
      </c>
      <c r="H2025" s="12" t="s">
        <v>5357</v>
      </c>
      <c r="I2025" s="20">
        <v>30000</v>
      </c>
      <c r="J2025" s="12" t="s">
        <v>2264</v>
      </c>
      <c r="K2025" s="12" t="s">
        <v>5358</v>
      </c>
      <c r="L2025" s="12" t="s">
        <v>2249</v>
      </c>
      <c r="M2025" s="12"/>
      <c r="N2025" s="12" t="s">
        <v>2321</v>
      </c>
      <c r="O2025" s="23">
        <v>0</v>
      </c>
      <c r="P2025" s="23">
        <v>2000</v>
      </c>
      <c r="Q2025" s="23">
        <v>0</v>
      </c>
      <c r="R2025" s="24">
        <v>0</v>
      </c>
      <c r="S2025" s="25">
        <v>1080</v>
      </c>
      <c r="U2025" s="22" t="str">
        <f>IFERROR(VLOOKUP(B2025,[1]Planilha1!$A$1:$B$34,2,FALSE),"Liberado")</f>
        <v>Liberado</v>
      </c>
    </row>
    <row r="2026" spans="1:21" s="21" customFormat="1" ht="20.100000000000001" customHeight="1" x14ac:dyDescent="0.2">
      <c r="A2026" s="12" t="s">
        <v>8086</v>
      </c>
      <c r="B2026" s="18" t="s">
        <v>265</v>
      </c>
      <c r="C2026" s="12" t="s">
        <v>674</v>
      </c>
      <c r="D2026" s="12" t="s">
        <v>7822</v>
      </c>
      <c r="E2026" s="19" t="s">
        <v>5</v>
      </c>
      <c r="F2026" s="19" t="s">
        <v>14</v>
      </c>
      <c r="G2026" s="19" t="s">
        <v>10006</v>
      </c>
      <c r="H2026" s="12" t="s">
        <v>2464</v>
      </c>
      <c r="I2026" s="20">
        <v>12000</v>
      </c>
      <c r="J2026" s="12" t="s">
        <v>2264</v>
      </c>
      <c r="K2026" s="12" t="s">
        <v>7823</v>
      </c>
      <c r="L2026" s="12" t="s">
        <v>2334</v>
      </c>
      <c r="M2026" s="12"/>
      <c r="N2026" s="12" t="s">
        <v>2729</v>
      </c>
      <c r="O2026" s="23">
        <v>10000</v>
      </c>
      <c r="P2026" s="23">
        <v>0</v>
      </c>
      <c r="Q2026" s="23">
        <v>0</v>
      </c>
      <c r="R2026" s="24">
        <v>0</v>
      </c>
      <c r="S2026" s="25">
        <v>448</v>
      </c>
      <c r="U2026" s="22" t="str">
        <f>IFERROR(VLOOKUP(B2026,[1]Planilha1!$A$1:$B$34,2,FALSE),"Liberado")</f>
        <v>Liberado</v>
      </c>
    </row>
    <row r="2027" spans="1:21" s="21" customFormat="1" ht="20.100000000000001" customHeight="1" x14ac:dyDescent="0.2">
      <c r="A2027" s="12" t="s">
        <v>8086</v>
      </c>
      <c r="B2027" s="18" t="s">
        <v>265</v>
      </c>
      <c r="C2027" s="12" t="s">
        <v>325</v>
      </c>
      <c r="D2027" s="12" t="s">
        <v>1403</v>
      </c>
      <c r="E2027" s="19" t="s">
        <v>5</v>
      </c>
      <c r="F2027" s="19" t="s">
        <v>5359</v>
      </c>
      <c r="G2027" s="19" t="s">
        <v>5360</v>
      </c>
      <c r="H2027" s="12" t="s">
        <v>3472</v>
      </c>
      <c r="I2027" s="20">
        <v>5000</v>
      </c>
      <c r="J2027" s="12" t="s">
        <v>2264</v>
      </c>
      <c r="K2027" s="12" t="s">
        <v>5361</v>
      </c>
      <c r="L2027" s="12" t="s">
        <v>7976</v>
      </c>
      <c r="M2027" s="12"/>
      <c r="N2027" s="12" t="s">
        <v>2768</v>
      </c>
      <c r="O2027" s="23">
        <v>0</v>
      </c>
      <c r="P2027" s="23">
        <v>0</v>
      </c>
      <c r="Q2027" s="23">
        <v>0</v>
      </c>
      <c r="R2027" s="24">
        <v>0</v>
      </c>
      <c r="S2027" s="25">
        <v>912</v>
      </c>
      <c r="U2027" s="22" t="str">
        <f>IFERROR(VLOOKUP(B2027,[1]Planilha1!$A$1:$B$34,2,FALSE),"Liberado")</f>
        <v>Liberado</v>
      </c>
    </row>
    <row r="2028" spans="1:21" s="21" customFormat="1" ht="20.100000000000001" customHeight="1" x14ac:dyDescent="0.2">
      <c r="A2028" s="12" t="s">
        <v>8086</v>
      </c>
      <c r="B2028" s="18" t="s">
        <v>265</v>
      </c>
      <c r="C2028" s="12" t="s">
        <v>325</v>
      </c>
      <c r="D2028" s="12" t="s">
        <v>10007</v>
      </c>
      <c r="E2028" s="19" t="s">
        <v>5</v>
      </c>
      <c r="F2028" s="19" t="s">
        <v>2255</v>
      </c>
      <c r="G2028" s="19" t="s">
        <v>10008</v>
      </c>
      <c r="H2028" s="12" t="s">
        <v>10009</v>
      </c>
      <c r="I2028" s="20">
        <v>13600</v>
      </c>
      <c r="J2028" s="12" t="s">
        <v>2264</v>
      </c>
      <c r="K2028" s="12" t="s">
        <v>10010</v>
      </c>
      <c r="L2028" s="12" t="s">
        <v>2288</v>
      </c>
      <c r="M2028" s="12"/>
      <c r="N2028" s="12" t="s">
        <v>2321</v>
      </c>
      <c r="O2028" s="23">
        <v>0</v>
      </c>
      <c r="P2028" s="23">
        <v>10000</v>
      </c>
      <c r="Q2028" s="23">
        <v>0</v>
      </c>
      <c r="R2028" s="24">
        <v>0</v>
      </c>
      <c r="S2028" s="25">
        <v>128</v>
      </c>
      <c r="U2028" s="22" t="str">
        <f>IFERROR(VLOOKUP(B2028,[1]Planilha1!$A$1:$B$34,2,FALSE),"Liberado")</f>
        <v>Liberado</v>
      </c>
    </row>
    <row r="2029" spans="1:21" s="21" customFormat="1" ht="20.100000000000001" customHeight="1" x14ac:dyDescent="0.2">
      <c r="A2029" s="12" t="s">
        <v>8086</v>
      </c>
      <c r="B2029" s="18" t="s">
        <v>265</v>
      </c>
      <c r="C2029" s="12" t="s">
        <v>325</v>
      </c>
      <c r="D2029" s="12" t="s">
        <v>10011</v>
      </c>
      <c r="E2029" s="19" t="s">
        <v>5</v>
      </c>
      <c r="F2029" s="19" t="s">
        <v>2244</v>
      </c>
      <c r="G2029" s="19" t="s">
        <v>10012</v>
      </c>
      <c r="H2029" s="12" t="s">
        <v>3487</v>
      </c>
      <c r="I2029" s="20">
        <v>30000</v>
      </c>
      <c r="J2029" s="12" t="s">
        <v>2264</v>
      </c>
      <c r="K2029" s="12" t="s">
        <v>3216</v>
      </c>
      <c r="L2029" s="12" t="s">
        <v>2288</v>
      </c>
      <c r="M2029" s="12"/>
      <c r="N2029" s="12" t="s">
        <v>3216</v>
      </c>
      <c r="O2029" s="23">
        <v>0</v>
      </c>
      <c r="P2029" s="23">
        <v>0</v>
      </c>
      <c r="Q2029" s="23">
        <v>0</v>
      </c>
      <c r="R2029" s="24">
        <v>0</v>
      </c>
      <c r="S2029" s="25">
        <v>0</v>
      </c>
      <c r="U2029" s="22" t="str">
        <f>IFERROR(VLOOKUP(B2029,[1]Planilha1!$A$1:$B$34,2,FALSE),"Liberado")</f>
        <v>Liberado</v>
      </c>
    </row>
    <row r="2030" spans="1:21" s="21" customFormat="1" ht="20.100000000000001" customHeight="1" x14ac:dyDescent="0.2">
      <c r="A2030" s="12" t="s">
        <v>8086</v>
      </c>
      <c r="B2030" s="18" t="s">
        <v>265</v>
      </c>
      <c r="C2030" s="12" t="s">
        <v>325</v>
      </c>
      <c r="D2030" s="12" t="s">
        <v>10013</v>
      </c>
      <c r="E2030" s="19" t="s">
        <v>5</v>
      </c>
      <c r="F2030" s="19" t="s">
        <v>2273</v>
      </c>
      <c r="G2030" s="19" t="s">
        <v>10014</v>
      </c>
      <c r="H2030" s="12" t="s">
        <v>3487</v>
      </c>
      <c r="I2030" s="20">
        <v>18500</v>
      </c>
      <c r="J2030" s="12" t="s">
        <v>2264</v>
      </c>
      <c r="K2030" s="12" t="s">
        <v>10015</v>
      </c>
      <c r="L2030" s="12" t="s">
        <v>2288</v>
      </c>
      <c r="M2030" s="12"/>
      <c r="N2030" s="12" t="s">
        <v>2438</v>
      </c>
      <c r="O2030" s="23">
        <v>0</v>
      </c>
      <c r="P2030" s="23">
        <v>5000</v>
      </c>
      <c r="Q2030" s="23">
        <v>0</v>
      </c>
      <c r="R2030" s="24">
        <v>0</v>
      </c>
      <c r="S2030" s="25">
        <v>64</v>
      </c>
      <c r="U2030" s="22" t="str">
        <f>IFERROR(VLOOKUP(B2030,[1]Planilha1!$A$1:$B$34,2,FALSE),"Liberado")</f>
        <v>Liberado</v>
      </c>
    </row>
    <row r="2031" spans="1:21" s="21" customFormat="1" ht="20.100000000000001" customHeight="1" x14ac:dyDescent="0.2">
      <c r="A2031" s="12" t="s">
        <v>8086</v>
      </c>
      <c r="B2031" s="18" t="s">
        <v>265</v>
      </c>
      <c r="C2031" s="12" t="s">
        <v>696</v>
      </c>
      <c r="D2031" s="12" t="s">
        <v>1404</v>
      </c>
      <c r="E2031" s="19" t="s">
        <v>5</v>
      </c>
      <c r="F2031" s="19" t="s">
        <v>2273</v>
      </c>
      <c r="G2031" s="19" t="s">
        <v>5362</v>
      </c>
      <c r="H2031" s="12" t="s">
        <v>5363</v>
      </c>
      <c r="I2031" s="20">
        <v>17600</v>
      </c>
      <c r="J2031" s="12" t="s">
        <v>2264</v>
      </c>
      <c r="K2031" s="12" t="s">
        <v>5364</v>
      </c>
      <c r="L2031" s="12" t="s">
        <v>2260</v>
      </c>
      <c r="M2031" s="12"/>
      <c r="N2031" s="12" t="s">
        <v>2438</v>
      </c>
      <c r="O2031" s="23">
        <v>0</v>
      </c>
      <c r="P2031" s="23">
        <v>4000</v>
      </c>
      <c r="Q2031" s="23">
        <v>0</v>
      </c>
      <c r="R2031" s="24">
        <v>0</v>
      </c>
      <c r="S2031" s="25">
        <v>576</v>
      </c>
      <c r="U2031" s="22" t="str">
        <f>IFERROR(VLOOKUP(B2031,[1]Planilha1!$A$1:$B$34,2,FALSE),"Liberado")</f>
        <v>Liberado</v>
      </c>
    </row>
    <row r="2032" spans="1:21" s="21" customFormat="1" ht="20.100000000000001" customHeight="1" x14ac:dyDescent="0.2">
      <c r="A2032" s="12" t="s">
        <v>8086</v>
      </c>
      <c r="B2032" s="18" t="s">
        <v>265</v>
      </c>
      <c r="C2032" s="12" t="s">
        <v>696</v>
      </c>
      <c r="D2032" s="12" t="s">
        <v>10016</v>
      </c>
      <c r="E2032" s="19" t="s">
        <v>5</v>
      </c>
      <c r="F2032" s="19" t="s">
        <v>2244</v>
      </c>
      <c r="G2032" s="19" t="s">
        <v>10017</v>
      </c>
      <c r="H2032" s="12" t="s">
        <v>5363</v>
      </c>
      <c r="I2032" s="20">
        <v>37480</v>
      </c>
      <c r="J2032" s="12" t="s">
        <v>2264</v>
      </c>
      <c r="K2032" s="12" t="s">
        <v>10018</v>
      </c>
      <c r="L2032" s="12" t="s">
        <v>2677</v>
      </c>
      <c r="M2032" s="12"/>
      <c r="N2032" s="12" t="s">
        <v>2321</v>
      </c>
      <c r="O2032" s="23">
        <v>0</v>
      </c>
      <c r="P2032" s="23">
        <v>0</v>
      </c>
      <c r="Q2032" s="23">
        <v>0</v>
      </c>
      <c r="R2032" s="24">
        <v>0</v>
      </c>
      <c r="S2032" s="25">
        <v>200</v>
      </c>
      <c r="U2032" s="22" t="str">
        <f>IFERROR(VLOOKUP(B2032,[1]Planilha1!$A$1:$B$34,2,FALSE),"Liberado")</f>
        <v>Liberado</v>
      </c>
    </row>
    <row r="2033" spans="1:53" s="21" customFormat="1" ht="20.100000000000001" customHeight="1" x14ac:dyDescent="0.2">
      <c r="A2033" s="12" t="s">
        <v>8086</v>
      </c>
      <c r="B2033" s="18" t="s">
        <v>265</v>
      </c>
      <c r="C2033" s="12" t="s">
        <v>696</v>
      </c>
      <c r="D2033" s="12" t="s">
        <v>10019</v>
      </c>
      <c r="E2033" s="19" t="s">
        <v>5</v>
      </c>
      <c r="F2033" s="19" t="s">
        <v>8</v>
      </c>
      <c r="G2033" s="19" t="s">
        <v>10020</v>
      </c>
      <c r="H2033" s="12" t="s">
        <v>10021</v>
      </c>
      <c r="I2033" s="20">
        <v>45047</v>
      </c>
      <c r="J2033" s="12" t="s">
        <v>2264</v>
      </c>
      <c r="K2033" s="12" t="s">
        <v>10022</v>
      </c>
      <c r="L2033" s="12" t="s">
        <v>7875</v>
      </c>
      <c r="M2033" s="12"/>
      <c r="N2033" s="12" t="s">
        <v>8482</v>
      </c>
      <c r="O2033" s="23">
        <v>0</v>
      </c>
      <c r="P2033" s="23">
        <v>10000</v>
      </c>
      <c r="Q2033" s="23">
        <v>0</v>
      </c>
      <c r="R2033" s="24">
        <v>0</v>
      </c>
      <c r="S2033" s="25">
        <v>70</v>
      </c>
      <c r="U2033" s="22" t="str">
        <f>IFERROR(VLOOKUP(B2033,[1]Planilha1!$A$1:$B$34,2,FALSE),"Liberado")</f>
        <v>Liberado</v>
      </c>
    </row>
    <row r="2034" spans="1:53" s="21" customFormat="1" ht="20.100000000000001" customHeight="1" x14ac:dyDescent="0.2">
      <c r="A2034" s="12" t="s">
        <v>8086</v>
      </c>
      <c r="B2034" s="18" t="s">
        <v>265</v>
      </c>
      <c r="C2034" s="12" t="s">
        <v>706</v>
      </c>
      <c r="D2034" s="12" t="s">
        <v>10023</v>
      </c>
      <c r="E2034" s="19" t="s">
        <v>5</v>
      </c>
      <c r="F2034" s="19" t="s">
        <v>12</v>
      </c>
      <c r="G2034" s="19" t="s">
        <v>10024</v>
      </c>
      <c r="H2034" s="12" t="s">
        <v>3539</v>
      </c>
      <c r="I2034" s="20">
        <v>26929.52</v>
      </c>
      <c r="J2034" s="12" t="s">
        <v>2264</v>
      </c>
      <c r="K2034" s="12" t="s">
        <v>10025</v>
      </c>
      <c r="L2034" s="12" t="s">
        <v>8183</v>
      </c>
      <c r="M2034" s="12"/>
      <c r="N2034" s="12" t="s">
        <v>2321</v>
      </c>
      <c r="O2034" s="23">
        <v>0</v>
      </c>
      <c r="P2034" s="23">
        <v>0</v>
      </c>
      <c r="Q2034" s="23">
        <v>0</v>
      </c>
      <c r="R2034" s="24">
        <v>0</v>
      </c>
      <c r="S2034" s="25">
        <v>192</v>
      </c>
      <c r="U2034" s="22" t="str">
        <f>IFERROR(VLOOKUP(B2034,[1]Planilha1!$A$1:$B$34,2,FALSE),"Liberado")</f>
        <v>Liberado</v>
      </c>
    </row>
    <row r="2035" spans="1:53" s="21" customFormat="1" ht="20.100000000000001" customHeight="1" x14ac:dyDescent="0.2">
      <c r="A2035" s="27" t="s">
        <v>11101</v>
      </c>
      <c r="B2035" s="28" t="s">
        <v>265</v>
      </c>
      <c r="C2035" s="27" t="s">
        <v>674</v>
      </c>
      <c r="D2035" s="27" t="s">
        <v>11102</v>
      </c>
      <c r="E2035" s="27" t="s">
        <v>7</v>
      </c>
      <c r="F2035" s="27" t="s">
        <v>6507</v>
      </c>
      <c r="G2035" s="27" t="s">
        <v>11103</v>
      </c>
      <c r="H2035" s="27" t="s">
        <v>7131</v>
      </c>
      <c r="I2035" s="29">
        <v>80000</v>
      </c>
      <c r="J2035" s="27" t="s">
        <v>6520</v>
      </c>
      <c r="K2035" s="27" t="s">
        <v>11089</v>
      </c>
      <c r="L2035" s="27" t="s">
        <v>7770</v>
      </c>
      <c r="M2035" s="30">
        <v>43080</v>
      </c>
      <c r="N2035" s="27" t="s">
        <v>11091</v>
      </c>
      <c r="O2035" s="23">
        <v>0</v>
      </c>
      <c r="P2035" s="33">
        <v>14102.08</v>
      </c>
      <c r="Q2035" s="23">
        <v>0</v>
      </c>
      <c r="R2035" s="24">
        <v>0</v>
      </c>
      <c r="S2035" s="25">
        <v>0</v>
      </c>
      <c r="T2035" s="32" t="s">
        <v>12066</v>
      </c>
      <c r="U2035" s="22" t="str">
        <f>IFERROR(VLOOKUP(B2035,[1]Planilha1!$A$1:$B$34,2,FALSE),"Liberado")</f>
        <v>Liberado</v>
      </c>
      <c r="V2035" s="31"/>
      <c r="W2035" s="31"/>
      <c r="X2035" s="31"/>
      <c r="Y2035" s="31"/>
      <c r="Z2035" s="31"/>
      <c r="AA2035" s="31"/>
      <c r="AB2035" s="31"/>
      <c r="AC2035" s="31"/>
      <c r="AD2035" s="31"/>
      <c r="AE2035" s="31"/>
      <c r="AF2035" s="31"/>
      <c r="AG2035" s="31"/>
      <c r="AH2035" s="31"/>
      <c r="AI2035" s="31"/>
      <c r="AJ2035" s="31"/>
      <c r="AK2035" s="31"/>
      <c r="AL2035" s="31"/>
      <c r="AM2035" s="31"/>
      <c r="AN2035" s="31"/>
      <c r="AO2035" s="31"/>
      <c r="AP2035" s="31"/>
      <c r="AQ2035" s="31"/>
      <c r="AR2035" s="31"/>
      <c r="AS2035" s="31"/>
      <c r="AT2035" s="31"/>
      <c r="AU2035" s="31"/>
      <c r="AV2035" s="31"/>
      <c r="AW2035" s="31"/>
      <c r="AX2035" s="31"/>
      <c r="AY2035" s="31"/>
      <c r="AZ2035" s="31"/>
      <c r="BA2035" s="31"/>
    </row>
    <row r="2036" spans="1:53" s="21" customFormat="1" ht="20.100000000000001" customHeight="1" x14ac:dyDescent="0.2">
      <c r="A2036" s="27" t="s">
        <v>11101</v>
      </c>
      <c r="B2036" s="28" t="s">
        <v>265</v>
      </c>
      <c r="C2036" s="27" t="s">
        <v>318</v>
      </c>
      <c r="D2036" s="27" t="s">
        <v>11122</v>
      </c>
      <c r="E2036" s="27" t="s">
        <v>7</v>
      </c>
      <c r="F2036" s="27" t="s">
        <v>6507</v>
      </c>
      <c r="G2036" s="27" t="s">
        <v>11123</v>
      </c>
      <c r="H2036" s="27" t="s">
        <v>11124</v>
      </c>
      <c r="I2036" s="29">
        <v>60000</v>
      </c>
      <c r="J2036" s="27" t="s">
        <v>6520</v>
      </c>
      <c r="K2036" s="27" t="s">
        <v>11099</v>
      </c>
      <c r="L2036" s="27" t="s">
        <v>11090</v>
      </c>
      <c r="M2036" s="30">
        <v>43283</v>
      </c>
      <c r="N2036" s="27" t="s">
        <v>11091</v>
      </c>
      <c r="O2036" s="23">
        <v>0</v>
      </c>
      <c r="P2036" s="33">
        <v>34744</v>
      </c>
      <c r="Q2036" s="23">
        <v>0</v>
      </c>
      <c r="R2036" s="24">
        <v>0</v>
      </c>
      <c r="S2036" s="25">
        <v>0</v>
      </c>
      <c r="T2036" s="32" t="s">
        <v>12066</v>
      </c>
      <c r="U2036" s="22" t="str">
        <f>IFERROR(VLOOKUP(B2036,[1]Planilha1!$A$1:$B$34,2,FALSE),"Liberado")</f>
        <v>Liberado</v>
      </c>
      <c r="V2036" s="31"/>
      <c r="W2036" s="31"/>
      <c r="X2036" s="31"/>
      <c r="Y2036" s="31"/>
      <c r="Z2036" s="31"/>
      <c r="AA2036" s="31"/>
      <c r="AB2036" s="31"/>
      <c r="AC2036" s="31"/>
      <c r="AD2036" s="31"/>
      <c r="AE2036" s="31"/>
      <c r="AF2036" s="31"/>
      <c r="AG2036" s="31"/>
      <c r="AH2036" s="31"/>
      <c r="AI2036" s="31"/>
      <c r="AJ2036" s="31"/>
      <c r="AK2036" s="31"/>
      <c r="AL2036" s="31"/>
      <c r="AM2036" s="31"/>
      <c r="AN2036" s="31"/>
      <c r="AO2036" s="31"/>
      <c r="AP2036" s="31"/>
      <c r="AQ2036" s="31"/>
      <c r="AR2036" s="31"/>
      <c r="AS2036" s="31"/>
      <c r="AT2036" s="31"/>
      <c r="AU2036" s="31"/>
      <c r="AV2036" s="31"/>
      <c r="AW2036" s="31"/>
      <c r="AX2036" s="31"/>
      <c r="AY2036" s="31"/>
      <c r="AZ2036" s="31"/>
      <c r="BA2036" s="31"/>
    </row>
    <row r="2037" spans="1:53" s="21" customFormat="1" ht="20.100000000000001" customHeight="1" x14ac:dyDescent="0.2">
      <c r="A2037" s="27" t="s">
        <v>11101</v>
      </c>
      <c r="B2037" s="28" t="s">
        <v>265</v>
      </c>
      <c r="C2037" s="27" t="s">
        <v>318</v>
      </c>
      <c r="D2037" s="27" t="s">
        <v>11172</v>
      </c>
      <c r="E2037" s="27" t="s">
        <v>7</v>
      </c>
      <c r="F2037" s="27" t="s">
        <v>6507</v>
      </c>
      <c r="G2037" s="27" t="s">
        <v>11173</v>
      </c>
      <c r="H2037" s="27" t="s">
        <v>11124</v>
      </c>
      <c r="I2037" s="29">
        <v>40000</v>
      </c>
      <c r="J2037" s="27" t="s">
        <v>6520</v>
      </c>
      <c r="K2037" s="27" t="s">
        <v>11099</v>
      </c>
      <c r="L2037" s="27" t="s">
        <v>11090</v>
      </c>
      <c r="M2037" s="30">
        <v>43502</v>
      </c>
      <c r="N2037" s="27" t="s">
        <v>11091</v>
      </c>
      <c r="O2037" s="23">
        <v>0</v>
      </c>
      <c r="P2037" s="23">
        <v>28571.4</v>
      </c>
      <c r="Q2037" s="23">
        <v>0</v>
      </c>
      <c r="R2037" s="24">
        <v>0</v>
      </c>
      <c r="S2037" s="25">
        <v>0</v>
      </c>
      <c r="T2037" s="32" t="s">
        <v>12066</v>
      </c>
      <c r="U2037" s="22" t="str">
        <f>IFERROR(VLOOKUP(B2037,[1]Planilha1!$A$1:$B$34,2,FALSE),"Liberado")</f>
        <v>Liberado</v>
      </c>
      <c r="V2037" s="31"/>
      <c r="W2037" s="31"/>
      <c r="X2037" s="31"/>
      <c r="Y2037" s="31"/>
      <c r="Z2037" s="31"/>
      <c r="AA2037" s="31"/>
      <c r="AB2037" s="31"/>
      <c r="AC2037" s="31"/>
      <c r="AD2037" s="31"/>
      <c r="AE2037" s="31"/>
      <c r="AF2037" s="31"/>
      <c r="AG2037" s="31"/>
      <c r="AH2037" s="31"/>
      <c r="AI2037" s="31"/>
      <c r="AJ2037" s="31"/>
      <c r="AK2037" s="31"/>
      <c r="AL2037" s="31"/>
      <c r="AM2037" s="31"/>
      <c r="AN2037" s="31"/>
      <c r="AO2037" s="31"/>
      <c r="AP2037" s="31"/>
      <c r="AQ2037" s="31"/>
      <c r="AR2037" s="31"/>
      <c r="AS2037" s="31"/>
      <c r="AT2037" s="31"/>
      <c r="AU2037" s="31"/>
      <c r="AV2037" s="31"/>
      <c r="AW2037" s="31"/>
      <c r="AX2037" s="31"/>
      <c r="AY2037" s="31"/>
      <c r="AZ2037" s="31"/>
      <c r="BA2037" s="31"/>
    </row>
    <row r="2038" spans="1:53" s="21" customFormat="1" ht="20.100000000000001" customHeight="1" x14ac:dyDescent="0.2">
      <c r="A2038" s="27" t="s">
        <v>11101</v>
      </c>
      <c r="B2038" s="28" t="s">
        <v>265</v>
      </c>
      <c r="C2038" s="27" t="s">
        <v>674</v>
      </c>
      <c r="D2038" s="27" t="s">
        <v>11255</v>
      </c>
      <c r="E2038" s="27" t="s">
        <v>7</v>
      </c>
      <c r="F2038" s="27" t="s">
        <v>6507</v>
      </c>
      <c r="G2038" s="27" t="s">
        <v>11256</v>
      </c>
      <c r="H2038" s="27" t="s">
        <v>7131</v>
      </c>
      <c r="I2038" s="29">
        <v>40000</v>
      </c>
      <c r="J2038" s="27" t="s">
        <v>6520</v>
      </c>
      <c r="K2038" s="27" t="s">
        <v>11099</v>
      </c>
      <c r="L2038" s="27" t="s">
        <v>6579</v>
      </c>
      <c r="M2038" s="30">
        <v>42996</v>
      </c>
      <c r="N2038" s="27" t="s">
        <v>11091</v>
      </c>
      <c r="O2038" s="23">
        <v>0</v>
      </c>
      <c r="P2038" s="23">
        <v>446603.96</v>
      </c>
      <c r="Q2038" s="23">
        <v>0</v>
      </c>
      <c r="R2038" s="24">
        <v>0</v>
      </c>
      <c r="S2038" s="25">
        <v>0</v>
      </c>
      <c r="T2038" s="32" t="s">
        <v>12066</v>
      </c>
      <c r="U2038" s="22" t="str">
        <f>IFERROR(VLOOKUP(B2038,[1]Planilha1!$A$1:$B$34,2,FALSE),"Liberado")</f>
        <v>Liberado</v>
      </c>
      <c r="V2038" s="31"/>
      <c r="W2038" s="31"/>
      <c r="X2038" s="31"/>
      <c r="Y2038" s="31"/>
      <c r="Z2038" s="31"/>
      <c r="AA2038" s="31"/>
      <c r="AB2038" s="31"/>
      <c r="AC2038" s="31"/>
      <c r="AD2038" s="31"/>
      <c r="AE2038" s="31"/>
      <c r="AF2038" s="31"/>
      <c r="AG2038" s="31"/>
      <c r="AH2038" s="31"/>
      <c r="AI2038" s="31"/>
      <c r="AJ2038" s="31"/>
      <c r="AK2038" s="31"/>
      <c r="AL2038" s="31"/>
      <c r="AM2038" s="31"/>
      <c r="AN2038" s="31"/>
      <c r="AO2038" s="31"/>
      <c r="AP2038" s="31"/>
      <c r="AQ2038" s="31"/>
      <c r="AR2038" s="31"/>
      <c r="AS2038" s="31"/>
      <c r="AT2038" s="31"/>
      <c r="AU2038" s="31"/>
      <c r="AV2038" s="31"/>
      <c r="AW2038" s="31"/>
      <c r="AX2038" s="31"/>
      <c r="AY2038" s="31"/>
      <c r="AZ2038" s="31"/>
      <c r="BA2038" s="31"/>
    </row>
    <row r="2039" spans="1:53" s="21" customFormat="1" ht="20.100000000000001" customHeight="1" x14ac:dyDescent="0.2">
      <c r="A2039" s="27" t="s">
        <v>11101</v>
      </c>
      <c r="B2039" s="28" t="s">
        <v>265</v>
      </c>
      <c r="C2039" s="27" t="s">
        <v>649</v>
      </c>
      <c r="D2039" s="27" t="s">
        <v>11352</v>
      </c>
      <c r="E2039" s="27" t="s">
        <v>7</v>
      </c>
      <c r="F2039" s="27" t="s">
        <v>6507</v>
      </c>
      <c r="G2039" s="27" t="s">
        <v>11353</v>
      </c>
      <c r="H2039" s="27" t="s">
        <v>11124</v>
      </c>
      <c r="I2039" s="29">
        <v>50000</v>
      </c>
      <c r="J2039" s="27" t="s">
        <v>6520</v>
      </c>
      <c r="K2039" s="27" t="s">
        <v>11354</v>
      </c>
      <c r="L2039" s="27" t="s">
        <v>11090</v>
      </c>
      <c r="M2039" s="30">
        <v>43194</v>
      </c>
      <c r="N2039" s="27" t="s">
        <v>11091</v>
      </c>
      <c r="O2039" s="23">
        <v>0</v>
      </c>
      <c r="P2039" s="23">
        <v>423506.69</v>
      </c>
      <c r="Q2039" s="23">
        <v>0</v>
      </c>
      <c r="R2039" s="24">
        <v>0</v>
      </c>
      <c r="S2039" s="25">
        <v>0</v>
      </c>
      <c r="T2039" s="34" t="s">
        <v>12065</v>
      </c>
      <c r="U2039" s="22" t="str">
        <f>IFERROR(VLOOKUP(B2039,[1]Planilha1!$A$1:$B$34,2,FALSE),"Liberado")</f>
        <v>Liberado</v>
      </c>
      <c r="V2039" s="31"/>
      <c r="W2039" s="31"/>
      <c r="X2039" s="31"/>
      <c r="Y2039" s="31"/>
      <c r="Z2039" s="31"/>
      <c r="AA2039" s="31"/>
      <c r="AB2039" s="31"/>
      <c r="AC2039" s="31"/>
      <c r="AD2039" s="31"/>
      <c r="AE2039" s="31"/>
      <c r="AF2039" s="31"/>
      <c r="AG2039" s="31"/>
      <c r="AH2039" s="31"/>
      <c r="AI2039" s="31"/>
      <c r="AJ2039" s="31"/>
      <c r="AK2039" s="31"/>
      <c r="AL2039" s="31"/>
      <c r="AM2039" s="31"/>
      <c r="AN2039" s="31"/>
      <c r="AO2039" s="31"/>
      <c r="AP2039" s="31"/>
      <c r="AQ2039" s="31"/>
      <c r="AR2039" s="31"/>
      <c r="AS2039" s="31"/>
      <c r="AT2039" s="31"/>
      <c r="AU2039" s="31"/>
      <c r="AV2039" s="31"/>
      <c r="AW2039" s="31"/>
      <c r="AX2039" s="31"/>
      <c r="AY2039" s="31"/>
      <c r="AZ2039" s="31"/>
      <c r="BA2039" s="31"/>
    </row>
    <row r="2040" spans="1:53" s="21" customFormat="1" ht="20.100000000000001" customHeight="1" x14ac:dyDescent="0.2">
      <c r="A2040" s="27" t="s">
        <v>11101</v>
      </c>
      <c r="B2040" s="28" t="s">
        <v>265</v>
      </c>
      <c r="C2040" s="27" t="s">
        <v>325</v>
      </c>
      <c r="D2040" s="27" t="s">
        <v>11361</v>
      </c>
      <c r="E2040" s="27" t="s">
        <v>7</v>
      </c>
      <c r="F2040" s="27" t="s">
        <v>6507</v>
      </c>
      <c r="G2040" s="27" t="s">
        <v>11362</v>
      </c>
      <c r="H2040" s="27" t="s">
        <v>11363</v>
      </c>
      <c r="I2040" s="29">
        <v>70000</v>
      </c>
      <c r="J2040" s="27" t="s">
        <v>6520</v>
      </c>
      <c r="K2040" s="27" t="s">
        <v>11354</v>
      </c>
      <c r="L2040" s="27" t="s">
        <v>6579</v>
      </c>
      <c r="M2040" s="30">
        <v>43263</v>
      </c>
      <c r="N2040" s="27" t="s">
        <v>6547</v>
      </c>
      <c r="O2040" s="23">
        <v>37439.980000000003</v>
      </c>
      <c r="P2040" s="23">
        <v>32477.94</v>
      </c>
      <c r="Q2040" s="23">
        <v>0</v>
      </c>
      <c r="R2040" s="24">
        <v>0</v>
      </c>
      <c r="S2040" s="25">
        <v>0</v>
      </c>
      <c r="T2040" s="32"/>
      <c r="U2040" s="22" t="str">
        <f>IFERROR(VLOOKUP(B2040,[1]Planilha1!$A$1:$B$34,2,FALSE),"Liberado")</f>
        <v>Liberado</v>
      </c>
      <c r="V2040" s="31"/>
      <c r="W2040" s="31"/>
      <c r="X2040" s="31"/>
      <c r="Y2040" s="31"/>
      <c r="Z2040" s="31"/>
      <c r="AA2040" s="31"/>
      <c r="AB2040" s="31"/>
      <c r="AC2040" s="31"/>
      <c r="AD2040" s="31"/>
      <c r="AE2040" s="31"/>
      <c r="AF2040" s="31"/>
      <c r="AG2040" s="31"/>
      <c r="AH2040" s="31"/>
      <c r="AI2040" s="31"/>
      <c r="AJ2040" s="31"/>
      <c r="AK2040" s="31"/>
      <c r="AL2040" s="31"/>
      <c r="AM2040" s="31"/>
      <c r="AN2040" s="31"/>
      <c r="AO2040" s="31"/>
      <c r="AP2040" s="31"/>
      <c r="AQ2040" s="31"/>
      <c r="AR2040" s="31"/>
      <c r="AS2040" s="31"/>
      <c r="AT2040" s="31"/>
      <c r="AU2040" s="31"/>
      <c r="AV2040" s="31"/>
      <c r="AW2040" s="31"/>
      <c r="AX2040" s="31"/>
      <c r="AY2040" s="31"/>
      <c r="AZ2040" s="31"/>
      <c r="BA2040" s="31"/>
    </row>
    <row r="2041" spans="1:53" s="21" customFormat="1" ht="20.100000000000001" customHeight="1" x14ac:dyDescent="0.2">
      <c r="A2041" s="27" t="s">
        <v>11101</v>
      </c>
      <c r="B2041" s="28" t="s">
        <v>265</v>
      </c>
      <c r="C2041" s="27" t="s">
        <v>696</v>
      </c>
      <c r="D2041" s="27" t="s">
        <v>1847</v>
      </c>
      <c r="E2041" s="27" t="s">
        <v>7</v>
      </c>
      <c r="F2041" s="27" t="s">
        <v>6507</v>
      </c>
      <c r="G2041" s="27" t="s">
        <v>6545</v>
      </c>
      <c r="H2041" s="27" t="s">
        <v>6546</v>
      </c>
      <c r="I2041" s="29">
        <v>100000</v>
      </c>
      <c r="J2041" s="27" t="s">
        <v>6520</v>
      </c>
      <c r="K2041" s="27" t="s">
        <v>11354</v>
      </c>
      <c r="L2041" s="27" t="s">
        <v>7317</v>
      </c>
      <c r="M2041" s="30">
        <v>42970</v>
      </c>
      <c r="N2041" s="27" t="s">
        <v>11091</v>
      </c>
      <c r="O2041" s="23">
        <v>0</v>
      </c>
      <c r="P2041" s="23">
        <v>1037.79</v>
      </c>
      <c r="Q2041" s="23">
        <v>0</v>
      </c>
      <c r="R2041" s="24">
        <v>0</v>
      </c>
      <c r="S2041" s="25">
        <v>0</v>
      </c>
      <c r="T2041" s="34" t="s">
        <v>12065</v>
      </c>
      <c r="U2041" s="22" t="str">
        <f>IFERROR(VLOOKUP(B2041,[1]Planilha1!$A$1:$B$34,2,FALSE),"Liberado")</f>
        <v>Liberado</v>
      </c>
      <c r="V2041" s="31"/>
      <c r="W2041" s="31"/>
      <c r="X2041" s="31"/>
      <c r="Y2041" s="31"/>
      <c r="Z2041" s="31"/>
      <c r="AA2041" s="31"/>
      <c r="AB2041" s="31"/>
      <c r="AC2041" s="31"/>
      <c r="AD2041" s="31"/>
      <c r="AE2041" s="31"/>
      <c r="AF2041" s="31"/>
      <c r="AG2041" s="31"/>
      <c r="AH2041" s="31"/>
      <c r="AI2041" s="31"/>
      <c r="AJ2041" s="31"/>
      <c r="AK2041" s="31"/>
      <c r="AL2041" s="31"/>
      <c r="AM2041" s="31"/>
      <c r="AN2041" s="31"/>
      <c r="AO2041" s="31"/>
      <c r="AP2041" s="31"/>
      <c r="AQ2041" s="31"/>
      <c r="AR2041" s="31"/>
      <c r="AS2041" s="31"/>
      <c r="AT2041" s="31"/>
      <c r="AU2041" s="31"/>
      <c r="AV2041" s="31"/>
      <c r="AW2041" s="31"/>
      <c r="AX2041" s="31"/>
      <c r="AY2041" s="31"/>
      <c r="AZ2041" s="31"/>
      <c r="BA2041" s="31"/>
    </row>
    <row r="2042" spans="1:53" s="21" customFormat="1" ht="20.100000000000001" customHeight="1" x14ac:dyDescent="0.2">
      <c r="A2042" s="27" t="s">
        <v>11101</v>
      </c>
      <c r="B2042" s="28" t="s">
        <v>265</v>
      </c>
      <c r="C2042" s="27" t="s">
        <v>674</v>
      </c>
      <c r="D2042" s="27" t="s">
        <v>1866</v>
      </c>
      <c r="E2042" s="27" t="s">
        <v>7</v>
      </c>
      <c r="F2042" s="27" t="s">
        <v>6507</v>
      </c>
      <c r="G2042" s="27" t="s">
        <v>11489</v>
      </c>
      <c r="H2042" s="27" t="s">
        <v>6577</v>
      </c>
      <c r="I2042" s="29">
        <v>50000</v>
      </c>
      <c r="J2042" s="27" t="s">
        <v>6514</v>
      </c>
      <c r="K2042" s="27" t="s">
        <v>11099</v>
      </c>
      <c r="L2042" s="27" t="s">
        <v>6664</v>
      </c>
      <c r="M2042" s="30">
        <v>42849</v>
      </c>
      <c r="N2042" s="27" t="s">
        <v>11490</v>
      </c>
      <c r="O2042" s="23">
        <v>4846.16</v>
      </c>
      <c r="P2042" s="23">
        <v>0</v>
      </c>
      <c r="Q2042" s="23">
        <v>0</v>
      </c>
      <c r="R2042" s="24">
        <v>0</v>
      </c>
      <c r="S2042" s="25">
        <v>0</v>
      </c>
      <c r="T2042" s="32"/>
      <c r="U2042" s="22" t="str">
        <f>IFERROR(VLOOKUP(B2042,[1]Planilha1!$A$1:$B$34,2,FALSE),"Liberado")</f>
        <v>Liberado</v>
      </c>
      <c r="V2042" s="31"/>
      <c r="W2042" s="31"/>
      <c r="X2042" s="31"/>
      <c r="Y2042" s="31"/>
      <c r="Z2042" s="31"/>
      <c r="AA2042" s="31"/>
      <c r="AB2042" s="31"/>
      <c r="AC2042" s="31"/>
      <c r="AD2042" s="31"/>
      <c r="AE2042" s="31"/>
      <c r="AF2042" s="31"/>
      <c r="AG2042" s="31"/>
      <c r="AH2042" s="31"/>
      <c r="AI2042" s="31"/>
      <c r="AJ2042" s="31"/>
      <c r="AK2042" s="31"/>
      <c r="AL2042" s="31"/>
      <c r="AM2042" s="31"/>
      <c r="AN2042" s="31"/>
      <c r="AO2042" s="31"/>
      <c r="AP2042" s="31"/>
      <c r="AQ2042" s="31"/>
      <c r="AR2042" s="31"/>
      <c r="AS2042" s="31"/>
      <c r="AT2042" s="31"/>
      <c r="AU2042" s="31"/>
      <c r="AV2042" s="31"/>
      <c r="AW2042" s="31"/>
      <c r="AX2042" s="31"/>
      <c r="AY2042" s="31"/>
      <c r="AZ2042" s="31"/>
      <c r="BA2042" s="31"/>
    </row>
    <row r="2043" spans="1:53" s="21" customFormat="1" ht="20.100000000000001" customHeight="1" x14ac:dyDescent="0.2">
      <c r="A2043" s="27" t="s">
        <v>11101</v>
      </c>
      <c r="B2043" s="28" t="s">
        <v>265</v>
      </c>
      <c r="C2043" s="27" t="s">
        <v>534</v>
      </c>
      <c r="D2043" s="27" t="s">
        <v>1911</v>
      </c>
      <c r="E2043" s="27" t="s">
        <v>7</v>
      </c>
      <c r="F2043" s="27" t="s">
        <v>6507</v>
      </c>
      <c r="G2043" s="27" t="s">
        <v>6652</v>
      </c>
      <c r="H2043" s="27" t="s">
        <v>6653</v>
      </c>
      <c r="I2043" s="29">
        <v>40000</v>
      </c>
      <c r="J2043" s="27" t="s">
        <v>6514</v>
      </c>
      <c r="K2043" s="27" t="s">
        <v>11568</v>
      </c>
      <c r="L2043" s="27" t="s">
        <v>6579</v>
      </c>
      <c r="M2043" s="30">
        <v>43179</v>
      </c>
      <c r="N2043" s="27" t="s">
        <v>12096</v>
      </c>
      <c r="O2043" s="23">
        <v>0</v>
      </c>
      <c r="P2043" s="23">
        <v>0.01</v>
      </c>
      <c r="Q2043" s="23">
        <v>0</v>
      </c>
      <c r="R2043" s="24">
        <v>0</v>
      </c>
      <c r="S2043" s="25">
        <v>0</v>
      </c>
      <c r="T2043" s="32" t="s">
        <v>12066</v>
      </c>
      <c r="U2043" s="22" t="str">
        <f>IFERROR(VLOOKUP(B2043,[1]Planilha1!$A$1:$B$34,2,FALSE),"Liberado")</f>
        <v>Liberado</v>
      </c>
      <c r="V2043" s="31"/>
      <c r="W2043" s="31"/>
      <c r="X2043" s="31"/>
      <c r="Y2043" s="31"/>
      <c r="Z2043" s="31"/>
      <c r="AA2043" s="31"/>
      <c r="AB2043" s="31"/>
      <c r="AC2043" s="31"/>
      <c r="AD2043" s="31"/>
      <c r="AE2043" s="31"/>
      <c r="AF2043" s="31"/>
      <c r="AG2043" s="31"/>
      <c r="AH2043" s="31"/>
      <c r="AI2043" s="31"/>
      <c r="AJ2043" s="31"/>
      <c r="AK2043" s="31"/>
      <c r="AL2043" s="31"/>
      <c r="AM2043" s="31"/>
      <c r="AN2043" s="31"/>
      <c r="AO2043" s="31"/>
      <c r="AP2043" s="31"/>
      <c r="AQ2043" s="31"/>
      <c r="AR2043" s="31"/>
      <c r="AS2043" s="31"/>
      <c r="AT2043" s="31"/>
      <c r="AU2043" s="31"/>
      <c r="AV2043" s="31"/>
      <c r="AW2043" s="31"/>
      <c r="AX2043" s="31"/>
      <c r="AY2043" s="31"/>
      <c r="AZ2043" s="31"/>
      <c r="BA2043" s="31"/>
    </row>
    <row r="2044" spans="1:53" s="21" customFormat="1" ht="20.100000000000001" customHeight="1" x14ac:dyDescent="0.2">
      <c r="A2044" s="27" t="s">
        <v>11101</v>
      </c>
      <c r="B2044" s="28" t="s">
        <v>265</v>
      </c>
      <c r="C2044" s="27" t="s">
        <v>325</v>
      </c>
      <c r="D2044" s="27" t="s">
        <v>1951</v>
      </c>
      <c r="E2044" s="27" t="s">
        <v>7</v>
      </c>
      <c r="F2044" s="27" t="s">
        <v>6507</v>
      </c>
      <c r="G2044" s="27" t="s">
        <v>6796</v>
      </c>
      <c r="H2044" s="27" t="s">
        <v>6797</v>
      </c>
      <c r="I2044" s="29">
        <v>50000</v>
      </c>
      <c r="J2044" s="27" t="s">
        <v>6514</v>
      </c>
      <c r="K2044" s="27" t="s">
        <v>11635</v>
      </c>
      <c r="L2044" s="27" t="s">
        <v>6680</v>
      </c>
      <c r="M2044" s="30" t="s">
        <v>6531</v>
      </c>
      <c r="N2044" s="27" t="s">
        <v>6798</v>
      </c>
      <c r="O2044" s="23">
        <v>180874.57</v>
      </c>
      <c r="P2044" s="23">
        <v>0</v>
      </c>
      <c r="Q2044" s="23">
        <v>0</v>
      </c>
      <c r="R2044" s="24">
        <v>8569.26</v>
      </c>
      <c r="S2044" s="25">
        <v>0</v>
      </c>
      <c r="T2044" s="32"/>
      <c r="U2044" s="22" t="str">
        <f>IFERROR(VLOOKUP(B2044,[1]Planilha1!$A$1:$B$34,2,FALSE),"Liberado")</f>
        <v>Liberado</v>
      </c>
      <c r="V2044" s="31"/>
      <c r="W2044" s="31"/>
      <c r="X2044" s="31"/>
      <c r="Y2044" s="31"/>
      <c r="Z2044" s="31"/>
      <c r="AA2044" s="31"/>
      <c r="AB2044" s="31"/>
      <c r="AC2044" s="31"/>
      <c r="AD2044" s="31"/>
      <c r="AE2044" s="31"/>
      <c r="AF2044" s="31"/>
      <c r="AG2044" s="31"/>
      <c r="AH2044" s="31"/>
      <c r="AI2044" s="31"/>
      <c r="AJ2044" s="31"/>
      <c r="AK2044" s="31"/>
      <c r="AL2044" s="31"/>
      <c r="AM2044" s="31"/>
      <c r="AN2044" s="31"/>
      <c r="AO2044" s="31"/>
      <c r="AP2044" s="31"/>
      <c r="AQ2044" s="31"/>
      <c r="AR2044" s="31"/>
      <c r="AS2044" s="31"/>
      <c r="AT2044" s="31"/>
      <c r="AU2044" s="31"/>
      <c r="AV2044" s="31"/>
      <c r="AW2044" s="31"/>
      <c r="AX2044" s="31"/>
      <c r="AY2044" s="31"/>
      <c r="AZ2044" s="31"/>
      <c r="BA2044" s="31"/>
    </row>
    <row r="2045" spans="1:53" s="21" customFormat="1" ht="20.100000000000001" customHeight="1" x14ac:dyDescent="0.2">
      <c r="A2045" s="27" t="s">
        <v>11101</v>
      </c>
      <c r="B2045" s="28" t="s">
        <v>265</v>
      </c>
      <c r="C2045" s="27" t="s">
        <v>706</v>
      </c>
      <c r="D2045" s="27" t="s">
        <v>2017</v>
      </c>
      <c r="E2045" s="27" t="s">
        <v>7</v>
      </c>
      <c r="F2045" s="27" t="s">
        <v>6507</v>
      </c>
      <c r="G2045" s="27" t="s">
        <v>7034</v>
      </c>
      <c r="H2045" s="27" t="s">
        <v>7035</v>
      </c>
      <c r="I2045" s="29">
        <v>35000</v>
      </c>
      <c r="J2045" s="27" t="s">
        <v>6514</v>
      </c>
      <c r="K2045" s="27" t="s">
        <v>11749</v>
      </c>
      <c r="L2045" s="27" t="s">
        <v>11556</v>
      </c>
      <c r="M2045" s="30" t="s">
        <v>6531</v>
      </c>
      <c r="N2045" s="27" t="s">
        <v>11750</v>
      </c>
      <c r="O2045" s="23">
        <v>47781.87</v>
      </c>
      <c r="P2045" s="23">
        <v>0</v>
      </c>
      <c r="Q2045" s="23">
        <v>0</v>
      </c>
      <c r="R2045" s="24">
        <v>0</v>
      </c>
      <c r="S2045" s="25">
        <v>0</v>
      </c>
      <c r="T2045" s="32"/>
      <c r="U2045" s="22" t="str">
        <f>IFERROR(VLOOKUP(B2045,[1]Planilha1!$A$1:$B$34,2,FALSE),"Liberado")</f>
        <v>Liberado</v>
      </c>
      <c r="V2045" s="31"/>
      <c r="W2045" s="31"/>
      <c r="X2045" s="31"/>
      <c r="Y2045" s="31"/>
      <c r="Z2045" s="31"/>
      <c r="AA2045" s="31"/>
      <c r="AB2045" s="31"/>
      <c r="AC2045" s="31"/>
      <c r="AD2045" s="31"/>
      <c r="AE2045" s="31"/>
      <c r="AF2045" s="31"/>
      <c r="AG2045" s="31"/>
      <c r="AH2045" s="31"/>
      <c r="AI2045" s="31"/>
      <c r="AJ2045" s="31"/>
      <c r="AK2045" s="31"/>
      <c r="AL2045" s="31"/>
      <c r="AM2045" s="31"/>
      <c r="AN2045" s="31"/>
      <c r="AO2045" s="31"/>
      <c r="AP2045" s="31"/>
      <c r="AQ2045" s="31"/>
      <c r="AR2045" s="31"/>
      <c r="AS2045" s="31"/>
      <c r="AT2045" s="31"/>
      <c r="AU2045" s="31"/>
      <c r="AV2045" s="31"/>
      <c r="AW2045" s="31"/>
      <c r="AX2045" s="31"/>
      <c r="AY2045" s="31"/>
      <c r="AZ2045" s="31"/>
      <c r="BA2045" s="31"/>
    </row>
    <row r="2046" spans="1:53" s="21" customFormat="1" ht="20.100000000000001" customHeight="1" x14ac:dyDescent="0.2">
      <c r="A2046" s="27" t="s">
        <v>11101</v>
      </c>
      <c r="B2046" s="28" t="s">
        <v>265</v>
      </c>
      <c r="C2046" s="27" t="s">
        <v>397</v>
      </c>
      <c r="D2046" s="27" t="s">
        <v>2071</v>
      </c>
      <c r="E2046" s="27" t="s">
        <v>7</v>
      </c>
      <c r="F2046" s="27" t="s">
        <v>6507</v>
      </c>
      <c r="G2046" s="27" t="s">
        <v>11824</v>
      </c>
      <c r="H2046" s="27" t="s">
        <v>7131</v>
      </c>
      <c r="I2046" s="29">
        <v>50000</v>
      </c>
      <c r="J2046" s="27" t="s">
        <v>6514</v>
      </c>
      <c r="K2046" s="27" t="s">
        <v>11825</v>
      </c>
      <c r="L2046" s="27" t="s">
        <v>11708</v>
      </c>
      <c r="M2046" s="30">
        <v>42066</v>
      </c>
      <c r="N2046" s="27" t="s">
        <v>6798</v>
      </c>
      <c r="O2046" s="23">
        <v>19602.599999999999</v>
      </c>
      <c r="P2046" s="23">
        <v>0</v>
      </c>
      <c r="Q2046" s="23">
        <v>0</v>
      </c>
      <c r="R2046" s="24">
        <v>8959.6299999999992</v>
      </c>
      <c r="S2046" s="25">
        <v>0</v>
      </c>
      <c r="T2046" s="32"/>
      <c r="U2046" s="22" t="str">
        <f>IFERROR(VLOOKUP(B2046,[1]Planilha1!$A$1:$B$34,2,FALSE),"Liberado")</f>
        <v>Liberado</v>
      </c>
      <c r="V2046" s="31"/>
      <c r="W2046" s="31"/>
      <c r="X2046" s="31"/>
      <c r="Y2046" s="31"/>
      <c r="Z2046" s="31"/>
      <c r="AA2046" s="31"/>
      <c r="AB2046" s="31"/>
      <c r="AC2046" s="31"/>
      <c r="AD2046" s="31"/>
      <c r="AE2046" s="31"/>
      <c r="AF2046" s="31"/>
      <c r="AG2046" s="31"/>
      <c r="AH2046" s="31"/>
      <c r="AI2046" s="31"/>
      <c r="AJ2046" s="31"/>
      <c r="AK2046" s="31"/>
      <c r="AL2046" s="31"/>
      <c r="AM2046" s="31"/>
      <c r="AN2046" s="31"/>
      <c r="AO2046" s="31"/>
      <c r="AP2046" s="31"/>
      <c r="AQ2046" s="31"/>
      <c r="AR2046" s="31"/>
      <c r="AS2046" s="31"/>
      <c r="AT2046" s="31"/>
      <c r="AU2046" s="31"/>
      <c r="AV2046" s="31"/>
      <c r="AW2046" s="31"/>
      <c r="AX2046" s="31"/>
      <c r="AY2046" s="31"/>
      <c r="AZ2046" s="31"/>
      <c r="BA2046" s="31"/>
    </row>
    <row r="2047" spans="1:53" s="21" customFormat="1" ht="20.100000000000001" customHeight="1" x14ac:dyDescent="0.2">
      <c r="A2047" s="27" t="s">
        <v>11101</v>
      </c>
      <c r="B2047" s="28" t="s">
        <v>265</v>
      </c>
      <c r="C2047" s="27" t="s">
        <v>602</v>
      </c>
      <c r="D2047" s="27" t="s">
        <v>2088</v>
      </c>
      <c r="E2047" s="27" t="s">
        <v>7</v>
      </c>
      <c r="F2047" s="27" t="s">
        <v>6507</v>
      </c>
      <c r="G2047" s="27" t="s">
        <v>7165</v>
      </c>
      <c r="H2047" s="27" t="s">
        <v>7166</v>
      </c>
      <c r="I2047" s="29">
        <v>30000</v>
      </c>
      <c r="J2047" s="27" t="s">
        <v>6514</v>
      </c>
      <c r="K2047" s="27" t="s">
        <v>11849</v>
      </c>
      <c r="L2047" s="27" t="s">
        <v>7038</v>
      </c>
      <c r="M2047" s="30" t="s">
        <v>6531</v>
      </c>
      <c r="N2047" s="27" t="s">
        <v>7167</v>
      </c>
      <c r="O2047" s="23">
        <v>30660.99</v>
      </c>
      <c r="P2047" s="23">
        <v>0</v>
      </c>
      <c r="Q2047" s="23">
        <v>0</v>
      </c>
      <c r="R2047" s="24">
        <v>2000</v>
      </c>
      <c r="S2047" s="25">
        <v>0</v>
      </c>
      <c r="T2047" s="32"/>
      <c r="U2047" s="22" t="str">
        <f>IFERROR(VLOOKUP(B2047,[1]Planilha1!$A$1:$B$34,2,FALSE),"Liberado")</f>
        <v>Liberado</v>
      </c>
      <c r="V2047" s="31"/>
      <c r="W2047" s="31"/>
      <c r="X2047" s="31"/>
      <c r="Y2047" s="31"/>
      <c r="Z2047" s="31"/>
      <c r="AA2047" s="31"/>
      <c r="AB2047" s="31"/>
      <c r="AC2047" s="31"/>
      <c r="AD2047" s="31"/>
      <c r="AE2047" s="31"/>
      <c r="AF2047" s="31"/>
      <c r="AG2047" s="31"/>
      <c r="AH2047" s="31"/>
      <c r="AI2047" s="31"/>
      <c r="AJ2047" s="31"/>
      <c r="AK2047" s="31"/>
      <c r="AL2047" s="31"/>
      <c r="AM2047" s="31"/>
      <c r="AN2047" s="31"/>
      <c r="AO2047" s="31"/>
      <c r="AP2047" s="31"/>
      <c r="AQ2047" s="31"/>
      <c r="AR2047" s="31"/>
      <c r="AS2047" s="31"/>
      <c r="AT2047" s="31"/>
      <c r="AU2047" s="31"/>
      <c r="AV2047" s="31"/>
      <c r="AW2047" s="31"/>
      <c r="AX2047" s="31"/>
      <c r="AY2047" s="31"/>
      <c r="AZ2047" s="31"/>
      <c r="BA2047" s="31"/>
    </row>
    <row r="2048" spans="1:53" s="21" customFormat="1" ht="20.100000000000001" customHeight="1" x14ac:dyDescent="0.2">
      <c r="A2048" s="12" t="s">
        <v>58</v>
      </c>
      <c r="B2048" s="18" t="s">
        <v>242</v>
      </c>
      <c r="C2048" s="12" t="s">
        <v>323</v>
      </c>
      <c r="D2048" s="12" t="s">
        <v>324</v>
      </c>
      <c r="E2048" s="19" t="s">
        <v>5</v>
      </c>
      <c r="F2048" s="19" t="s">
        <v>2255</v>
      </c>
      <c r="G2048" s="19" t="s">
        <v>2262</v>
      </c>
      <c r="H2048" s="12" t="s">
        <v>2263</v>
      </c>
      <c r="I2048" s="20">
        <v>140000</v>
      </c>
      <c r="J2048" s="12" t="s">
        <v>2264</v>
      </c>
      <c r="K2048" s="12" t="s">
        <v>2265</v>
      </c>
      <c r="L2048" s="12" t="s">
        <v>2249</v>
      </c>
      <c r="M2048" s="12"/>
      <c r="N2048" s="12" t="s">
        <v>2267</v>
      </c>
      <c r="O2048" s="20">
        <v>0</v>
      </c>
      <c r="P2048" s="20">
        <v>0</v>
      </c>
      <c r="Q2048" s="20">
        <v>0</v>
      </c>
      <c r="R2048" s="20">
        <v>0</v>
      </c>
      <c r="S2048" s="20">
        <v>1920</v>
      </c>
      <c r="U2048" s="22" t="str">
        <f>IFERROR(VLOOKUP(B2048,[1]Planilha1!$A$1:$B$34,2,FALSE),"Liberado")</f>
        <v>Liberado</v>
      </c>
    </row>
    <row r="2049" spans="1:21" s="21" customFormat="1" ht="20.100000000000001" customHeight="1" x14ac:dyDescent="0.2">
      <c r="A2049" s="12" t="s">
        <v>58</v>
      </c>
      <c r="B2049" s="18" t="s">
        <v>242</v>
      </c>
      <c r="C2049" s="12" t="s">
        <v>427</v>
      </c>
      <c r="D2049" s="12" t="s">
        <v>7870</v>
      </c>
      <c r="E2049" s="19" t="s">
        <v>5</v>
      </c>
      <c r="F2049" s="19" t="s">
        <v>2244</v>
      </c>
      <c r="G2049" s="19" t="s">
        <v>7871</v>
      </c>
      <c r="H2049" s="12" t="s">
        <v>5432</v>
      </c>
      <c r="I2049" s="20">
        <v>30000</v>
      </c>
      <c r="J2049" s="12" t="s">
        <v>2264</v>
      </c>
      <c r="K2049" s="12" t="s">
        <v>4957</v>
      </c>
      <c r="L2049" s="12" t="s">
        <v>3435</v>
      </c>
      <c r="M2049" s="12" t="s">
        <v>7872</v>
      </c>
      <c r="N2049" s="12" t="s">
        <v>2438</v>
      </c>
      <c r="O2049" s="20">
        <v>0</v>
      </c>
      <c r="P2049" s="20">
        <v>8000</v>
      </c>
      <c r="Q2049" s="20">
        <v>0</v>
      </c>
      <c r="R2049" s="20">
        <v>0</v>
      </c>
      <c r="S2049" s="20">
        <v>120</v>
      </c>
      <c r="U2049" s="22" t="str">
        <f>IFERROR(VLOOKUP(B2049,[1]Planilha1!$A$1:$B$34,2,FALSE),"Liberado")</f>
        <v>Liberado</v>
      </c>
    </row>
    <row r="2050" spans="1:21" s="21" customFormat="1" ht="20.100000000000001" customHeight="1" x14ac:dyDescent="0.2">
      <c r="A2050" s="12" t="s">
        <v>58</v>
      </c>
      <c r="B2050" s="18" t="s">
        <v>242</v>
      </c>
      <c r="C2050" s="12" t="s">
        <v>411</v>
      </c>
      <c r="D2050" s="12" t="s">
        <v>415</v>
      </c>
      <c r="E2050" s="19" t="s">
        <v>5</v>
      </c>
      <c r="F2050" s="19" t="s">
        <v>2244</v>
      </c>
      <c r="G2050" s="19" t="s">
        <v>2609</v>
      </c>
      <c r="H2050" s="12" t="s">
        <v>2610</v>
      </c>
      <c r="I2050" s="20">
        <v>20000</v>
      </c>
      <c r="J2050" s="12" t="s">
        <v>2264</v>
      </c>
      <c r="K2050" s="12" t="s">
        <v>2611</v>
      </c>
      <c r="L2050" s="12" t="s">
        <v>2334</v>
      </c>
      <c r="M2050" s="12"/>
      <c r="N2050" s="12" t="s">
        <v>2612</v>
      </c>
      <c r="O2050" s="20">
        <v>0</v>
      </c>
      <c r="P2050" s="20">
        <v>0</v>
      </c>
      <c r="Q2050" s="20">
        <v>0</v>
      </c>
      <c r="R2050" s="20">
        <v>0</v>
      </c>
      <c r="S2050" s="20">
        <v>960</v>
      </c>
      <c r="U2050" s="22" t="str">
        <f>IFERROR(VLOOKUP(B2050,[1]Planilha1!$A$1:$B$34,2,FALSE),"Liberado")</f>
        <v>Liberado</v>
      </c>
    </row>
    <row r="2051" spans="1:21" s="21" customFormat="1" ht="20.100000000000001" customHeight="1" x14ac:dyDescent="0.2">
      <c r="A2051" s="12" t="s">
        <v>58</v>
      </c>
      <c r="B2051" s="18" t="s">
        <v>242</v>
      </c>
      <c r="C2051" s="12" t="s">
        <v>411</v>
      </c>
      <c r="D2051" s="12" t="s">
        <v>421</v>
      </c>
      <c r="E2051" s="19" t="s">
        <v>5</v>
      </c>
      <c r="F2051" s="19" t="s">
        <v>2324</v>
      </c>
      <c r="G2051" s="19" t="s">
        <v>2634</v>
      </c>
      <c r="H2051" s="12" t="s">
        <v>2635</v>
      </c>
      <c r="I2051" s="20">
        <v>15426.58</v>
      </c>
      <c r="J2051" s="12" t="s">
        <v>2264</v>
      </c>
      <c r="K2051" s="12" t="s">
        <v>2636</v>
      </c>
      <c r="L2051" s="12" t="s">
        <v>7881</v>
      </c>
      <c r="M2051" s="12"/>
      <c r="N2051" s="12" t="s">
        <v>8136</v>
      </c>
      <c r="O2051" s="20">
        <v>5000</v>
      </c>
      <c r="P2051" s="20">
        <v>0</v>
      </c>
      <c r="Q2051" s="20">
        <v>0</v>
      </c>
      <c r="R2051" s="20">
        <v>0</v>
      </c>
      <c r="S2051" s="20">
        <v>840</v>
      </c>
      <c r="U2051" s="22" t="str">
        <f>IFERROR(VLOOKUP(B2051,[1]Planilha1!$A$1:$B$34,2,FALSE),"Liberado")</f>
        <v>Liberado</v>
      </c>
    </row>
    <row r="2052" spans="1:21" s="21" customFormat="1" ht="20.100000000000001" customHeight="1" x14ac:dyDescent="0.2">
      <c r="A2052" s="12" t="s">
        <v>58</v>
      </c>
      <c r="B2052" s="18" t="s">
        <v>242</v>
      </c>
      <c r="C2052" s="12" t="s">
        <v>411</v>
      </c>
      <c r="D2052" s="12" t="s">
        <v>424</v>
      </c>
      <c r="E2052" s="19" t="s">
        <v>5</v>
      </c>
      <c r="F2052" s="19" t="s">
        <v>2244</v>
      </c>
      <c r="G2052" s="19" t="s">
        <v>2645</v>
      </c>
      <c r="H2052" s="12" t="s">
        <v>2646</v>
      </c>
      <c r="I2052" s="20">
        <v>20000</v>
      </c>
      <c r="J2052" s="12" t="s">
        <v>2264</v>
      </c>
      <c r="K2052" s="12" t="s">
        <v>2647</v>
      </c>
      <c r="L2052" s="12" t="s">
        <v>2879</v>
      </c>
      <c r="M2052" s="12"/>
      <c r="N2052" s="12" t="s">
        <v>2342</v>
      </c>
      <c r="O2052" s="20">
        <v>5000</v>
      </c>
      <c r="P2052" s="20">
        <v>0</v>
      </c>
      <c r="Q2052" s="20">
        <v>0</v>
      </c>
      <c r="R2052" s="20">
        <v>0</v>
      </c>
      <c r="S2052" s="20">
        <v>480</v>
      </c>
      <c r="U2052" s="22" t="str">
        <f>IFERROR(VLOOKUP(B2052,[1]Planilha1!$A$1:$B$34,2,FALSE),"Liberado")</f>
        <v>Liberado</v>
      </c>
    </row>
    <row r="2053" spans="1:21" s="21" customFormat="1" ht="20.100000000000001" customHeight="1" x14ac:dyDescent="0.2">
      <c r="A2053" s="12" t="s">
        <v>58</v>
      </c>
      <c r="B2053" s="18" t="s">
        <v>242</v>
      </c>
      <c r="C2053" s="12" t="s">
        <v>411</v>
      </c>
      <c r="D2053" s="12" t="s">
        <v>8159</v>
      </c>
      <c r="E2053" s="19" t="s">
        <v>5</v>
      </c>
      <c r="F2053" s="19" t="s">
        <v>4670</v>
      </c>
      <c r="G2053" s="19" t="s">
        <v>8160</v>
      </c>
      <c r="H2053" s="12" t="s">
        <v>2610</v>
      </c>
      <c r="I2053" s="20">
        <v>13376.28</v>
      </c>
      <c r="J2053" s="12" t="s">
        <v>2264</v>
      </c>
      <c r="K2053" s="12" t="s">
        <v>2446</v>
      </c>
      <c r="L2053" s="12" t="s">
        <v>2288</v>
      </c>
      <c r="M2053" s="12" t="s">
        <v>8161</v>
      </c>
      <c r="N2053" s="12" t="s">
        <v>2768</v>
      </c>
      <c r="O2053" s="20">
        <v>0</v>
      </c>
      <c r="P2053" s="20">
        <v>8000</v>
      </c>
      <c r="Q2053" s="20">
        <v>0</v>
      </c>
      <c r="R2053" s="20">
        <v>0</v>
      </c>
      <c r="S2053" s="20">
        <v>0</v>
      </c>
      <c r="U2053" s="22" t="str">
        <f>IFERROR(VLOOKUP(B2053,[1]Planilha1!$A$1:$B$34,2,FALSE),"Liberado")</f>
        <v>Liberado</v>
      </c>
    </row>
    <row r="2054" spans="1:21" s="21" customFormat="1" ht="20.100000000000001" customHeight="1" x14ac:dyDescent="0.2">
      <c r="A2054" s="12" t="s">
        <v>58</v>
      </c>
      <c r="B2054" s="18" t="s">
        <v>242</v>
      </c>
      <c r="C2054" s="12" t="s">
        <v>427</v>
      </c>
      <c r="D2054" s="12" t="s">
        <v>428</v>
      </c>
      <c r="E2054" s="19" t="s">
        <v>5</v>
      </c>
      <c r="F2054" s="19" t="s">
        <v>2273</v>
      </c>
      <c r="G2054" s="19" t="s">
        <v>2654</v>
      </c>
      <c r="H2054" s="12" t="s">
        <v>2655</v>
      </c>
      <c r="I2054" s="20">
        <v>3594.42</v>
      </c>
      <c r="J2054" s="12" t="s">
        <v>2264</v>
      </c>
      <c r="K2054" s="12" t="s">
        <v>2656</v>
      </c>
      <c r="L2054" s="12" t="s">
        <v>2296</v>
      </c>
      <c r="M2054" s="12"/>
      <c r="N2054" s="12" t="s">
        <v>2657</v>
      </c>
      <c r="O2054" s="20">
        <v>600</v>
      </c>
      <c r="P2054" s="20">
        <v>0</v>
      </c>
      <c r="Q2054" s="20">
        <v>0</v>
      </c>
      <c r="R2054" s="20">
        <v>0</v>
      </c>
      <c r="S2054" s="20">
        <v>960</v>
      </c>
      <c r="U2054" s="22" t="str">
        <f>IFERROR(VLOOKUP(B2054,[1]Planilha1!$A$1:$B$34,2,FALSE),"Liberado")</f>
        <v>Liberado</v>
      </c>
    </row>
    <row r="2055" spans="1:21" s="21" customFormat="1" ht="20.100000000000001" customHeight="1" x14ac:dyDescent="0.2">
      <c r="A2055" s="12" t="s">
        <v>58</v>
      </c>
      <c r="B2055" s="18" t="s">
        <v>242</v>
      </c>
      <c r="C2055" s="12" t="s">
        <v>427</v>
      </c>
      <c r="D2055" s="12" t="s">
        <v>443</v>
      </c>
      <c r="E2055" s="19" t="s">
        <v>5</v>
      </c>
      <c r="F2055" s="19" t="s">
        <v>2519</v>
      </c>
      <c r="G2055" s="19" t="s">
        <v>2719</v>
      </c>
      <c r="H2055" s="12" t="s">
        <v>2720</v>
      </c>
      <c r="I2055" s="20">
        <v>3000</v>
      </c>
      <c r="J2055" s="12" t="s">
        <v>2264</v>
      </c>
      <c r="K2055" s="12" t="s">
        <v>2721</v>
      </c>
      <c r="L2055" s="12" t="s">
        <v>2296</v>
      </c>
      <c r="M2055" s="12"/>
      <c r="N2055" s="12" t="s">
        <v>2722</v>
      </c>
      <c r="O2055" s="20">
        <v>2000</v>
      </c>
      <c r="P2055" s="20">
        <v>0</v>
      </c>
      <c r="Q2055" s="20">
        <v>0</v>
      </c>
      <c r="R2055" s="20">
        <v>0</v>
      </c>
      <c r="S2055" s="20">
        <v>736</v>
      </c>
      <c r="U2055" s="22" t="str">
        <f>IFERROR(VLOOKUP(B2055,[1]Planilha1!$A$1:$B$34,2,FALSE),"Liberado")</f>
        <v>Liberado</v>
      </c>
    </row>
    <row r="2056" spans="1:21" s="21" customFormat="1" ht="20.100000000000001" customHeight="1" x14ac:dyDescent="0.2">
      <c r="A2056" s="12" t="s">
        <v>58</v>
      </c>
      <c r="B2056" s="18" t="s">
        <v>242</v>
      </c>
      <c r="C2056" s="12" t="s">
        <v>427</v>
      </c>
      <c r="D2056" s="12" t="s">
        <v>444</v>
      </c>
      <c r="E2056" s="19" t="s">
        <v>5</v>
      </c>
      <c r="F2056" s="19" t="s">
        <v>2273</v>
      </c>
      <c r="G2056" s="19" t="s">
        <v>2723</v>
      </c>
      <c r="H2056" s="12" t="s">
        <v>2720</v>
      </c>
      <c r="I2056" s="20">
        <v>8000</v>
      </c>
      <c r="J2056" s="12" t="s">
        <v>2264</v>
      </c>
      <c r="K2056" s="12" t="s">
        <v>2724</v>
      </c>
      <c r="L2056" s="12" t="s">
        <v>2266</v>
      </c>
      <c r="M2056" s="12"/>
      <c r="N2056" s="12" t="s">
        <v>2657</v>
      </c>
      <c r="O2056" s="20">
        <v>2464.88</v>
      </c>
      <c r="P2056" s="20">
        <v>0</v>
      </c>
      <c r="Q2056" s="20">
        <v>0</v>
      </c>
      <c r="R2056" s="20">
        <v>2464.88</v>
      </c>
      <c r="S2056" s="20">
        <v>736</v>
      </c>
      <c r="U2056" s="22" t="str">
        <f>IFERROR(VLOOKUP(B2056,[1]Planilha1!$A$1:$B$34,2,FALSE),"Liberado")</f>
        <v>Liberado</v>
      </c>
    </row>
    <row r="2057" spans="1:21" s="21" customFormat="1" ht="20.100000000000001" customHeight="1" x14ac:dyDescent="0.2">
      <c r="A2057" s="12" t="s">
        <v>58</v>
      </c>
      <c r="B2057" s="18" t="s">
        <v>242</v>
      </c>
      <c r="C2057" s="12" t="s">
        <v>427</v>
      </c>
      <c r="D2057" s="12" t="s">
        <v>446</v>
      </c>
      <c r="E2057" s="19" t="s">
        <v>5</v>
      </c>
      <c r="F2057" s="19" t="s">
        <v>2519</v>
      </c>
      <c r="G2057" s="19" t="s">
        <v>2727</v>
      </c>
      <c r="H2057" s="12" t="s">
        <v>2720</v>
      </c>
      <c r="I2057" s="20">
        <v>31520</v>
      </c>
      <c r="J2057" s="12" t="s">
        <v>2264</v>
      </c>
      <c r="K2057" s="12" t="s">
        <v>2728</v>
      </c>
      <c r="L2057" s="12" t="s">
        <v>2296</v>
      </c>
      <c r="M2057" s="12"/>
      <c r="N2057" s="12" t="s">
        <v>2729</v>
      </c>
      <c r="O2057" s="20">
        <v>2942.75</v>
      </c>
      <c r="P2057" s="20">
        <v>0</v>
      </c>
      <c r="Q2057" s="20">
        <v>0</v>
      </c>
      <c r="R2057" s="65">
        <v>2942.75</v>
      </c>
      <c r="S2057" s="20">
        <v>544</v>
      </c>
      <c r="U2057" s="22" t="str">
        <f>IFERROR(VLOOKUP(B2057,[1]Planilha1!$A$1:$B$34,2,FALSE),"Liberado")</f>
        <v>Liberado</v>
      </c>
    </row>
    <row r="2058" spans="1:21" s="21" customFormat="1" ht="20.100000000000001" customHeight="1" x14ac:dyDescent="0.2">
      <c r="A2058" s="12" t="s">
        <v>58</v>
      </c>
      <c r="B2058" s="18" t="s">
        <v>242</v>
      </c>
      <c r="C2058" s="12" t="s">
        <v>427</v>
      </c>
      <c r="D2058" s="12" t="s">
        <v>448</v>
      </c>
      <c r="E2058" s="19" t="s">
        <v>5</v>
      </c>
      <c r="F2058" s="19" t="s">
        <v>2519</v>
      </c>
      <c r="G2058" s="19" t="s">
        <v>2734</v>
      </c>
      <c r="H2058" s="12" t="s">
        <v>2720</v>
      </c>
      <c r="I2058" s="20">
        <v>5000</v>
      </c>
      <c r="J2058" s="12" t="s">
        <v>2264</v>
      </c>
      <c r="K2058" s="12" t="s">
        <v>2735</v>
      </c>
      <c r="L2058" s="12" t="s">
        <v>2296</v>
      </c>
      <c r="M2058" s="12"/>
      <c r="N2058" s="12" t="s">
        <v>2736</v>
      </c>
      <c r="O2058" s="20">
        <v>2871.49</v>
      </c>
      <c r="P2058" s="20">
        <v>0</v>
      </c>
      <c r="Q2058" s="20">
        <v>0</v>
      </c>
      <c r="R2058" s="20">
        <v>2871.49</v>
      </c>
      <c r="S2058" s="20">
        <v>608</v>
      </c>
      <c r="U2058" s="22" t="str">
        <f>IFERROR(VLOOKUP(B2058,[1]Planilha1!$A$1:$B$34,2,FALSE),"Liberado")</f>
        <v>Liberado</v>
      </c>
    </row>
    <row r="2059" spans="1:21" s="21" customFormat="1" ht="20.100000000000001" customHeight="1" x14ac:dyDescent="0.2">
      <c r="A2059" s="12" t="s">
        <v>58</v>
      </c>
      <c r="B2059" s="18" t="s">
        <v>242</v>
      </c>
      <c r="C2059" s="12" t="s">
        <v>427</v>
      </c>
      <c r="D2059" s="12" t="s">
        <v>449</v>
      </c>
      <c r="E2059" s="19" t="s">
        <v>5</v>
      </c>
      <c r="F2059" s="19" t="s">
        <v>2519</v>
      </c>
      <c r="G2059" s="19" t="s">
        <v>2737</v>
      </c>
      <c r="H2059" s="12" t="s">
        <v>2720</v>
      </c>
      <c r="I2059" s="20">
        <v>10000</v>
      </c>
      <c r="J2059" s="12" t="s">
        <v>2264</v>
      </c>
      <c r="K2059" s="12" t="s">
        <v>2738</v>
      </c>
      <c r="L2059" s="12" t="s">
        <v>7324</v>
      </c>
      <c r="M2059" s="12"/>
      <c r="N2059" s="12" t="s">
        <v>2729</v>
      </c>
      <c r="O2059" s="20">
        <v>2000</v>
      </c>
      <c r="P2059" s="20">
        <v>0</v>
      </c>
      <c r="Q2059" s="20">
        <v>0</v>
      </c>
      <c r="R2059" s="20">
        <v>0</v>
      </c>
      <c r="S2059" s="20">
        <v>640</v>
      </c>
      <c r="U2059" s="22" t="str">
        <f>IFERROR(VLOOKUP(B2059,[1]Planilha1!$A$1:$B$34,2,FALSE),"Liberado")</f>
        <v>Liberado</v>
      </c>
    </row>
    <row r="2060" spans="1:21" s="21" customFormat="1" ht="20.100000000000001" customHeight="1" x14ac:dyDescent="0.2">
      <c r="A2060" s="12" t="s">
        <v>58</v>
      </c>
      <c r="B2060" s="18" t="s">
        <v>242</v>
      </c>
      <c r="C2060" s="12" t="s">
        <v>427</v>
      </c>
      <c r="D2060" s="12" t="s">
        <v>450</v>
      </c>
      <c r="E2060" s="19" t="s">
        <v>5</v>
      </c>
      <c r="F2060" s="19" t="s">
        <v>2519</v>
      </c>
      <c r="G2060" s="19" t="s">
        <v>2739</v>
      </c>
      <c r="H2060" s="12" t="s">
        <v>2720</v>
      </c>
      <c r="I2060" s="20">
        <v>8000</v>
      </c>
      <c r="J2060" s="12" t="s">
        <v>2264</v>
      </c>
      <c r="K2060" s="12" t="s">
        <v>2740</v>
      </c>
      <c r="L2060" s="12" t="s">
        <v>2296</v>
      </c>
      <c r="M2060" s="12"/>
      <c r="N2060" s="12" t="s">
        <v>2736</v>
      </c>
      <c r="O2060" s="20">
        <v>2000</v>
      </c>
      <c r="P2060" s="20">
        <v>0</v>
      </c>
      <c r="Q2060" s="20">
        <v>0</v>
      </c>
      <c r="R2060" s="20">
        <v>0</v>
      </c>
      <c r="S2060" s="20">
        <v>608</v>
      </c>
      <c r="U2060" s="22" t="str">
        <f>IFERROR(VLOOKUP(B2060,[1]Planilha1!$A$1:$B$34,2,FALSE),"Liberado")</f>
        <v>Liberado</v>
      </c>
    </row>
    <row r="2061" spans="1:21" s="21" customFormat="1" ht="20.100000000000001" customHeight="1" x14ac:dyDescent="0.2">
      <c r="A2061" s="12" t="s">
        <v>58</v>
      </c>
      <c r="B2061" s="18" t="s">
        <v>242</v>
      </c>
      <c r="C2061" s="12" t="s">
        <v>427</v>
      </c>
      <c r="D2061" s="12" t="s">
        <v>451</v>
      </c>
      <c r="E2061" s="19" t="s">
        <v>5</v>
      </c>
      <c r="F2061" s="19" t="s">
        <v>2519</v>
      </c>
      <c r="G2061" s="19" t="s">
        <v>2741</v>
      </c>
      <c r="H2061" s="12" t="s">
        <v>2720</v>
      </c>
      <c r="I2061" s="20">
        <v>8000</v>
      </c>
      <c r="J2061" s="12" t="s">
        <v>2264</v>
      </c>
      <c r="K2061" s="12" t="s">
        <v>2740</v>
      </c>
      <c r="L2061" s="12" t="s">
        <v>2334</v>
      </c>
      <c r="M2061" s="12"/>
      <c r="N2061" s="12" t="s">
        <v>2736</v>
      </c>
      <c r="O2061" s="20">
        <v>2915.34</v>
      </c>
      <c r="P2061" s="20">
        <v>0</v>
      </c>
      <c r="Q2061" s="20">
        <v>0</v>
      </c>
      <c r="R2061" s="20">
        <v>2915.34</v>
      </c>
      <c r="S2061" s="20">
        <v>608</v>
      </c>
      <c r="U2061" s="22" t="str">
        <f>IFERROR(VLOOKUP(B2061,[1]Planilha1!$A$1:$B$34,2,FALSE),"Liberado")</f>
        <v>Liberado</v>
      </c>
    </row>
    <row r="2062" spans="1:21" s="21" customFormat="1" ht="20.100000000000001" customHeight="1" x14ac:dyDescent="0.2">
      <c r="A2062" s="12" t="s">
        <v>58</v>
      </c>
      <c r="B2062" s="18" t="s">
        <v>242</v>
      </c>
      <c r="C2062" s="12" t="s">
        <v>427</v>
      </c>
      <c r="D2062" s="12" t="s">
        <v>450</v>
      </c>
      <c r="E2062" s="19" t="s">
        <v>5</v>
      </c>
      <c r="F2062" s="19" t="s">
        <v>2519</v>
      </c>
      <c r="G2062" s="19" t="s">
        <v>2742</v>
      </c>
      <c r="H2062" s="12" t="s">
        <v>2720</v>
      </c>
      <c r="I2062" s="20">
        <v>8000</v>
      </c>
      <c r="J2062" s="12" t="s">
        <v>2264</v>
      </c>
      <c r="K2062" s="12" t="s">
        <v>2740</v>
      </c>
      <c r="L2062" s="12" t="s">
        <v>2334</v>
      </c>
      <c r="M2062" s="12"/>
      <c r="N2062" s="12" t="s">
        <v>8170</v>
      </c>
      <c r="O2062" s="20">
        <v>2000</v>
      </c>
      <c r="P2062" s="20">
        <v>0</v>
      </c>
      <c r="Q2062" s="20">
        <v>0</v>
      </c>
      <c r="R2062" s="20">
        <v>0</v>
      </c>
      <c r="S2062" s="20">
        <v>608</v>
      </c>
      <c r="U2062" s="22" t="str">
        <f>IFERROR(VLOOKUP(B2062,[1]Planilha1!$A$1:$B$34,2,FALSE),"Liberado")</f>
        <v>Liberado</v>
      </c>
    </row>
    <row r="2063" spans="1:21" s="21" customFormat="1" ht="20.100000000000001" customHeight="1" x14ac:dyDescent="0.2">
      <c r="A2063" s="12" t="s">
        <v>58</v>
      </c>
      <c r="B2063" s="18" t="s">
        <v>242</v>
      </c>
      <c r="C2063" s="12" t="s">
        <v>427</v>
      </c>
      <c r="D2063" s="12" t="s">
        <v>452</v>
      </c>
      <c r="E2063" s="19" t="s">
        <v>5</v>
      </c>
      <c r="F2063" s="19" t="s">
        <v>2519</v>
      </c>
      <c r="G2063" s="19" t="s">
        <v>2743</v>
      </c>
      <c r="H2063" s="12" t="s">
        <v>2720</v>
      </c>
      <c r="I2063" s="20">
        <v>17600</v>
      </c>
      <c r="J2063" s="12" t="s">
        <v>2264</v>
      </c>
      <c r="K2063" s="12" t="s">
        <v>2728</v>
      </c>
      <c r="L2063" s="12" t="s">
        <v>2296</v>
      </c>
      <c r="M2063" s="12"/>
      <c r="N2063" s="12" t="s">
        <v>2657</v>
      </c>
      <c r="O2063" s="20">
        <v>2872.77</v>
      </c>
      <c r="P2063" s="20">
        <v>0</v>
      </c>
      <c r="Q2063" s="20">
        <v>0</v>
      </c>
      <c r="R2063" s="20">
        <v>2872.77</v>
      </c>
      <c r="S2063" s="20">
        <v>544</v>
      </c>
      <c r="U2063" s="22" t="str">
        <f>IFERROR(VLOOKUP(B2063,[1]Planilha1!$A$1:$B$34,2,FALSE),"Liberado")</f>
        <v>Liberado</v>
      </c>
    </row>
    <row r="2064" spans="1:21" s="21" customFormat="1" ht="20.100000000000001" customHeight="1" x14ac:dyDescent="0.2">
      <c r="A2064" s="12" t="s">
        <v>58</v>
      </c>
      <c r="B2064" s="18" t="s">
        <v>242</v>
      </c>
      <c r="C2064" s="12" t="s">
        <v>427</v>
      </c>
      <c r="D2064" s="12" t="s">
        <v>453</v>
      </c>
      <c r="E2064" s="19" t="s">
        <v>5</v>
      </c>
      <c r="F2064" s="19" t="s">
        <v>2519</v>
      </c>
      <c r="G2064" s="19" t="s">
        <v>2744</v>
      </c>
      <c r="H2064" s="12" t="s">
        <v>2720</v>
      </c>
      <c r="I2064" s="20">
        <v>3800</v>
      </c>
      <c r="J2064" s="12" t="s">
        <v>2264</v>
      </c>
      <c r="K2064" s="12" t="s">
        <v>2728</v>
      </c>
      <c r="L2064" s="12" t="s">
        <v>7976</v>
      </c>
      <c r="M2064" s="12"/>
      <c r="N2064" s="12" t="s">
        <v>2729</v>
      </c>
      <c r="O2064" s="20">
        <v>2880.74</v>
      </c>
      <c r="P2064" s="20">
        <v>0</v>
      </c>
      <c r="Q2064" s="20">
        <v>0</v>
      </c>
      <c r="R2064" s="20">
        <v>2880.74</v>
      </c>
      <c r="S2064" s="20">
        <v>544</v>
      </c>
      <c r="U2064" s="22" t="str">
        <f>IFERROR(VLOOKUP(B2064,[1]Planilha1!$A$1:$B$34,2,FALSE),"Liberado")</f>
        <v>Liberado</v>
      </c>
    </row>
    <row r="2065" spans="1:21" s="21" customFormat="1" ht="20.100000000000001" customHeight="1" x14ac:dyDescent="0.2">
      <c r="A2065" s="12" t="s">
        <v>58</v>
      </c>
      <c r="B2065" s="18" t="s">
        <v>242</v>
      </c>
      <c r="C2065" s="12" t="s">
        <v>427</v>
      </c>
      <c r="D2065" s="12" t="s">
        <v>454</v>
      </c>
      <c r="E2065" s="19" t="s">
        <v>5</v>
      </c>
      <c r="F2065" s="19" t="s">
        <v>2519</v>
      </c>
      <c r="G2065" s="19" t="s">
        <v>2745</v>
      </c>
      <c r="H2065" s="12" t="s">
        <v>2720</v>
      </c>
      <c r="I2065" s="20">
        <v>3800</v>
      </c>
      <c r="J2065" s="12" t="s">
        <v>2264</v>
      </c>
      <c r="K2065" s="12" t="s">
        <v>2728</v>
      </c>
      <c r="L2065" s="12" t="s">
        <v>2266</v>
      </c>
      <c r="M2065" s="12"/>
      <c r="N2065" s="12" t="s">
        <v>2729</v>
      </c>
      <c r="O2065" s="20">
        <v>1437.07</v>
      </c>
      <c r="P2065" s="20">
        <v>0</v>
      </c>
      <c r="Q2065" s="20">
        <v>0</v>
      </c>
      <c r="R2065" s="20">
        <v>1437.07</v>
      </c>
      <c r="S2065" s="20">
        <v>544</v>
      </c>
      <c r="U2065" s="22" t="str">
        <f>IFERROR(VLOOKUP(B2065,[1]Planilha1!$A$1:$B$34,2,FALSE),"Liberado")</f>
        <v>Liberado</v>
      </c>
    </row>
    <row r="2066" spans="1:21" s="21" customFormat="1" ht="20.100000000000001" customHeight="1" x14ac:dyDescent="0.2">
      <c r="A2066" s="12" t="s">
        <v>58</v>
      </c>
      <c r="B2066" s="18" t="s">
        <v>242</v>
      </c>
      <c r="C2066" s="12" t="s">
        <v>427</v>
      </c>
      <c r="D2066" s="12" t="s">
        <v>455</v>
      </c>
      <c r="E2066" s="19" t="s">
        <v>5</v>
      </c>
      <c r="F2066" s="19" t="s">
        <v>2519</v>
      </c>
      <c r="G2066" s="19" t="s">
        <v>2746</v>
      </c>
      <c r="H2066" s="12" t="s">
        <v>2720</v>
      </c>
      <c r="I2066" s="20">
        <v>10000</v>
      </c>
      <c r="J2066" s="12" t="s">
        <v>2264</v>
      </c>
      <c r="K2066" s="12" t="s">
        <v>2728</v>
      </c>
      <c r="L2066" s="12" t="s">
        <v>2334</v>
      </c>
      <c r="M2066" s="12"/>
      <c r="N2066" s="12" t="s">
        <v>2729</v>
      </c>
      <c r="O2066" s="20">
        <v>800</v>
      </c>
      <c r="P2066" s="20">
        <v>0</v>
      </c>
      <c r="Q2066" s="20">
        <v>0</v>
      </c>
      <c r="R2066" s="20">
        <v>0</v>
      </c>
      <c r="S2066" s="20">
        <v>512</v>
      </c>
      <c r="U2066" s="22" t="str">
        <f>IFERROR(VLOOKUP(B2066,[1]Planilha1!$A$1:$B$34,2,FALSE),"Liberado")</f>
        <v>Liberado</v>
      </c>
    </row>
    <row r="2067" spans="1:21" s="21" customFormat="1" ht="20.100000000000001" customHeight="1" x14ac:dyDescent="0.2">
      <c r="A2067" s="12" t="s">
        <v>58</v>
      </c>
      <c r="B2067" s="18" t="s">
        <v>242</v>
      </c>
      <c r="C2067" s="12" t="s">
        <v>427</v>
      </c>
      <c r="D2067" s="12" t="s">
        <v>456</v>
      </c>
      <c r="E2067" s="19" t="s">
        <v>5</v>
      </c>
      <c r="F2067" s="19" t="s">
        <v>2324</v>
      </c>
      <c r="G2067" s="19" t="s">
        <v>2747</v>
      </c>
      <c r="H2067" s="12" t="s">
        <v>2748</v>
      </c>
      <c r="I2067" s="20">
        <v>3028.34</v>
      </c>
      <c r="J2067" s="12" t="s">
        <v>2264</v>
      </c>
      <c r="K2067" s="12" t="s">
        <v>2749</v>
      </c>
      <c r="L2067" s="12" t="s">
        <v>2288</v>
      </c>
      <c r="M2067" s="12"/>
      <c r="N2067" s="12" t="s">
        <v>2438</v>
      </c>
      <c r="O2067" s="20">
        <v>0</v>
      </c>
      <c r="P2067" s="20">
        <v>3028.34</v>
      </c>
      <c r="Q2067" s="20">
        <v>0</v>
      </c>
      <c r="R2067" s="20">
        <v>0</v>
      </c>
      <c r="S2067" s="20">
        <v>720</v>
      </c>
      <c r="U2067" s="22" t="str">
        <f>IFERROR(VLOOKUP(B2067,[1]Planilha1!$A$1:$B$34,2,FALSE),"Liberado")</f>
        <v>Liberado</v>
      </c>
    </row>
    <row r="2068" spans="1:21" s="21" customFormat="1" ht="20.100000000000001" customHeight="1" x14ac:dyDescent="0.2">
      <c r="A2068" s="12" t="s">
        <v>58</v>
      </c>
      <c r="B2068" s="18" t="s">
        <v>242</v>
      </c>
      <c r="C2068" s="12" t="s">
        <v>427</v>
      </c>
      <c r="D2068" s="12" t="s">
        <v>458</v>
      </c>
      <c r="E2068" s="19" t="s">
        <v>5</v>
      </c>
      <c r="F2068" s="19" t="s">
        <v>2244</v>
      </c>
      <c r="G2068" s="19" t="s">
        <v>2753</v>
      </c>
      <c r="H2068" s="12" t="s">
        <v>2754</v>
      </c>
      <c r="I2068" s="20">
        <v>1302.29</v>
      </c>
      <c r="J2068" s="12" t="s">
        <v>2264</v>
      </c>
      <c r="K2068" s="12" t="s">
        <v>2755</v>
      </c>
      <c r="L2068" s="12" t="s">
        <v>2249</v>
      </c>
      <c r="M2068" s="12"/>
      <c r="N2068" s="12" t="s">
        <v>2438</v>
      </c>
      <c r="O2068" s="20">
        <v>0</v>
      </c>
      <c r="P2068" s="20">
        <v>6000</v>
      </c>
      <c r="Q2068" s="20">
        <v>0</v>
      </c>
      <c r="R2068" s="20">
        <v>0</v>
      </c>
      <c r="S2068" s="20">
        <v>0</v>
      </c>
      <c r="U2068" s="22" t="str">
        <f>IFERROR(VLOOKUP(B2068,[1]Planilha1!$A$1:$B$34,2,FALSE),"Liberado")</f>
        <v>Liberado</v>
      </c>
    </row>
    <row r="2069" spans="1:21" s="21" customFormat="1" ht="20.100000000000001" customHeight="1" x14ac:dyDescent="0.2">
      <c r="A2069" s="12" t="s">
        <v>58</v>
      </c>
      <c r="B2069" s="18" t="s">
        <v>242</v>
      </c>
      <c r="C2069" s="12" t="s">
        <v>427</v>
      </c>
      <c r="D2069" s="12" t="s">
        <v>459</v>
      </c>
      <c r="E2069" s="19" t="s">
        <v>5</v>
      </c>
      <c r="F2069" s="19" t="s">
        <v>2244</v>
      </c>
      <c r="G2069" s="19" t="s">
        <v>2756</v>
      </c>
      <c r="H2069" s="12" t="s">
        <v>2720</v>
      </c>
      <c r="I2069" s="20">
        <v>1000</v>
      </c>
      <c r="J2069" s="12" t="s">
        <v>2264</v>
      </c>
      <c r="K2069" s="12" t="s">
        <v>2757</v>
      </c>
      <c r="L2069" s="12" t="s">
        <v>2296</v>
      </c>
      <c r="M2069" s="12"/>
      <c r="N2069" s="12" t="s">
        <v>8175</v>
      </c>
      <c r="O2069" s="20">
        <v>0</v>
      </c>
      <c r="P2069" s="20">
        <v>5000</v>
      </c>
      <c r="Q2069" s="20">
        <v>0</v>
      </c>
      <c r="R2069" s="20">
        <v>0</v>
      </c>
      <c r="S2069" s="20">
        <v>480</v>
      </c>
      <c r="U2069" s="22" t="str">
        <f>IFERROR(VLOOKUP(B2069,[1]Planilha1!$A$1:$B$34,2,FALSE),"Liberado")</f>
        <v>Liberado</v>
      </c>
    </row>
    <row r="2070" spans="1:21" s="21" customFormat="1" ht="20.100000000000001" customHeight="1" x14ac:dyDescent="0.2">
      <c r="A2070" s="12" t="s">
        <v>58</v>
      </c>
      <c r="B2070" s="18" t="s">
        <v>242</v>
      </c>
      <c r="C2070" s="12" t="s">
        <v>427</v>
      </c>
      <c r="D2070" s="12" t="s">
        <v>460</v>
      </c>
      <c r="E2070" s="19" t="s">
        <v>5</v>
      </c>
      <c r="F2070" s="19" t="s">
        <v>2519</v>
      </c>
      <c r="G2070" s="19" t="s">
        <v>2759</v>
      </c>
      <c r="H2070" s="12" t="s">
        <v>2720</v>
      </c>
      <c r="I2070" s="20">
        <v>35200</v>
      </c>
      <c r="J2070" s="12" t="s">
        <v>2264</v>
      </c>
      <c r="K2070" s="12" t="s">
        <v>2728</v>
      </c>
      <c r="L2070" s="12" t="s">
        <v>2334</v>
      </c>
      <c r="M2070" s="12"/>
      <c r="N2070" s="12" t="s">
        <v>2342</v>
      </c>
      <c r="O2070" s="20">
        <v>2000</v>
      </c>
      <c r="P2070" s="20">
        <v>0</v>
      </c>
      <c r="Q2070" s="20">
        <v>0</v>
      </c>
      <c r="R2070" s="20">
        <v>0</v>
      </c>
      <c r="S2070" s="20">
        <v>448</v>
      </c>
      <c r="U2070" s="22" t="str">
        <f>IFERROR(VLOOKUP(B2070,[1]Planilha1!$A$1:$B$34,2,FALSE),"Liberado")</f>
        <v>Liberado</v>
      </c>
    </row>
    <row r="2071" spans="1:21" s="21" customFormat="1" ht="20.100000000000001" customHeight="1" x14ac:dyDescent="0.2">
      <c r="A2071" s="12" t="s">
        <v>58</v>
      </c>
      <c r="B2071" s="18" t="s">
        <v>242</v>
      </c>
      <c r="C2071" s="12" t="s">
        <v>427</v>
      </c>
      <c r="D2071" s="12" t="s">
        <v>463</v>
      </c>
      <c r="E2071" s="19" t="s">
        <v>5</v>
      </c>
      <c r="F2071" s="19" t="s">
        <v>2255</v>
      </c>
      <c r="G2071" s="19" t="s">
        <v>2769</v>
      </c>
      <c r="H2071" s="12" t="s">
        <v>2770</v>
      </c>
      <c r="I2071" s="20">
        <v>5192.49</v>
      </c>
      <c r="J2071" s="12" t="s">
        <v>2264</v>
      </c>
      <c r="K2071" s="12" t="s">
        <v>2771</v>
      </c>
      <c r="L2071" s="12" t="s">
        <v>2879</v>
      </c>
      <c r="M2071" s="12"/>
      <c r="N2071" s="12" t="s">
        <v>8176</v>
      </c>
      <c r="O2071" s="20">
        <v>0</v>
      </c>
      <c r="P2071" s="20">
        <v>0</v>
      </c>
      <c r="Q2071" s="20">
        <v>0</v>
      </c>
      <c r="R2071" s="20">
        <v>0</v>
      </c>
      <c r="S2071" s="20">
        <v>560</v>
      </c>
      <c r="U2071" s="22" t="str">
        <f>IFERROR(VLOOKUP(B2071,[1]Planilha1!$A$1:$B$34,2,FALSE),"Liberado")</f>
        <v>Liberado</v>
      </c>
    </row>
    <row r="2072" spans="1:21" s="21" customFormat="1" ht="20.100000000000001" customHeight="1" x14ac:dyDescent="0.2">
      <c r="A2072" s="12" t="s">
        <v>58</v>
      </c>
      <c r="B2072" s="18" t="s">
        <v>242</v>
      </c>
      <c r="C2072" s="12" t="s">
        <v>427</v>
      </c>
      <c r="D2072" s="12" t="s">
        <v>8200</v>
      </c>
      <c r="E2072" s="19" t="s">
        <v>5</v>
      </c>
      <c r="F2072" s="19" t="s">
        <v>4670</v>
      </c>
      <c r="G2072" s="19" t="s">
        <v>8201</v>
      </c>
      <c r="H2072" s="12" t="s">
        <v>2720</v>
      </c>
      <c r="I2072" s="20">
        <v>5000</v>
      </c>
      <c r="J2072" s="12" t="s">
        <v>2264</v>
      </c>
      <c r="K2072" s="12" t="s">
        <v>3216</v>
      </c>
      <c r="L2072" s="12" t="s">
        <v>3435</v>
      </c>
      <c r="M2072" s="12" t="s">
        <v>8199</v>
      </c>
      <c r="N2072" s="12" t="s">
        <v>3216</v>
      </c>
      <c r="O2072" s="20">
        <v>0</v>
      </c>
      <c r="P2072" s="20">
        <v>0</v>
      </c>
      <c r="Q2072" s="20">
        <v>0</v>
      </c>
      <c r="R2072" s="20">
        <v>0</v>
      </c>
      <c r="S2072" s="20">
        <v>0</v>
      </c>
      <c r="U2072" s="22" t="str">
        <f>IFERROR(VLOOKUP(B2072,[1]Planilha1!$A$1:$B$34,2,FALSE),"Liberado")</f>
        <v>Liberado</v>
      </c>
    </row>
    <row r="2073" spans="1:21" s="21" customFormat="1" ht="20.100000000000001" customHeight="1" x14ac:dyDescent="0.2">
      <c r="A2073" s="12" t="s">
        <v>58</v>
      </c>
      <c r="B2073" s="18" t="s">
        <v>242</v>
      </c>
      <c r="C2073" s="12" t="s">
        <v>466</v>
      </c>
      <c r="D2073" s="12" t="s">
        <v>476</v>
      </c>
      <c r="E2073" s="19" t="s">
        <v>5</v>
      </c>
      <c r="F2073" s="19" t="s">
        <v>2273</v>
      </c>
      <c r="G2073" s="19" t="s">
        <v>2814</v>
      </c>
      <c r="H2073" s="12" t="s">
        <v>2815</v>
      </c>
      <c r="I2073" s="20">
        <v>15000</v>
      </c>
      <c r="J2073" s="12" t="s">
        <v>2264</v>
      </c>
      <c r="K2073" s="12" t="s">
        <v>2816</v>
      </c>
      <c r="L2073" s="12" t="s">
        <v>3329</v>
      </c>
      <c r="M2073" s="12"/>
      <c r="N2073" s="12" t="s">
        <v>2817</v>
      </c>
      <c r="O2073" s="20">
        <v>0</v>
      </c>
      <c r="P2073" s="20">
        <v>8000</v>
      </c>
      <c r="Q2073" s="20">
        <v>0</v>
      </c>
      <c r="R2073" s="20">
        <v>0</v>
      </c>
      <c r="S2073" s="20">
        <v>960</v>
      </c>
      <c r="U2073" s="22" t="str">
        <f>IFERROR(VLOOKUP(B2073,[1]Planilha1!$A$1:$B$34,2,FALSE),"Liberado")</f>
        <v>Liberado</v>
      </c>
    </row>
    <row r="2074" spans="1:21" s="21" customFormat="1" ht="20.100000000000001" customHeight="1" x14ac:dyDescent="0.2">
      <c r="A2074" s="12" t="s">
        <v>58</v>
      </c>
      <c r="B2074" s="18" t="s">
        <v>242</v>
      </c>
      <c r="C2074" s="12" t="s">
        <v>466</v>
      </c>
      <c r="D2074" s="12" t="s">
        <v>480</v>
      </c>
      <c r="E2074" s="19" t="s">
        <v>5</v>
      </c>
      <c r="F2074" s="19" t="s">
        <v>2273</v>
      </c>
      <c r="G2074" s="19" t="s">
        <v>2829</v>
      </c>
      <c r="H2074" s="12" t="s">
        <v>2815</v>
      </c>
      <c r="I2074" s="20">
        <v>15000</v>
      </c>
      <c r="J2074" s="12" t="s">
        <v>2264</v>
      </c>
      <c r="K2074" s="12" t="s">
        <v>2830</v>
      </c>
      <c r="L2074" s="12" t="s">
        <v>2334</v>
      </c>
      <c r="M2074" s="12"/>
      <c r="N2074" s="12" t="s">
        <v>8220</v>
      </c>
      <c r="O2074" s="20">
        <v>3000</v>
      </c>
      <c r="P2074" s="20">
        <v>0</v>
      </c>
      <c r="Q2074" s="20">
        <v>0</v>
      </c>
      <c r="R2074" s="20">
        <v>0</v>
      </c>
      <c r="S2074" s="20">
        <v>608</v>
      </c>
      <c r="U2074" s="22" t="str">
        <f>IFERROR(VLOOKUP(B2074,[1]Planilha1!$A$1:$B$34,2,FALSE),"Liberado")</f>
        <v>Liberado</v>
      </c>
    </row>
    <row r="2075" spans="1:21" s="21" customFormat="1" ht="20.100000000000001" customHeight="1" x14ac:dyDescent="0.2">
      <c r="A2075" s="12" t="s">
        <v>58</v>
      </c>
      <c r="B2075" s="18" t="s">
        <v>242</v>
      </c>
      <c r="C2075" s="12" t="s">
        <v>466</v>
      </c>
      <c r="D2075" s="12" t="s">
        <v>486</v>
      </c>
      <c r="E2075" s="19" t="s">
        <v>5</v>
      </c>
      <c r="F2075" s="19" t="s">
        <v>2244</v>
      </c>
      <c r="G2075" s="19" t="s">
        <v>2851</v>
      </c>
      <c r="H2075" s="12" t="s">
        <v>2815</v>
      </c>
      <c r="I2075" s="20">
        <v>30000</v>
      </c>
      <c r="J2075" s="12" t="s">
        <v>2264</v>
      </c>
      <c r="K2075" s="12" t="s">
        <v>2757</v>
      </c>
      <c r="L2075" s="12" t="s">
        <v>2249</v>
      </c>
      <c r="M2075" s="12"/>
      <c r="N2075" s="12" t="s">
        <v>8224</v>
      </c>
      <c r="O2075" s="20">
        <v>0</v>
      </c>
      <c r="P2075" s="20">
        <v>5000</v>
      </c>
      <c r="Q2075" s="20">
        <v>0</v>
      </c>
      <c r="R2075" s="20">
        <v>0</v>
      </c>
      <c r="S2075" s="20">
        <v>480</v>
      </c>
      <c r="U2075" s="22" t="str">
        <f>IFERROR(VLOOKUP(B2075,[1]Planilha1!$A$1:$B$34,2,FALSE),"Liberado")</f>
        <v>Liberado</v>
      </c>
    </row>
    <row r="2076" spans="1:21" s="21" customFormat="1" ht="20.100000000000001" customHeight="1" x14ac:dyDescent="0.2">
      <c r="A2076" s="12" t="s">
        <v>58</v>
      </c>
      <c r="B2076" s="18" t="s">
        <v>242</v>
      </c>
      <c r="C2076" s="12" t="s">
        <v>466</v>
      </c>
      <c r="D2076" s="12" t="s">
        <v>488</v>
      </c>
      <c r="E2076" s="19" t="s">
        <v>5</v>
      </c>
      <c r="F2076" s="19" t="s">
        <v>2273</v>
      </c>
      <c r="G2076" s="19" t="s">
        <v>2855</v>
      </c>
      <c r="H2076" s="12" t="s">
        <v>2815</v>
      </c>
      <c r="I2076" s="20">
        <v>30000</v>
      </c>
      <c r="J2076" s="12" t="s">
        <v>2264</v>
      </c>
      <c r="K2076" s="12" t="s">
        <v>2856</v>
      </c>
      <c r="L2076" s="12" t="s">
        <v>2249</v>
      </c>
      <c r="M2076" s="12"/>
      <c r="N2076" s="12" t="s">
        <v>2321</v>
      </c>
      <c r="O2076" s="20">
        <v>0</v>
      </c>
      <c r="P2076" s="20">
        <v>8000</v>
      </c>
      <c r="Q2076" s="20">
        <v>0</v>
      </c>
      <c r="R2076" s="20">
        <v>0</v>
      </c>
      <c r="S2076" s="20">
        <v>384</v>
      </c>
      <c r="U2076" s="22" t="str">
        <f>IFERROR(VLOOKUP(B2076,[1]Planilha1!$A$1:$B$34,2,FALSE),"Liberado")</f>
        <v>Liberado</v>
      </c>
    </row>
    <row r="2077" spans="1:21" s="21" customFormat="1" ht="20.100000000000001" customHeight="1" x14ac:dyDescent="0.2">
      <c r="A2077" s="12" t="s">
        <v>58</v>
      </c>
      <c r="B2077" s="18" t="s">
        <v>242</v>
      </c>
      <c r="C2077" s="12" t="s">
        <v>466</v>
      </c>
      <c r="D2077" s="12" t="s">
        <v>490</v>
      </c>
      <c r="E2077" s="19" t="s">
        <v>5</v>
      </c>
      <c r="F2077" s="19" t="s">
        <v>2273</v>
      </c>
      <c r="G2077" s="19" t="s">
        <v>2864</v>
      </c>
      <c r="H2077" s="12" t="s">
        <v>2815</v>
      </c>
      <c r="I2077" s="20">
        <v>30000</v>
      </c>
      <c r="J2077" s="12" t="s">
        <v>2264</v>
      </c>
      <c r="K2077" s="12" t="s">
        <v>2757</v>
      </c>
      <c r="L2077" s="12" t="s">
        <v>2249</v>
      </c>
      <c r="M2077" s="12"/>
      <c r="N2077" s="12" t="s">
        <v>2438</v>
      </c>
      <c r="O2077" s="20">
        <v>0</v>
      </c>
      <c r="P2077" s="20">
        <v>8000</v>
      </c>
      <c r="Q2077" s="20">
        <v>0</v>
      </c>
      <c r="R2077" s="20">
        <v>0</v>
      </c>
      <c r="S2077" s="20">
        <v>416</v>
      </c>
      <c r="U2077" s="22" t="str">
        <f>IFERROR(VLOOKUP(B2077,[1]Planilha1!$A$1:$B$34,2,FALSE),"Liberado")</f>
        <v>Liberado</v>
      </c>
    </row>
    <row r="2078" spans="1:21" s="21" customFormat="1" ht="20.100000000000001" customHeight="1" x14ac:dyDescent="0.2">
      <c r="A2078" s="12" t="s">
        <v>58</v>
      </c>
      <c r="B2078" s="18" t="s">
        <v>242</v>
      </c>
      <c r="C2078" s="12" t="s">
        <v>466</v>
      </c>
      <c r="D2078" s="12" t="s">
        <v>8234</v>
      </c>
      <c r="E2078" s="19" t="s">
        <v>5</v>
      </c>
      <c r="F2078" s="19" t="s">
        <v>2273</v>
      </c>
      <c r="G2078" s="19" t="s">
        <v>8235</v>
      </c>
      <c r="H2078" s="12" t="s">
        <v>2815</v>
      </c>
      <c r="I2078" s="20">
        <v>30000</v>
      </c>
      <c r="J2078" s="12" t="s">
        <v>2264</v>
      </c>
      <c r="K2078" s="12" t="s">
        <v>8236</v>
      </c>
      <c r="L2078" s="12" t="s">
        <v>8073</v>
      </c>
      <c r="M2078" s="12"/>
      <c r="N2078" s="12" t="s">
        <v>8237</v>
      </c>
      <c r="O2078" s="20">
        <v>5000</v>
      </c>
      <c r="P2078" s="20">
        <v>0</v>
      </c>
      <c r="Q2078" s="20">
        <v>0</v>
      </c>
      <c r="R2078" s="20">
        <v>0</v>
      </c>
      <c r="S2078" s="20">
        <v>160</v>
      </c>
      <c r="U2078" s="22" t="str">
        <f>IFERROR(VLOOKUP(B2078,[1]Planilha1!$A$1:$B$34,2,FALSE),"Liberado")</f>
        <v>Liberado</v>
      </c>
    </row>
    <row r="2079" spans="1:21" s="21" customFormat="1" ht="20.100000000000001" customHeight="1" x14ac:dyDescent="0.2">
      <c r="A2079" s="12" t="s">
        <v>58</v>
      </c>
      <c r="B2079" s="18" t="s">
        <v>242</v>
      </c>
      <c r="C2079" s="12" t="s">
        <v>466</v>
      </c>
      <c r="D2079" s="12" t="s">
        <v>8244</v>
      </c>
      <c r="E2079" s="19" t="s">
        <v>5</v>
      </c>
      <c r="F2079" s="19" t="s">
        <v>2273</v>
      </c>
      <c r="G2079" s="19" t="s">
        <v>8245</v>
      </c>
      <c r="H2079" s="12" t="s">
        <v>2815</v>
      </c>
      <c r="I2079" s="20">
        <v>35000</v>
      </c>
      <c r="J2079" s="12" t="s">
        <v>2264</v>
      </c>
      <c r="K2079" s="12" t="s">
        <v>8246</v>
      </c>
      <c r="L2079" s="12" t="s">
        <v>2288</v>
      </c>
      <c r="M2079" s="12" t="s">
        <v>8247</v>
      </c>
      <c r="N2079" s="12" t="s">
        <v>8237</v>
      </c>
      <c r="O2079" s="20">
        <v>0</v>
      </c>
      <c r="P2079" s="20">
        <v>15000</v>
      </c>
      <c r="Q2079" s="20">
        <v>0</v>
      </c>
      <c r="R2079" s="20">
        <v>0</v>
      </c>
      <c r="S2079" s="20">
        <v>128</v>
      </c>
      <c r="U2079" s="22" t="str">
        <f>IFERROR(VLOOKUP(B2079,[1]Planilha1!$A$1:$B$34,2,FALSE),"Liberado")</f>
        <v>Liberado</v>
      </c>
    </row>
    <row r="2080" spans="1:21" s="21" customFormat="1" ht="20.100000000000001" customHeight="1" x14ac:dyDescent="0.2">
      <c r="A2080" s="12" t="s">
        <v>58</v>
      </c>
      <c r="B2080" s="18" t="s">
        <v>242</v>
      </c>
      <c r="C2080" s="12" t="s">
        <v>556</v>
      </c>
      <c r="D2080" s="12" t="s">
        <v>568</v>
      </c>
      <c r="E2080" s="19" t="s">
        <v>5</v>
      </c>
      <c r="F2080" s="19" t="s">
        <v>2244</v>
      </c>
      <c r="G2080" s="19" t="s">
        <v>3134</v>
      </c>
      <c r="H2080" s="12" t="s">
        <v>3135</v>
      </c>
      <c r="I2080" s="20">
        <v>35852.26</v>
      </c>
      <c r="J2080" s="12" t="s">
        <v>2264</v>
      </c>
      <c r="K2080" s="12" t="s">
        <v>3136</v>
      </c>
      <c r="L2080" s="12" t="s">
        <v>2249</v>
      </c>
      <c r="M2080" s="12"/>
      <c r="N2080" s="12" t="s">
        <v>8345</v>
      </c>
      <c r="O2080" s="20">
        <v>0</v>
      </c>
      <c r="P2080" s="20">
        <v>0</v>
      </c>
      <c r="Q2080" s="20">
        <v>0</v>
      </c>
      <c r="R2080" s="20">
        <v>0</v>
      </c>
      <c r="S2080" s="20">
        <v>840</v>
      </c>
      <c r="U2080" s="22" t="str">
        <f>IFERROR(VLOOKUP(B2080,[1]Planilha1!$A$1:$B$34,2,FALSE),"Liberado")</f>
        <v>Liberado</v>
      </c>
    </row>
    <row r="2081" spans="1:21" s="21" customFormat="1" ht="20.100000000000001" customHeight="1" x14ac:dyDescent="0.2">
      <c r="A2081" s="12" t="s">
        <v>58</v>
      </c>
      <c r="B2081" s="18" t="s">
        <v>242</v>
      </c>
      <c r="C2081" s="12" t="s">
        <v>574</v>
      </c>
      <c r="D2081" s="12" t="s">
        <v>8395</v>
      </c>
      <c r="E2081" s="19" t="s">
        <v>5</v>
      </c>
      <c r="F2081" s="19" t="s">
        <v>2273</v>
      </c>
      <c r="G2081" s="19" t="s">
        <v>8396</v>
      </c>
      <c r="H2081" s="12" t="s">
        <v>8397</v>
      </c>
      <c r="I2081" s="20">
        <v>240.37</v>
      </c>
      <c r="J2081" s="12" t="s">
        <v>2264</v>
      </c>
      <c r="K2081" s="12" t="s">
        <v>8398</v>
      </c>
      <c r="L2081" s="12" t="s">
        <v>7881</v>
      </c>
      <c r="M2081" s="12"/>
      <c r="N2081" s="12" t="s">
        <v>8237</v>
      </c>
      <c r="O2081" s="20">
        <v>0</v>
      </c>
      <c r="P2081" s="20">
        <v>8000</v>
      </c>
      <c r="Q2081" s="20">
        <v>0</v>
      </c>
      <c r="R2081" s="20">
        <v>0</v>
      </c>
      <c r="S2081" s="20">
        <v>160</v>
      </c>
      <c r="U2081" s="22" t="str">
        <f>IFERROR(VLOOKUP(B2081,[1]Planilha1!$A$1:$B$34,2,FALSE),"Liberado")</f>
        <v>Liberado</v>
      </c>
    </row>
    <row r="2082" spans="1:21" s="21" customFormat="1" ht="20.100000000000001" customHeight="1" x14ac:dyDescent="0.2">
      <c r="A2082" s="12" t="s">
        <v>58</v>
      </c>
      <c r="B2082" s="18" t="s">
        <v>242</v>
      </c>
      <c r="C2082" s="12" t="s">
        <v>602</v>
      </c>
      <c r="D2082" s="12" t="s">
        <v>619</v>
      </c>
      <c r="E2082" s="19" t="s">
        <v>5</v>
      </c>
      <c r="F2082" s="19" t="s">
        <v>10</v>
      </c>
      <c r="G2082" s="19" t="s">
        <v>3290</v>
      </c>
      <c r="H2082" s="12" t="s">
        <v>3286</v>
      </c>
      <c r="I2082" s="20">
        <v>27293.16</v>
      </c>
      <c r="J2082" s="12" t="s">
        <v>2264</v>
      </c>
      <c r="K2082" s="12" t="s">
        <v>3291</v>
      </c>
      <c r="L2082" s="12" t="s">
        <v>2334</v>
      </c>
      <c r="M2082" s="12"/>
      <c r="N2082" s="12" t="s">
        <v>2342</v>
      </c>
      <c r="O2082" s="20">
        <v>3000</v>
      </c>
      <c r="P2082" s="20">
        <v>0</v>
      </c>
      <c r="Q2082" s="20">
        <v>0</v>
      </c>
      <c r="R2082" s="20">
        <v>0</v>
      </c>
      <c r="S2082" s="20">
        <v>928</v>
      </c>
      <c r="U2082" s="22" t="str">
        <f>IFERROR(VLOOKUP(B2082,[1]Planilha1!$A$1:$B$34,2,FALSE),"Liberado")</f>
        <v>Liberado</v>
      </c>
    </row>
    <row r="2083" spans="1:21" s="21" customFormat="1" ht="20.100000000000001" customHeight="1" x14ac:dyDescent="0.2">
      <c r="A2083" s="12" t="s">
        <v>58</v>
      </c>
      <c r="B2083" s="18" t="s">
        <v>242</v>
      </c>
      <c r="C2083" s="12" t="s">
        <v>602</v>
      </c>
      <c r="D2083" s="12" t="s">
        <v>624</v>
      </c>
      <c r="E2083" s="19" t="s">
        <v>5</v>
      </c>
      <c r="F2083" s="19" t="s">
        <v>2255</v>
      </c>
      <c r="G2083" s="19" t="s">
        <v>3304</v>
      </c>
      <c r="H2083" s="12" t="s">
        <v>3286</v>
      </c>
      <c r="I2083" s="20">
        <v>22921.5</v>
      </c>
      <c r="J2083" s="12" t="s">
        <v>2264</v>
      </c>
      <c r="K2083" s="12" t="s">
        <v>3305</v>
      </c>
      <c r="L2083" s="12" t="s">
        <v>2334</v>
      </c>
      <c r="M2083" s="12"/>
      <c r="N2083" s="12" t="s">
        <v>2342</v>
      </c>
      <c r="O2083" s="20">
        <v>12921.5</v>
      </c>
      <c r="P2083" s="20">
        <v>0</v>
      </c>
      <c r="Q2083" s="20">
        <v>0</v>
      </c>
      <c r="R2083" s="20">
        <v>0</v>
      </c>
      <c r="S2083" s="20">
        <v>768</v>
      </c>
      <c r="U2083" s="22" t="str">
        <f>IFERROR(VLOOKUP(B2083,[1]Planilha1!$A$1:$B$34,2,FALSE),"Liberado")</f>
        <v>Liberado</v>
      </c>
    </row>
    <row r="2084" spans="1:21" s="21" customFormat="1" ht="20.100000000000001" customHeight="1" x14ac:dyDescent="0.2">
      <c r="A2084" s="12" t="s">
        <v>58</v>
      </c>
      <c r="B2084" s="18" t="s">
        <v>242</v>
      </c>
      <c r="C2084" s="12" t="s">
        <v>602</v>
      </c>
      <c r="D2084" s="12" t="s">
        <v>628</v>
      </c>
      <c r="E2084" s="19" t="s">
        <v>5</v>
      </c>
      <c r="F2084" s="19" t="s">
        <v>2244</v>
      </c>
      <c r="G2084" s="19" t="s">
        <v>3317</v>
      </c>
      <c r="H2084" s="12" t="s">
        <v>3286</v>
      </c>
      <c r="I2084" s="20">
        <v>15000</v>
      </c>
      <c r="J2084" s="12" t="s">
        <v>2264</v>
      </c>
      <c r="K2084" s="12" t="s">
        <v>3318</v>
      </c>
      <c r="L2084" s="12" t="s">
        <v>2249</v>
      </c>
      <c r="M2084" s="12"/>
      <c r="N2084" s="12" t="s">
        <v>2438</v>
      </c>
      <c r="O2084" s="20">
        <v>0</v>
      </c>
      <c r="P2084" s="20">
        <v>6000</v>
      </c>
      <c r="Q2084" s="20">
        <v>0</v>
      </c>
      <c r="R2084" s="20">
        <v>0</v>
      </c>
      <c r="S2084" s="20">
        <v>448</v>
      </c>
      <c r="U2084" s="22" t="str">
        <f>IFERROR(VLOOKUP(B2084,[1]Planilha1!$A$1:$B$34,2,FALSE),"Liberado")</f>
        <v>Liberado</v>
      </c>
    </row>
    <row r="2085" spans="1:21" s="21" customFormat="1" ht="20.100000000000001" customHeight="1" x14ac:dyDescent="0.2">
      <c r="A2085" s="12" t="s">
        <v>58</v>
      </c>
      <c r="B2085" s="18" t="s">
        <v>242</v>
      </c>
      <c r="C2085" s="12" t="s">
        <v>602</v>
      </c>
      <c r="D2085" s="12" t="s">
        <v>633</v>
      </c>
      <c r="E2085" s="19" t="s">
        <v>5</v>
      </c>
      <c r="F2085" s="19" t="s">
        <v>3330</v>
      </c>
      <c r="G2085" s="19" t="s">
        <v>3331</v>
      </c>
      <c r="H2085" s="12" t="s">
        <v>3286</v>
      </c>
      <c r="I2085" s="20">
        <v>37000</v>
      </c>
      <c r="J2085" s="12" t="s">
        <v>2264</v>
      </c>
      <c r="K2085" s="12" t="s">
        <v>3332</v>
      </c>
      <c r="L2085" s="12" t="s">
        <v>2334</v>
      </c>
      <c r="M2085" s="12"/>
      <c r="N2085" s="12" t="s">
        <v>4823</v>
      </c>
      <c r="O2085" s="20">
        <v>0</v>
      </c>
      <c r="P2085" s="20">
        <v>8000</v>
      </c>
      <c r="Q2085" s="20">
        <v>0</v>
      </c>
      <c r="R2085" s="20">
        <v>0</v>
      </c>
      <c r="S2085" s="20">
        <v>288</v>
      </c>
      <c r="U2085" s="22" t="str">
        <f>IFERROR(VLOOKUP(B2085,[1]Planilha1!$A$1:$B$34,2,FALSE),"Liberado")</f>
        <v>Liberado</v>
      </c>
    </row>
    <row r="2086" spans="1:21" s="21" customFormat="1" ht="20.100000000000001" customHeight="1" x14ac:dyDescent="0.2">
      <c r="A2086" s="12" t="s">
        <v>58</v>
      </c>
      <c r="B2086" s="18" t="s">
        <v>242</v>
      </c>
      <c r="C2086" s="12" t="s">
        <v>602</v>
      </c>
      <c r="D2086" s="12" t="s">
        <v>8418</v>
      </c>
      <c r="E2086" s="19" t="s">
        <v>5</v>
      </c>
      <c r="F2086" s="19" t="s">
        <v>2244</v>
      </c>
      <c r="G2086" s="19" t="s">
        <v>8419</v>
      </c>
      <c r="H2086" s="12" t="s">
        <v>8420</v>
      </c>
      <c r="I2086" s="20">
        <v>37480</v>
      </c>
      <c r="J2086" s="12" t="s">
        <v>2264</v>
      </c>
      <c r="K2086" s="12" t="s">
        <v>2486</v>
      </c>
      <c r="L2086" s="12" t="s">
        <v>7875</v>
      </c>
      <c r="M2086" s="12"/>
      <c r="N2086" s="12" t="s">
        <v>2438</v>
      </c>
      <c r="O2086" s="20">
        <v>0</v>
      </c>
      <c r="P2086" s="20">
        <v>8000</v>
      </c>
      <c r="Q2086" s="20">
        <v>0</v>
      </c>
      <c r="R2086" s="20">
        <v>0</v>
      </c>
      <c r="S2086" s="20">
        <v>160</v>
      </c>
      <c r="U2086" s="22" t="str">
        <f>IFERROR(VLOOKUP(B2086,[1]Planilha1!$A$1:$B$34,2,FALSE),"Liberado")</f>
        <v>Liberado</v>
      </c>
    </row>
    <row r="2087" spans="1:21" s="21" customFormat="1" ht="20.100000000000001" customHeight="1" x14ac:dyDescent="0.2">
      <c r="A2087" s="12" t="s">
        <v>58</v>
      </c>
      <c r="B2087" s="18" t="s">
        <v>242</v>
      </c>
      <c r="C2087" s="12" t="s">
        <v>689</v>
      </c>
      <c r="D2087" s="12" t="s">
        <v>8511</v>
      </c>
      <c r="E2087" s="19" t="s">
        <v>5</v>
      </c>
      <c r="F2087" s="19" t="s">
        <v>2273</v>
      </c>
      <c r="G2087" s="19" t="s">
        <v>8512</v>
      </c>
      <c r="H2087" s="12" t="s">
        <v>5563</v>
      </c>
      <c r="I2087" s="20">
        <v>18600</v>
      </c>
      <c r="J2087" s="12" t="s">
        <v>2264</v>
      </c>
      <c r="K2087" s="12" t="s">
        <v>8513</v>
      </c>
      <c r="L2087" s="12" t="s">
        <v>3435</v>
      </c>
      <c r="M2087" s="12"/>
      <c r="N2087" s="12" t="s">
        <v>2321</v>
      </c>
      <c r="O2087" s="20">
        <v>0</v>
      </c>
      <c r="P2087" s="20">
        <v>5000</v>
      </c>
      <c r="Q2087" s="20">
        <v>0</v>
      </c>
      <c r="R2087" s="20">
        <v>0</v>
      </c>
      <c r="S2087" s="20">
        <v>128</v>
      </c>
      <c r="U2087" s="22" t="str">
        <f>IFERROR(VLOOKUP(B2087,[1]Planilha1!$A$1:$B$34,2,FALSE),"Liberado")</f>
        <v>Liberado</v>
      </c>
    </row>
    <row r="2088" spans="1:21" s="21" customFormat="1" ht="20.100000000000001" customHeight="1" x14ac:dyDescent="0.2">
      <c r="A2088" s="12" t="s">
        <v>58</v>
      </c>
      <c r="B2088" s="18" t="s">
        <v>242</v>
      </c>
      <c r="C2088" s="12" t="s">
        <v>696</v>
      </c>
      <c r="D2088" s="12" t="s">
        <v>699</v>
      </c>
      <c r="E2088" s="19" t="s">
        <v>5</v>
      </c>
      <c r="F2088" s="19" t="s">
        <v>2273</v>
      </c>
      <c r="G2088" s="19" t="s">
        <v>3518</v>
      </c>
      <c r="H2088" s="12" t="s">
        <v>3519</v>
      </c>
      <c r="I2088" s="20">
        <v>40000</v>
      </c>
      <c r="J2088" s="12" t="s">
        <v>2264</v>
      </c>
      <c r="K2088" s="12" t="s">
        <v>2757</v>
      </c>
      <c r="L2088" s="12" t="s">
        <v>8514</v>
      </c>
      <c r="M2088" s="12"/>
      <c r="N2088" s="12" t="s">
        <v>8515</v>
      </c>
      <c r="O2088" s="20">
        <v>6000</v>
      </c>
      <c r="P2088" s="20">
        <v>0</v>
      </c>
      <c r="Q2088" s="20">
        <v>0</v>
      </c>
      <c r="R2088" s="20">
        <v>0</v>
      </c>
      <c r="S2088" s="20">
        <v>560</v>
      </c>
      <c r="U2088" s="22" t="str">
        <f>IFERROR(VLOOKUP(B2088,[1]Planilha1!$A$1:$B$34,2,FALSE),"Liberado")</f>
        <v>Liberado</v>
      </c>
    </row>
    <row r="2089" spans="1:21" s="21" customFormat="1" ht="20.100000000000001" customHeight="1" x14ac:dyDescent="0.2">
      <c r="A2089" s="12" t="s">
        <v>58</v>
      </c>
      <c r="B2089" s="18" t="s">
        <v>242</v>
      </c>
      <c r="C2089" s="12" t="s">
        <v>701</v>
      </c>
      <c r="D2089" s="12" t="s">
        <v>704</v>
      </c>
      <c r="E2089" s="19" t="s">
        <v>5</v>
      </c>
      <c r="F2089" s="19" t="s">
        <v>2273</v>
      </c>
      <c r="G2089" s="19" t="s">
        <v>3531</v>
      </c>
      <c r="H2089" s="12" t="s">
        <v>3532</v>
      </c>
      <c r="I2089" s="20">
        <v>27120</v>
      </c>
      <c r="J2089" s="12" t="s">
        <v>2264</v>
      </c>
      <c r="K2089" s="12" t="s">
        <v>3533</v>
      </c>
      <c r="L2089" s="12" t="s">
        <v>2334</v>
      </c>
      <c r="M2089" s="12"/>
      <c r="N2089" s="12" t="s">
        <v>3534</v>
      </c>
      <c r="O2089" s="20">
        <v>0</v>
      </c>
      <c r="P2089" s="20">
        <v>0</v>
      </c>
      <c r="Q2089" s="20">
        <v>0</v>
      </c>
      <c r="R2089" s="20">
        <v>0</v>
      </c>
      <c r="S2089" s="20">
        <v>960</v>
      </c>
      <c r="U2089" s="22" t="str">
        <f>IFERROR(VLOOKUP(B2089,[1]Planilha1!$A$1:$B$34,2,FALSE),"Liberado")</f>
        <v>Liberado</v>
      </c>
    </row>
    <row r="2090" spans="1:21" s="21" customFormat="1" ht="20.100000000000001" customHeight="1" x14ac:dyDescent="0.2">
      <c r="A2090" s="12" t="s">
        <v>58</v>
      </c>
      <c r="B2090" s="18" t="s">
        <v>242</v>
      </c>
      <c r="C2090" s="12" t="s">
        <v>709</v>
      </c>
      <c r="D2090" s="12" t="s">
        <v>710</v>
      </c>
      <c r="E2090" s="19" t="s">
        <v>5</v>
      </c>
      <c r="F2090" s="19" t="s">
        <v>2273</v>
      </c>
      <c r="G2090" s="19" t="s">
        <v>3544</v>
      </c>
      <c r="H2090" s="12" t="s">
        <v>2957</v>
      </c>
      <c r="I2090" s="20">
        <v>10000</v>
      </c>
      <c r="J2090" s="12" t="s">
        <v>2264</v>
      </c>
      <c r="K2090" s="12" t="s">
        <v>3545</v>
      </c>
      <c r="L2090" s="12" t="s">
        <v>2249</v>
      </c>
      <c r="M2090" s="12"/>
      <c r="N2090" s="12" t="s">
        <v>8224</v>
      </c>
      <c r="O2090" s="20">
        <v>0</v>
      </c>
      <c r="P2090" s="20">
        <v>8000</v>
      </c>
      <c r="Q2090" s="20">
        <v>0</v>
      </c>
      <c r="R2090" s="20">
        <v>0</v>
      </c>
      <c r="S2090" s="20">
        <v>352</v>
      </c>
      <c r="U2090" s="22" t="str">
        <f>IFERROR(VLOOKUP(B2090,[1]Planilha1!$A$1:$B$34,2,FALSE),"Liberado")</f>
        <v>Liberado</v>
      </c>
    </row>
    <row r="2091" spans="1:21" s="21" customFormat="1" ht="20.100000000000001" customHeight="1" x14ac:dyDescent="0.2">
      <c r="A2091" s="12" t="s">
        <v>58</v>
      </c>
      <c r="B2091" s="18" t="s">
        <v>242</v>
      </c>
      <c r="C2091" s="12" t="s">
        <v>327</v>
      </c>
      <c r="D2091" s="12" t="s">
        <v>711</v>
      </c>
      <c r="E2091" s="19" t="s">
        <v>5</v>
      </c>
      <c r="F2091" s="19" t="s">
        <v>2273</v>
      </c>
      <c r="G2091" s="19" t="s">
        <v>3546</v>
      </c>
      <c r="H2091" s="12" t="s">
        <v>3547</v>
      </c>
      <c r="I2091" s="20">
        <v>1000</v>
      </c>
      <c r="J2091" s="12" t="s">
        <v>2264</v>
      </c>
      <c r="K2091" s="12" t="s">
        <v>3548</v>
      </c>
      <c r="L2091" s="12" t="s">
        <v>3137</v>
      </c>
      <c r="M2091" s="12"/>
      <c r="N2091" s="12" t="s">
        <v>8534</v>
      </c>
      <c r="O2091" s="20">
        <v>0</v>
      </c>
      <c r="P2091" s="20">
        <v>0</v>
      </c>
      <c r="Q2091" s="20">
        <v>0</v>
      </c>
      <c r="R2091" s="20">
        <v>0</v>
      </c>
      <c r="S2091" s="20">
        <v>800</v>
      </c>
      <c r="U2091" s="22" t="str">
        <f>IFERROR(VLOOKUP(B2091,[1]Planilha1!$A$1:$B$34,2,FALSE),"Liberado")</f>
        <v>Liberado</v>
      </c>
    </row>
    <row r="2092" spans="1:21" s="21" customFormat="1" ht="20.100000000000001" customHeight="1" x14ac:dyDescent="0.2">
      <c r="A2092" s="12" t="s">
        <v>58</v>
      </c>
      <c r="B2092" s="18" t="s">
        <v>242</v>
      </c>
      <c r="C2092" s="12" t="s">
        <v>327</v>
      </c>
      <c r="D2092" s="12" t="s">
        <v>712</v>
      </c>
      <c r="E2092" s="19" t="s">
        <v>5</v>
      </c>
      <c r="F2092" s="19" t="s">
        <v>2244</v>
      </c>
      <c r="G2092" s="19" t="s">
        <v>3550</v>
      </c>
      <c r="H2092" s="12" t="s">
        <v>3547</v>
      </c>
      <c r="I2092" s="20">
        <v>1000</v>
      </c>
      <c r="J2092" s="12" t="s">
        <v>2264</v>
      </c>
      <c r="K2092" s="12" t="s">
        <v>3549</v>
      </c>
      <c r="L2092" s="12" t="s">
        <v>2334</v>
      </c>
      <c r="M2092" s="12"/>
      <c r="N2092" s="12" t="s">
        <v>3551</v>
      </c>
      <c r="O2092" s="20">
        <v>0</v>
      </c>
      <c r="P2092" s="20">
        <v>0</v>
      </c>
      <c r="Q2092" s="20">
        <v>0</v>
      </c>
      <c r="R2092" s="20">
        <v>0</v>
      </c>
      <c r="S2092" s="20">
        <v>800</v>
      </c>
      <c r="U2092" s="22" t="str">
        <f>IFERROR(VLOOKUP(B2092,[1]Planilha1!$A$1:$B$34,2,FALSE),"Liberado")</f>
        <v>Liberado</v>
      </c>
    </row>
    <row r="2093" spans="1:21" s="21" customFormat="1" ht="20.100000000000001" customHeight="1" x14ac:dyDescent="0.2">
      <c r="A2093" s="12" t="s">
        <v>58</v>
      </c>
      <c r="B2093" s="18" t="s">
        <v>242</v>
      </c>
      <c r="C2093" s="12" t="s">
        <v>327</v>
      </c>
      <c r="D2093" s="12" t="s">
        <v>715</v>
      </c>
      <c r="E2093" s="19" t="s">
        <v>5</v>
      </c>
      <c r="F2093" s="19" t="s">
        <v>2519</v>
      </c>
      <c r="G2093" s="19" t="s">
        <v>3554</v>
      </c>
      <c r="H2093" s="12" t="s">
        <v>3547</v>
      </c>
      <c r="I2093" s="20">
        <v>8000</v>
      </c>
      <c r="J2093" s="12" t="s">
        <v>2264</v>
      </c>
      <c r="K2093" s="12" t="s">
        <v>2728</v>
      </c>
      <c r="L2093" s="12" t="s">
        <v>2546</v>
      </c>
      <c r="M2093" s="12"/>
      <c r="N2093" s="12" t="s">
        <v>2595</v>
      </c>
      <c r="O2093" s="20">
        <v>0</v>
      </c>
      <c r="P2093" s="20">
        <v>2000</v>
      </c>
      <c r="Q2093" s="20">
        <v>0</v>
      </c>
      <c r="R2093" s="20">
        <v>0</v>
      </c>
      <c r="S2093" s="20">
        <v>288</v>
      </c>
      <c r="U2093" s="22" t="str">
        <f>IFERROR(VLOOKUP(B2093,[1]Planilha1!$A$1:$B$34,2,FALSE),"Liberado")</f>
        <v>Liberado</v>
      </c>
    </row>
    <row r="2094" spans="1:21" s="21" customFormat="1" ht="20.100000000000001" customHeight="1" x14ac:dyDescent="0.2">
      <c r="A2094" s="12" t="s">
        <v>58</v>
      </c>
      <c r="B2094" s="18" t="s">
        <v>242</v>
      </c>
      <c r="C2094" s="12" t="s">
        <v>718</v>
      </c>
      <c r="D2094" s="12" t="s">
        <v>723</v>
      </c>
      <c r="E2094" s="19" t="s">
        <v>5</v>
      </c>
      <c r="F2094" s="19" t="s">
        <v>2644</v>
      </c>
      <c r="G2094" s="19" t="s">
        <v>3572</v>
      </c>
      <c r="H2094" s="12" t="s">
        <v>3573</v>
      </c>
      <c r="I2094" s="20">
        <v>10500</v>
      </c>
      <c r="J2094" s="12" t="s">
        <v>2264</v>
      </c>
      <c r="K2094" s="12" t="s">
        <v>3574</v>
      </c>
      <c r="L2094" s="12" t="s">
        <v>2266</v>
      </c>
      <c r="M2094" s="12"/>
      <c r="N2094" s="12" t="s">
        <v>2657</v>
      </c>
      <c r="O2094" s="20">
        <v>23205.040000000001</v>
      </c>
      <c r="P2094" s="20">
        <v>0</v>
      </c>
      <c r="Q2094" s="20">
        <v>0</v>
      </c>
      <c r="R2094" s="20">
        <v>23205.040000000001</v>
      </c>
      <c r="S2094" s="20">
        <v>960</v>
      </c>
      <c r="U2094" s="22" t="str">
        <f>IFERROR(VLOOKUP(B2094,[1]Planilha1!$A$1:$B$34,2,FALSE),"Liberado")</f>
        <v>Liberado</v>
      </c>
    </row>
    <row r="2095" spans="1:21" s="21" customFormat="1" ht="20.100000000000001" customHeight="1" x14ac:dyDescent="0.2">
      <c r="A2095" s="12" t="s">
        <v>58</v>
      </c>
      <c r="B2095" s="18" t="s">
        <v>242</v>
      </c>
      <c r="C2095" s="12" t="s">
        <v>738</v>
      </c>
      <c r="D2095" s="12" t="s">
        <v>740</v>
      </c>
      <c r="E2095" s="19" t="s">
        <v>5</v>
      </c>
      <c r="F2095" s="19" t="s">
        <v>2255</v>
      </c>
      <c r="G2095" s="19" t="s">
        <v>3618</v>
      </c>
      <c r="H2095" s="12" t="s">
        <v>3619</v>
      </c>
      <c r="I2095" s="20">
        <v>16260</v>
      </c>
      <c r="J2095" s="12" t="s">
        <v>2264</v>
      </c>
      <c r="K2095" s="12" t="s">
        <v>3620</v>
      </c>
      <c r="L2095" s="12" t="s">
        <v>2296</v>
      </c>
      <c r="M2095" s="12"/>
      <c r="N2095" s="12" t="s">
        <v>2657</v>
      </c>
      <c r="O2095" s="20">
        <v>500</v>
      </c>
      <c r="P2095" s="20">
        <v>0</v>
      </c>
      <c r="Q2095" s="20">
        <v>0</v>
      </c>
      <c r="R2095" s="20">
        <v>0</v>
      </c>
      <c r="S2095" s="20">
        <v>840</v>
      </c>
      <c r="U2095" s="22" t="str">
        <f>IFERROR(VLOOKUP(B2095,[1]Planilha1!$A$1:$B$34,2,FALSE),"Liberado")</f>
        <v>Liberado</v>
      </c>
    </row>
    <row r="2096" spans="1:21" s="21" customFormat="1" ht="20.100000000000001" customHeight="1" x14ac:dyDescent="0.2">
      <c r="A2096" s="12" t="s">
        <v>58</v>
      </c>
      <c r="B2096" s="18" t="s">
        <v>242</v>
      </c>
      <c r="C2096" s="12" t="s">
        <v>741</v>
      </c>
      <c r="D2096" s="12" t="s">
        <v>743</v>
      </c>
      <c r="E2096" s="19" t="s">
        <v>5</v>
      </c>
      <c r="F2096" s="19" t="s">
        <v>2244</v>
      </c>
      <c r="G2096" s="19" t="s">
        <v>3625</v>
      </c>
      <c r="H2096" s="12" t="s">
        <v>3626</v>
      </c>
      <c r="I2096" s="20">
        <v>44000</v>
      </c>
      <c r="J2096" s="12" t="s">
        <v>2264</v>
      </c>
      <c r="K2096" s="12" t="s">
        <v>3627</v>
      </c>
      <c r="L2096" s="12" t="s">
        <v>2334</v>
      </c>
      <c r="M2096" s="12"/>
      <c r="N2096" s="12" t="s">
        <v>2612</v>
      </c>
      <c r="O2096" s="20">
        <v>0</v>
      </c>
      <c r="P2096" s="20">
        <v>0</v>
      </c>
      <c r="Q2096" s="20">
        <v>0</v>
      </c>
      <c r="R2096" s="20">
        <v>0</v>
      </c>
      <c r="S2096" s="20">
        <v>800</v>
      </c>
      <c r="U2096" s="22" t="str">
        <f>IFERROR(VLOOKUP(B2096,[1]Planilha1!$A$1:$B$34,2,FALSE),"Liberado")</f>
        <v>Liberado</v>
      </c>
    </row>
    <row r="2097" spans="1:21" s="21" customFormat="1" ht="20.100000000000001" customHeight="1" x14ac:dyDescent="0.2">
      <c r="A2097" s="12" t="s">
        <v>58</v>
      </c>
      <c r="B2097" s="18" t="s">
        <v>242</v>
      </c>
      <c r="C2097" s="12" t="s">
        <v>754</v>
      </c>
      <c r="D2097" s="12" t="s">
        <v>755</v>
      </c>
      <c r="E2097" s="19" t="s">
        <v>5</v>
      </c>
      <c r="F2097" s="19" t="s">
        <v>10</v>
      </c>
      <c r="G2097" s="19" t="s">
        <v>3652</v>
      </c>
      <c r="H2097" s="12" t="s">
        <v>3653</v>
      </c>
      <c r="I2097" s="20">
        <v>344276.05</v>
      </c>
      <c r="J2097" s="12" t="s">
        <v>2264</v>
      </c>
      <c r="K2097" s="12" t="s">
        <v>3654</v>
      </c>
      <c r="L2097" s="12" t="s">
        <v>2334</v>
      </c>
      <c r="M2097" s="12"/>
      <c r="N2097" s="12" t="s">
        <v>2342</v>
      </c>
      <c r="O2097" s="20">
        <v>0</v>
      </c>
      <c r="P2097" s="20">
        <v>50000</v>
      </c>
      <c r="Q2097" s="20">
        <v>0</v>
      </c>
      <c r="R2097" s="20">
        <v>0</v>
      </c>
      <c r="S2097" s="20">
        <v>600</v>
      </c>
      <c r="U2097" s="22" t="str">
        <f>IFERROR(VLOOKUP(B2097,[1]Planilha1!$A$1:$B$34,2,FALSE),"Liberado")</f>
        <v>Liberado</v>
      </c>
    </row>
    <row r="2098" spans="1:21" s="21" customFormat="1" ht="20.100000000000001" customHeight="1" x14ac:dyDescent="0.2">
      <c r="A2098" s="12" t="s">
        <v>58</v>
      </c>
      <c r="B2098" s="18" t="s">
        <v>242</v>
      </c>
      <c r="C2098" s="12" t="s">
        <v>754</v>
      </c>
      <c r="D2098" s="12" t="s">
        <v>8572</v>
      </c>
      <c r="E2098" s="19" t="s">
        <v>5</v>
      </c>
      <c r="F2098" s="19" t="s">
        <v>2273</v>
      </c>
      <c r="G2098" s="19" t="s">
        <v>8573</v>
      </c>
      <c r="H2098" s="12" t="s">
        <v>5736</v>
      </c>
      <c r="I2098" s="20">
        <v>12112.5</v>
      </c>
      <c r="J2098" s="12" t="s">
        <v>2270</v>
      </c>
      <c r="K2098" s="12" t="s">
        <v>8574</v>
      </c>
      <c r="L2098" s="12" t="s">
        <v>6214</v>
      </c>
      <c r="M2098" s="12" t="s">
        <v>8575</v>
      </c>
      <c r="N2098" s="12" t="s">
        <v>7913</v>
      </c>
      <c r="O2098" s="20">
        <v>0</v>
      </c>
      <c r="P2098" s="20">
        <v>12112.5</v>
      </c>
      <c r="Q2098" s="20">
        <v>0</v>
      </c>
      <c r="R2098" s="20">
        <v>0</v>
      </c>
      <c r="S2098" s="20">
        <v>200</v>
      </c>
      <c r="U2098" s="22" t="str">
        <f>IFERROR(VLOOKUP(B2098,[1]Planilha1!$A$1:$B$34,2,FALSE),"Liberado")</f>
        <v>Liberado</v>
      </c>
    </row>
    <row r="2099" spans="1:21" s="21" customFormat="1" ht="20.100000000000001" customHeight="1" x14ac:dyDescent="0.2">
      <c r="A2099" s="12" t="s">
        <v>58</v>
      </c>
      <c r="B2099" s="18" t="s">
        <v>242</v>
      </c>
      <c r="C2099" s="12" t="s">
        <v>756</v>
      </c>
      <c r="D2099" s="12" t="s">
        <v>8584</v>
      </c>
      <c r="E2099" s="19" t="s">
        <v>5</v>
      </c>
      <c r="F2099" s="19" t="s">
        <v>2273</v>
      </c>
      <c r="G2099" s="19" t="s">
        <v>8585</v>
      </c>
      <c r="H2099" s="12" t="s">
        <v>5637</v>
      </c>
      <c r="I2099" s="20">
        <v>10000</v>
      </c>
      <c r="J2099" s="12" t="s">
        <v>2264</v>
      </c>
      <c r="K2099" s="12" t="s">
        <v>8586</v>
      </c>
      <c r="L2099" s="12" t="s">
        <v>7875</v>
      </c>
      <c r="M2099" s="12"/>
      <c r="N2099" s="12" t="s">
        <v>2438</v>
      </c>
      <c r="O2099" s="20">
        <v>0</v>
      </c>
      <c r="P2099" s="20">
        <v>10000</v>
      </c>
      <c r="Q2099" s="20">
        <v>0</v>
      </c>
      <c r="R2099" s="20">
        <v>0</v>
      </c>
      <c r="S2099" s="20">
        <v>64</v>
      </c>
      <c r="U2099" s="22" t="str">
        <f>IFERROR(VLOOKUP(B2099,[1]Planilha1!$A$1:$B$34,2,FALSE),"Liberado")</f>
        <v>Liberado</v>
      </c>
    </row>
    <row r="2100" spans="1:21" s="21" customFormat="1" ht="20.100000000000001" customHeight="1" x14ac:dyDescent="0.2">
      <c r="A2100" s="12" t="s">
        <v>58</v>
      </c>
      <c r="B2100" s="18" t="s">
        <v>242</v>
      </c>
      <c r="C2100" s="12" t="s">
        <v>738</v>
      </c>
      <c r="D2100" s="12" t="s">
        <v>1116</v>
      </c>
      <c r="E2100" s="19" t="s">
        <v>5</v>
      </c>
      <c r="F2100" s="19" t="s">
        <v>2355</v>
      </c>
      <c r="G2100" s="19" t="s">
        <v>4617</v>
      </c>
      <c r="H2100" s="12" t="s">
        <v>3626</v>
      </c>
      <c r="I2100" s="20">
        <v>13612.5</v>
      </c>
      <c r="J2100" s="12" t="s">
        <v>2270</v>
      </c>
      <c r="K2100" s="12" t="s">
        <v>4618</v>
      </c>
      <c r="L2100" s="12" t="s">
        <v>8073</v>
      </c>
      <c r="M2100" s="12"/>
      <c r="N2100" s="12" t="s">
        <v>9197</v>
      </c>
      <c r="O2100" s="23">
        <v>3712.5</v>
      </c>
      <c r="P2100" s="23">
        <v>0</v>
      </c>
      <c r="Q2100" s="23">
        <v>0</v>
      </c>
      <c r="R2100" s="24">
        <v>0</v>
      </c>
      <c r="S2100" s="25">
        <v>1979.45</v>
      </c>
      <c r="U2100" s="22" t="str">
        <f>IFERROR(VLOOKUP(B2100,[1]Planilha1!$A$1:$B$34,2,FALSE),"Liberado")</f>
        <v>Liberado</v>
      </c>
    </row>
    <row r="2101" spans="1:21" s="21" customFormat="1" ht="20.100000000000001" customHeight="1" x14ac:dyDescent="0.2">
      <c r="A2101" s="12" t="s">
        <v>58</v>
      </c>
      <c r="B2101" s="18" t="s">
        <v>242</v>
      </c>
      <c r="C2101" s="12" t="s">
        <v>738</v>
      </c>
      <c r="D2101" s="12" t="s">
        <v>1118</v>
      </c>
      <c r="E2101" s="19" t="s">
        <v>5</v>
      </c>
      <c r="F2101" s="19" t="s">
        <v>2244</v>
      </c>
      <c r="G2101" s="19" t="s">
        <v>4621</v>
      </c>
      <c r="H2101" s="12" t="s">
        <v>4622</v>
      </c>
      <c r="I2101" s="20">
        <v>19800</v>
      </c>
      <c r="J2101" s="12" t="s">
        <v>2270</v>
      </c>
      <c r="K2101" s="12" t="s">
        <v>4623</v>
      </c>
      <c r="L2101" s="12" t="s">
        <v>2299</v>
      </c>
      <c r="M2101" s="12"/>
      <c r="N2101" s="12" t="s">
        <v>9198</v>
      </c>
      <c r="O2101" s="23">
        <v>10000</v>
      </c>
      <c r="P2101" s="23">
        <v>0</v>
      </c>
      <c r="Q2101" s="23">
        <v>0</v>
      </c>
      <c r="R2101" s="24">
        <v>0</v>
      </c>
      <c r="S2101" s="25">
        <v>1615.76</v>
      </c>
      <c r="U2101" s="22" t="str">
        <f>IFERROR(VLOOKUP(B2101,[1]Planilha1!$A$1:$B$34,2,FALSE),"Liberado")</f>
        <v>Liberado</v>
      </c>
    </row>
    <row r="2102" spans="1:21" s="21" customFormat="1" ht="20.100000000000001" customHeight="1" x14ac:dyDescent="0.2">
      <c r="A2102" s="12" t="s">
        <v>58</v>
      </c>
      <c r="B2102" s="18" t="s">
        <v>242</v>
      </c>
      <c r="C2102" s="12" t="s">
        <v>738</v>
      </c>
      <c r="D2102" s="12" t="s">
        <v>1117</v>
      </c>
      <c r="E2102" s="19" t="s">
        <v>5</v>
      </c>
      <c r="F2102" s="19" t="s">
        <v>2244</v>
      </c>
      <c r="G2102" s="19" t="s">
        <v>4619</v>
      </c>
      <c r="H2102" s="12" t="s">
        <v>3621</v>
      </c>
      <c r="I2102" s="20">
        <v>13864.81</v>
      </c>
      <c r="J2102" s="12" t="s">
        <v>2264</v>
      </c>
      <c r="K2102" s="12" t="s">
        <v>4620</v>
      </c>
      <c r="L2102" s="12" t="s">
        <v>2249</v>
      </c>
      <c r="M2102" s="12"/>
      <c r="N2102" s="12" t="s">
        <v>8345</v>
      </c>
      <c r="O2102" s="23">
        <v>0</v>
      </c>
      <c r="P2102" s="23">
        <v>5000</v>
      </c>
      <c r="Q2102" s="23">
        <v>0</v>
      </c>
      <c r="R2102" s="24">
        <v>0</v>
      </c>
      <c r="S2102" s="25">
        <v>1080</v>
      </c>
      <c r="U2102" s="22" t="str">
        <f>IFERROR(VLOOKUP(B2102,[1]Planilha1!$A$1:$B$34,2,FALSE),"Liberado")</f>
        <v>Liberado</v>
      </c>
    </row>
    <row r="2103" spans="1:21" s="21" customFormat="1" ht="20.100000000000001" customHeight="1" x14ac:dyDescent="0.2">
      <c r="A2103" s="12" t="s">
        <v>58</v>
      </c>
      <c r="B2103" s="18" t="s">
        <v>242</v>
      </c>
      <c r="C2103" s="12" t="s">
        <v>738</v>
      </c>
      <c r="D2103" s="12" t="s">
        <v>1119</v>
      </c>
      <c r="E2103" s="19" t="s">
        <v>5</v>
      </c>
      <c r="F2103" s="19" t="s">
        <v>2244</v>
      </c>
      <c r="G2103" s="19" t="s">
        <v>4624</v>
      </c>
      <c r="H2103" s="12" t="s">
        <v>4625</v>
      </c>
      <c r="I2103" s="20">
        <v>17065</v>
      </c>
      <c r="J2103" s="12" t="s">
        <v>2264</v>
      </c>
      <c r="K2103" s="12" t="s">
        <v>4626</v>
      </c>
      <c r="L2103" s="12" t="s">
        <v>2334</v>
      </c>
      <c r="M2103" s="12"/>
      <c r="N2103" s="12" t="s">
        <v>8534</v>
      </c>
      <c r="O2103" s="23">
        <v>9370</v>
      </c>
      <c r="P2103" s="23">
        <v>0</v>
      </c>
      <c r="Q2103" s="23">
        <v>0</v>
      </c>
      <c r="R2103" s="24">
        <v>0</v>
      </c>
      <c r="S2103" s="25">
        <v>1160</v>
      </c>
      <c r="U2103" s="22" t="str">
        <f>IFERROR(VLOOKUP(B2103,[1]Planilha1!$A$1:$B$34,2,FALSE),"Liberado")</f>
        <v>Liberado</v>
      </c>
    </row>
    <row r="2104" spans="1:21" s="21" customFormat="1" ht="20.100000000000001" customHeight="1" x14ac:dyDescent="0.2">
      <c r="A2104" s="12" t="s">
        <v>58</v>
      </c>
      <c r="B2104" s="18" t="s">
        <v>242</v>
      </c>
      <c r="C2104" s="12" t="s">
        <v>738</v>
      </c>
      <c r="D2104" s="12" t="s">
        <v>9199</v>
      </c>
      <c r="E2104" s="19" t="s">
        <v>5</v>
      </c>
      <c r="F2104" s="19" t="s">
        <v>7910</v>
      </c>
      <c r="G2104" s="19" t="s">
        <v>9200</v>
      </c>
      <c r="H2104" s="12" t="s">
        <v>4625</v>
      </c>
      <c r="I2104" s="20">
        <v>1528.57</v>
      </c>
      <c r="J2104" s="12" t="s">
        <v>2264</v>
      </c>
      <c r="K2104" s="12" t="s">
        <v>9201</v>
      </c>
      <c r="L2104" s="12" t="s">
        <v>2249</v>
      </c>
      <c r="M2104" s="12"/>
      <c r="N2104" s="12" t="s">
        <v>8345</v>
      </c>
      <c r="O2104" s="23">
        <v>0</v>
      </c>
      <c r="P2104" s="23">
        <v>5000</v>
      </c>
      <c r="Q2104" s="23">
        <v>0</v>
      </c>
      <c r="R2104" s="24">
        <v>0</v>
      </c>
      <c r="S2104" s="25">
        <v>1095.76</v>
      </c>
      <c r="U2104" s="22" t="str">
        <f>IFERROR(VLOOKUP(B2104,[1]Planilha1!$A$1:$B$34,2,FALSE),"Liberado")</f>
        <v>Liberado</v>
      </c>
    </row>
    <row r="2105" spans="1:21" s="21" customFormat="1" ht="20.100000000000001" customHeight="1" x14ac:dyDescent="0.2">
      <c r="A2105" s="12" t="s">
        <v>58</v>
      </c>
      <c r="B2105" s="18" t="s">
        <v>242</v>
      </c>
      <c r="C2105" s="12" t="s">
        <v>738</v>
      </c>
      <c r="D2105" s="12" t="s">
        <v>1120</v>
      </c>
      <c r="E2105" s="19" t="s">
        <v>5</v>
      </c>
      <c r="F2105" s="19" t="s">
        <v>2244</v>
      </c>
      <c r="G2105" s="19" t="s">
        <v>4627</v>
      </c>
      <c r="H2105" s="12" t="s">
        <v>4625</v>
      </c>
      <c r="I2105" s="20">
        <v>20876.96</v>
      </c>
      <c r="J2105" s="12" t="s">
        <v>2264</v>
      </c>
      <c r="K2105" s="12" t="s">
        <v>4628</v>
      </c>
      <c r="L2105" s="12" t="s">
        <v>2249</v>
      </c>
      <c r="M2105" s="12"/>
      <c r="N2105" s="12" t="s">
        <v>8345</v>
      </c>
      <c r="O2105" s="23">
        <v>0</v>
      </c>
      <c r="P2105" s="23">
        <v>5000</v>
      </c>
      <c r="Q2105" s="23">
        <v>0</v>
      </c>
      <c r="R2105" s="24">
        <v>0</v>
      </c>
      <c r="S2105" s="25">
        <v>1120</v>
      </c>
      <c r="U2105" s="22" t="str">
        <f>IFERROR(VLOOKUP(B2105,[1]Planilha1!$A$1:$B$34,2,FALSE),"Liberado")</f>
        <v>Liberado</v>
      </c>
    </row>
    <row r="2106" spans="1:21" s="21" customFormat="1" ht="20.100000000000001" customHeight="1" x14ac:dyDescent="0.2">
      <c r="A2106" s="12" t="s">
        <v>58</v>
      </c>
      <c r="B2106" s="18" t="s">
        <v>242</v>
      </c>
      <c r="C2106" s="12" t="s">
        <v>738</v>
      </c>
      <c r="D2106" s="12" t="s">
        <v>1121</v>
      </c>
      <c r="E2106" s="19" t="s">
        <v>5</v>
      </c>
      <c r="F2106" s="19" t="s">
        <v>2244</v>
      </c>
      <c r="G2106" s="19" t="s">
        <v>4629</v>
      </c>
      <c r="H2106" s="12" t="s">
        <v>4592</v>
      </c>
      <c r="I2106" s="20">
        <v>4750</v>
      </c>
      <c r="J2106" s="12" t="s">
        <v>2264</v>
      </c>
      <c r="K2106" s="12" t="s">
        <v>4630</v>
      </c>
      <c r="L2106" s="12" t="s">
        <v>2249</v>
      </c>
      <c r="M2106" s="12"/>
      <c r="N2106" s="12" t="s">
        <v>9202</v>
      </c>
      <c r="O2106" s="23">
        <v>0</v>
      </c>
      <c r="P2106" s="23">
        <v>10000</v>
      </c>
      <c r="Q2106" s="23">
        <v>0</v>
      </c>
      <c r="R2106" s="24">
        <v>0</v>
      </c>
      <c r="S2106" s="25">
        <v>960</v>
      </c>
      <c r="U2106" s="22" t="str">
        <f>IFERROR(VLOOKUP(B2106,[1]Planilha1!$A$1:$B$34,2,FALSE),"Liberado")</f>
        <v>Liberado</v>
      </c>
    </row>
    <row r="2107" spans="1:21" s="21" customFormat="1" ht="20.100000000000001" customHeight="1" x14ac:dyDescent="0.2">
      <c r="A2107" s="12" t="s">
        <v>58</v>
      </c>
      <c r="B2107" s="18" t="s">
        <v>242</v>
      </c>
      <c r="C2107" s="12" t="s">
        <v>1122</v>
      </c>
      <c r="D2107" s="12" t="s">
        <v>1123</v>
      </c>
      <c r="E2107" s="19" t="s">
        <v>5</v>
      </c>
      <c r="F2107" s="19" t="s">
        <v>2279</v>
      </c>
      <c r="G2107" s="19" t="s">
        <v>4632</v>
      </c>
      <c r="H2107" s="12" t="s">
        <v>4633</v>
      </c>
      <c r="I2107" s="20">
        <v>592805.15</v>
      </c>
      <c r="J2107" s="12" t="s">
        <v>2264</v>
      </c>
      <c r="K2107" s="12" t="s">
        <v>4634</v>
      </c>
      <c r="L2107" s="12" t="s">
        <v>2266</v>
      </c>
      <c r="M2107" s="12"/>
      <c r="N2107" s="12" t="s">
        <v>2700</v>
      </c>
      <c r="O2107" s="23">
        <v>0</v>
      </c>
      <c r="P2107" s="23">
        <v>25000</v>
      </c>
      <c r="Q2107" s="23">
        <v>0</v>
      </c>
      <c r="R2107" s="24">
        <v>0</v>
      </c>
      <c r="S2107" s="25">
        <v>1320</v>
      </c>
      <c r="U2107" s="22" t="str">
        <f>IFERROR(VLOOKUP(B2107,[1]Planilha1!$A$1:$B$34,2,FALSE),"Liberado")</f>
        <v>Liberado</v>
      </c>
    </row>
    <row r="2108" spans="1:21" s="21" customFormat="1" ht="20.100000000000001" customHeight="1" x14ac:dyDescent="0.2">
      <c r="A2108" s="12" t="s">
        <v>58</v>
      </c>
      <c r="B2108" s="18" t="s">
        <v>242</v>
      </c>
      <c r="C2108" s="12" t="s">
        <v>1122</v>
      </c>
      <c r="D2108" s="12" t="s">
        <v>1124</v>
      </c>
      <c r="E2108" s="19" t="s">
        <v>5</v>
      </c>
      <c r="F2108" s="19" t="s">
        <v>2644</v>
      </c>
      <c r="G2108" s="19" t="s">
        <v>4635</v>
      </c>
      <c r="H2108" s="12" t="s">
        <v>4636</v>
      </c>
      <c r="I2108" s="20">
        <v>10954.78</v>
      </c>
      <c r="J2108" s="12" t="s">
        <v>2264</v>
      </c>
      <c r="K2108" s="12" t="s">
        <v>3533</v>
      </c>
      <c r="L2108" s="12" t="s">
        <v>7976</v>
      </c>
      <c r="M2108" s="12"/>
      <c r="N2108" s="12" t="s">
        <v>9203</v>
      </c>
      <c r="O2108" s="23">
        <v>0</v>
      </c>
      <c r="P2108" s="23">
        <v>0</v>
      </c>
      <c r="Q2108" s="23">
        <v>0</v>
      </c>
      <c r="R2108" s="24">
        <v>0</v>
      </c>
      <c r="S2108" s="25">
        <v>600</v>
      </c>
      <c r="U2108" s="22" t="str">
        <f>IFERROR(VLOOKUP(B2108,[1]Planilha1!$A$1:$B$34,2,FALSE),"Liberado")</f>
        <v>Liberado</v>
      </c>
    </row>
    <row r="2109" spans="1:21" s="21" customFormat="1" ht="20.100000000000001" customHeight="1" x14ac:dyDescent="0.2">
      <c r="A2109" s="12" t="s">
        <v>58</v>
      </c>
      <c r="B2109" s="18" t="s">
        <v>242</v>
      </c>
      <c r="C2109" s="12" t="s">
        <v>519</v>
      </c>
      <c r="D2109" s="12" t="s">
        <v>9414</v>
      </c>
      <c r="E2109" s="19" t="s">
        <v>5</v>
      </c>
      <c r="F2109" s="19" t="s">
        <v>2244</v>
      </c>
      <c r="G2109" s="19" t="s">
        <v>9415</v>
      </c>
      <c r="H2109" s="12" t="s">
        <v>2635</v>
      </c>
      <c r="I2109" s="20">
        <v>20454.439999999999</v>
      </c>
      <c r="J2109" s="12" t="s">
        <v>2264</v>
      </c>
      <c r="K2109" s="12" t="s">
        <v>9416</v>
      </c>
      <c r="L2109" s="12" t="s">
        <v>8533</v>
      </c>
      <c r="M2109" s="12"/>
      <c r="N2109" s="12" t="s">
        <v>2438</v>
      </c>
      <c r="O2109" s="23">
        <v>0</v>
      </c>
      <c r="P2109" s="23">
        <v>15000</v>
      </c>
      <c r="Q2109" s="23">
        <v>0</v>
      </c>
      <c r="R2109" s="24">
        <v>0</v>
      </c>
      <c r="S2109" s="25">
        <v>120</v>
      </c>
      <c r="U2109" s="22" t="str">
        <f>IFERROR(VLOOKUP(B2109,[1]Planilha1!$A$1:$B$34,2,FALSE),"Liberado")</f>
        <v>Liberado</v>
      </c>
    </row>
    <row r="2110" spans="1:21" s="21" customFormat="1" ht="20.100000000000001" customHeight="1" x14ac:dyDescent="0.2">
      <c r="A2110" s="12" t="s">
        <v>58</v>
      </c>
      <c r="B2110" s="18" t="s">
        <v>242</v>
      </c>
      <c r="C2110" s="12" t="s">
        <v>519</v>
      </c>
      <c r="D2110" s="12" t="s">
        <v>9417</v>
      </c>
      <c r="E2110" s="19" t="s">
        <v>5</v>
      </c>
      <c r="F2110" s="19" t="s">
        <v>2244</v>
      </c>
      <c r="G2110" s="19" t="s">
        <v>9418</v>
      </c>
      <c r="H2110" s="12" t="s">
        <v>6012</v>
      </c>
      <c r="I2110" s="20">
        <v>17600</v>
      </c>
      <c r="J2110" s="12" t="s">
        <v>2264</v>
      </c>
      <c r="K2110" s="12" t="s">
        <v>9419</v>
      </c>
      <c r="L2110" s="12" t="s">
        <v>2288</v>
      </c>
      <c r="M2110" s="12"/>
      <c r="N2110" s="12" t="s">
        <v>2438</v>
      </c>
      <c r="O2110" s="23">
        <v>0</v>
      </c>
      <c r="P2110" s="23">
        <v>5000</v>
      </c>
      <c r="Q2110" s="23">
        <v>0</v>
      </c>
      <c r="R2110" s="24">
        <v>0</v>
      </c>
      <c r="S2110" s="25">
        <v>96</v>
      </c>
      <c r="U2110" s="22" t="str">
        <f>IFERROR(VLOOKUP(B2110,[1]Planilha1!$A$1:$B$34,2,FALSE),"Liberado")</f>
        <v>Liberado</v>
      </c>
    </row>
    <row r="2111" spans="1:21" s="21" customFormat="1" ht="20.100000000000001" customHeight="1" x14ac:dyDescent="0.2">
      <c r="A2111" s="12" t="s">
        <v>58</v>
      </c>
      <c r="B2111" s="18" t="s">
        <v>242</v>
      </c>
      <c r="C2111" s="12" t="s">
        <v>519</v>
      </c>
      <c r="D2111" s="12" t="s">
        <v>9417</v>
      </c>
      <c r="E2111" s="19" t="s">
        <v>5</v>
      </c>
      <c r="F2111" s="19" t="s">
        <v>2324</v>
      </c>
      <c r="G2111" s="19" t="s">
        <v>9420</v>
      </c>
      <c r="H2111" s="12" t="s">
        <v>6012</v>
      </c>
      <c r="I2111" s="20">
        <v>17600</v>
      </c>
      <c r="J2111" s="12" t="s">
        <v>2264</v>
      </c>
      <c r="K2111" s="12" t="s">
        <v>7904</v>
      </c>
      <c r="L2111" s="12" t="s">
        <v>3435</v>
      </c>
      <c r="M2111" s="12"/>
      <c r="N2111" s="12" t="s">
        <v>2768</v>
      </c>
      <c r="O2111" s="23">
        <v>0</v>
      </c>
      <c r="P2111" s="23">
        <v>8000</v>
      </c>
      <c r="Q2111" s="23">
        <v>0</v>
      </c>
      <c r="R2111" s="24">
        <v>0</v>
      </c>
      <c r="S2111" s="25">
        <v>0</v>
      </c>
      <c r="U2111" s="22" t="str">
        <f>IFERROR(VLOOKUP(B2111,[1]Planilha1!$A$1:$B$34,2,FALSE),"Liberado")</f>
        <v>Liberado</v>
      </c>
    </row>
    <row r="2112" spans="1:21" s="21" customFormat="1" ht="20.100000000000001" customHeight="1" x14ac:dyDescent="0.2">
      <c r="A2112" s="12" t="s">
        <v>58</v>
      </c>
      <c r="B2112" s="18" t="s">
        <v>242</v>
      </c>
      <c r="C2112" s="12" t="s">
        <v>519</v>
      </c>
      <c r="D2112" s="12" t="s">
        <v>9417</v>
      </c>
      <c r="E2112" s="19" t="s">
        <v>5</v>
      </c>
      <c r="F2112" s="19" t="s">
        <v>2244</v>
      </c>
      <c r="G2112" s="19" t="s">
        <v>9421</v>
      </c>
      <c r="H2112" s="12" t="s">
        <v>6012</v>
      </c>
      <c r="I2112" s="20">
        <v>17600</v>
      </c>
      <c r="J2112" s="12" t="s">
        <v>2264</v>
      </c>
      <c r="K2112" s="12" t="s">
        <v>9422</v>
      </c>
      <c r="L2112" s="12" t="s">
        <v>7961</v>
      </c>
      <c r="M2112" s="12"/>
      <c r="N2112" s="12" t="s">
        <v>2768</v>
      </c>
      <c r="O2112" s="23">
        <v>0</v>
      </c>
      <c r="P2112" s="23">
        <v>8000</v>
      </c>
      <c r="Q2112" s="23">
        <v>0</v>
      </c>
      <c r="R2112" s="24">
        <v>0</v>
      </c>
      <c r="S2112" s="25">
        <v>0</v>
      </c>
      <c r="U2112" s="22" t="str">
        <f>IFERROR(VLOOKUP(B2112,[1]Planilha1!$A$1:$B$34,2,FALSE),"Liberado")</f>
        <v>Liberado</v>
      </c>
    </row>
    <row r="2113" spans="1:21" s="21" customFormat="1" ht="20.100000000000001" customHeight="1" x14ac:dyDescent="0.2">
      <c r="A2113" s="12" t="s">
        <v>58</v>
      </c>
      <c r="B2113" s="18" t="s">
        <v>242</v>
      </c>
      <c r="C2113" s="12" t="s">
        <v>574</v>
      </c>
      <c r="D2113" s="12" t="s">
        <v>9423</v>
      </c>
      <c r="E2113" s="19" t="s">
        <v>5</v>
      </c>
      <c r="F2113" s="19" t="s">
        <v>2244</v>
      </c>
      <c r="G2113" s="19" t="s">
        <v>9424</v>
      </c>
      <c r="H2113" s="12" t="s">
        <v>6012</v>
      </c>
      <c r="I2113" s="20">
        <v>17600</v>
      </c>
      <c r="J2113" s="12" t="s">
        <v>2264</v>
      </c>
      <c r="K2113" s="12" t="s">
        <v>7904</v>
      </c>
      <c r="L2113" s="12" t="s">
        <v>7961</v>
      </c>
      <c r="M2113" s="12" t="s">
        <v>9425</v>
      </c>
      <c r="N2113" s="12" t="s">
        <v>2768</v>
      </c>
      <c r="O2113" s="23">
        <v>0</v>
      </c>
      <c r="P2113" s="23">
        <v>8000</v>
      </c>
      <c r="Q2113" s="23">
        <v>0</v>
      </c>
      <c r="R2113" s="24">
        <v>0</v>
      </c>
      <c r="S2113" s="25">
        <v>0</v>
      </c>
      <c r="U2113" s="22" t="str">
        <f>IFERROR(VLOOKUP(B2113,[1]Planilha1!$A$1:$B$34,2,FALSE),"Liberado")</f>
        <v>Liberado</v>
      </c>
    </row>
    <row r="2114" spans="1:21" s="21" customFormat="1" ht="20.100000000000001" customHeight="1" x14ac:dyDescent="0.2">
      <c r="A2114" s="12" t="s">
        <v>58</v>
      </c>
      <c r="B2114" s="18" t="s">
        <v>242</v>
      </c>
      <c r="C2114" s="12" t="s">
        <v>574</v>
      </c>
      <c r="D2114" s="12" t="s">
        <v>9423</v>
      </c>
      <c r="E2114" s="19" t="s">
        <v>5</v>
      </c>
      <c r="F2114" s="19" t="s">
        <v>2244</v>
      </c>
      <c r="G2114" s="19" t="s">
        <v>9426</v>
      </c>
      <c r="H2114" s="12" t="s">
        <v>6012</v>
      </c>
      <c r="I2114" s="20">
        <v>17600</v>
      </c>
      <c r="J2114" s="12" t="s">
        <v>2264</v>
      </c>
      <c r="K2114" s="12" t="s">
        <v>8306</v>
      </c>
      <c r="L2114" s="12" t="s">
        <v>7961</v>
      </c>
      <c r="M2114" s="12" t="s">
        <v>9425</v>
      </c>
      <c r="N2114" s="12" t="s">
        <v>2768</v>
      </c>
      <c r="O2114" s="23">
        <v>0</v>
      </c>
      <c r="P2114" s="23">
        <v>8000</v>
      </c>
      <c r="Q2114" s="23">
        <v>0</v>
      </c>
      <c r="R2114" s="24">
        <v>0</v>
      </c>
      <c r="S2114" s="25">
        <v>0</v>
      </c>
      <c r="U2114" s="22" t="str">
        <f>IFERROR(VLOOKUP(B2114,[1]Planilha1!$A$1:$B$34,2,FALSE),"Liberado")</f>
        <v>Liberado</v>
      </c>
    </row>
    <row r="2115" spans="1:21" s="21" customFormat="1" ht="20.100000000000001" customHeight="1" x14ac:dyDescent="0.2">
      <c r="A2115" s="12" t="s">
        <v>58</v>
      </c>
      <c r="B2115" s="18" t="s">
        <v>242</v>
      </c>
      <c r="C2115" s="12" t="s">
        <v>427</v>
      </c>
      <c r="D2115" s="12" t="s">
        <v>1188</v>
      </c>
      <c r="E2115" s="19" t="s">
        <v>5</v>
      </c>
      <c r="F2115" s="19" t="s">
        <v>2519</v>
      </c>
      <c r="G2115" s="19" t="s">
        <v>4820</v>
      </c>
      <c r="H2115" s="12" t="s">
        <v>2720</v>
      </c>
      <c r="I2115" s="20">
        <v>10000</v>
      </c>
      <c r="J2115" s="12" t="s">
        <v>2264</v>
      </c>
      <c r="K2115" s="12" t="s">
        <v>2728</v>
      </c>
      <c r="L2115" s="12" t="s">
        <v>2713</v>
      </c>
      <c r="M2115" s="12"/>
      <c r="N2115" s="12" t="s">
        <v>2342</v>
      </c>
      <c r="O2115" s="23">
        <v>1000</v>
      </c>
      <c r="P2115" s="23">
        <v>0</v>
      </c>
      <c r="Q2115" s="23">
        <v>0</v>
      </c>
      <c r="R2115" s="24">
        <v>0</v>
      </c>
      <c r="S2115" s="25">
        <v>544</v>
      </c>
      <c r="U2115" s="22" t="str">
        <f>IFERROR(VLOOKUP(B2115,[1]Planilha1!$A$1:$B$34,2,FALSE),"Liberado")</f>
        <v>Liberado</v>
      </c>
    </row>
    <row r="2116" spans="1:21" s="21" customFormat="1" ht="20.100000000000001" customHeight="1" x14ac:dyDescent="0.2">
      <c r="A2116" s="12" t="s">
        <v>58</v>
      </c>
      <c r="B2116" s="18" t="s">
        <v>242</v>
      </c>
      <c r="C2116" s="12" t="s">
        <v>427</v>
      </c>
      <c r="D2116" s="12" t="s">
        <v>1231</v>
      </c>
      <c r="E2116" s="19" t="s">
        <v>5</v>
      </c>
      <c r="F2116" s="19" t="s">
        <v>2519</v>
      </c>
      <c r="G2116" s="19" t="s">
        <v>4925</v>
      </c>
      <c r="H2116" s="12" t="s">
        <v>2720</v>
      </c>
      <c r="I2116" s="20">
        <v>10000</v>
      </c>
      <c r="J2116" s="12" t="s">
        <v>2264</v>
      </c>
      <c r="K2116" s="12" t="s">
        <v>4926</v>
      </c>
      <c r="L2116" s="12" t="s">
        <v>2334</v>
      </c>
      <c r="M2116" s="12"/>
      <c r="N2116" s="12" t="s">
        <v>2729</v>
      </c>
      <c r="O2116" s="23">
        <v>2000</v>
      </c>
      <c r="P2116" s="23">
        <v>0</v>
      </c>
      <c r="Q2116" s="23">
        <v>0</v>
      </c>
      <c r="R2116" s="24">
        <v>0</v>
      </c>
      <c r="S2116" s="25">
        <v>544</v>
      </c>
      <c r="U2116" s="22" t="str">
        <f>IFERROR(VLOOKUP(B2116,[1]Planilha1!$A$1:$B$34,2,FALSE),"Liberado")</f>
        <v>Liberado</v>
      </c>
    </row>
    <row r="2117" spans="1:21" s="21" customFormat="1" ht="20.100000000000001" customHeight="1" x14ac:dyDescent="0.2">
      <c r="A2117" s="12" t="s">
        <v>58</v>
      </c>
      <c r="B2117" s="18" t="s">
        <v>242</v>
      </c>
      <c r="C2117" s="12" t="s">
        <v>427</v>
      </c>
      <c r="D2117" s="12" t="s">
        <v>7827</v>
      </c>
      <c r="E2117" s="19" t="s">
        <v>5</v>
      </c>
      <c r="F2117" s="19" t="s">
        <v>12</v>
      </c>
      <c r="G2117" s="19" t="s">
        <v>9565</v>
      </c>
      <c r="H2117" s="12" t="s">
        <v>2720</v>
      </c>
      <c r="I2117" s="20">
        <v>10000</v>
      </c>
      <c r="J2117" s="12" t="s">
        <v>2264</v>
      </c>
      <c r="K2117" s="12" t="s">
        <v>12</v>
      </c>
      <c r="L2117" s="12" t="s">
        <v>2296</v>
      </c>
      <c r="M2117" s="12"/>
      <c r="N2117" s="12" t="s">
        <v>9438</v>
      </c>
      <c r="O2117" s="23">
        <v>0</v>
      </c>
      <c r="P2117" s="23">
        <v>0</v>
      </c>
      <c r="Q2117" s="23">
        <v>0</v>
      </c>
      <c r="R2117" s="24">
        <v>0</v>
      </c>
      <c r="S2117" s="25">
        <v>224</v>
      </c>
      <c r="U2117" s="22" t="str">
        <f>IFERROR(VLOOKUP(B2117,[1]Planilha1!$A$1:$B$34,2,FALSE),"Liberado")</f>
        <v>Liberado</v>
      </c>
    </row>
    <row r="2118" spans="1:21" s="21" customFormat="1" ht="20.100000000000001" customHeight="1" x14ac:dyDescent="0.2">
      <c r="A2118" s="12" t="s">
        <v>58</v>
      </c>
      <c r="B2118" s="18" t="s">
        <v>242</v>
      </c>
      <c r="C2118" s="12" t="s">
        <v>519</v>
      </c>
      <c r="D2118" s="12" t="s">
        <v>1470</v>
      </c>
      <c r="E2118" s="19" t="s">
        <v>5</v>
      </c>
      <c r="F2118" s="19" t="s">
        <v>12</v>
      </c>
      <c r="G2118" s="19" t="s">
        <v>9588</v>
      </c>
      <c r="H2118" s="12" t="s">
        <v>5515</v>
      </c>
      <c r="I2118" s="20">
        <v>7674.68</v>
      </c>
      <c r="J2118" s="12" t="s">
        <v>2264</v>
      </c>
      <c r="K2118" s="12" t="s">
        <v>12</v>
      </c>
      <c r="L2118" s="12" t="s">
        <v>2249</v>
      </c>
      <c r="M2118" s="12"/>
      <c r="N2118" s="12" t="s">
        <v>9438</v>
      </c>
      <c r="O2118" s="23">
        <v>0</v>
      </c>
      <c r="P2118" s="23">
        <v>0</v>
      </c>
      <c r="Q2118" s="23">
        <v>0</v>
      </c>
      <c r="R2118" s="24">
        <v>0</v>
      </c>
      <c r="S2118" s="25">
        <v>240</v>
      </c>
      <c r="U2118" s="22" t="str">
        <f>IFERROR(VLOOKUP(B2118,[1]Planilha1!$A$1:$B$34,2,FALSE),"Liberado")</f>
        <v>Liberado</v>
      </c>
    </row>
    <row r="2119" spans="1:21" s="21" customFormat="1" ht="20.100000000000001" customHeight="1" x14ac:dyDescent="0.2">
      <c r="A2119" s="12" t="s">
        <v>58</v>
      </c>
      <c r="B2119" s="18" t="s">
        <v>242</v>
      </c>
      <c r="C2119" s="12" t="s">
        <v>337</v>
      </c>
      <c r="D2119" s="12" t="s">
        <v>1179</v>
      </c>
      <c r="E2119" s="19" t="s">
        <v>5</v>
      </c>
      <c r="F2119" s="19" t="s">
        <v>2506</v>
      </c>
      <c r="G2119" s="19" t="s">
        <v>5369</v>
      </c>
      <c r="H2119" s="12" t="s">
        <v>5370</v>
      </c>
      <c r="I2119" s="20">
        <v>500000</v>
      </c>
      <c r="J2119" s="12" t="s">
        <v>2264</v>
      </c>
      <c r="K2119" s="12" t="s">
        <v>5371</v>
      </c>
      <c r="L2119" s="12" t="s">
        <v>8057</v>
      </c>
      <c r="M2119" s="12"/>
      <c r="N2119" s="12" t="s">
        <v>5372</v>
      </c>
      <c r="O2119" s="23">
        <v>0</v>
      </c>
      <c r="P2119" s="23">
        <v>0</v>
      </c>
      <c r="Q2119" s="23">
        <v>0</v>
      </c>
      <c r="R2119" s="24">
        <v>0</v>
      </c>
      <c r="S2119" s="25">
        <v>1160</v>
      </c>
      <c r="U2119" s="22" t="str">
        <f>IFERROR(VLOOKUP(B2119,[1]Planilha1!$A$1:$B$34,2,FALSE),"Liberado")</f>
        <v>Liberado</v>
      </c>
    </row>
    <row r="2120" spans="1:21" s="21" customFormat="1" ht="20.100000000000001" customHeight="1" x14ac:dyDescent="0.2">
      <c r="A2120" s="12" t="s">
        <v>58</v>
      </c>
      <c r="B2120" s="18" t="s">
        <v>242</v>
      </c>
      <c r="C2120" s="12" t="s">
        <v>381</v>
      </c>
      <c r="D2120" s="12" t="s">
        <v>1406</v>
      </c>
      <c r="E2120" s="19" t="s">
        <v>5</v>
      </c>
      <c r="F2120" s="19" t="s">
        <v>2324</v>
      </c>
      <c r="G2120" s="19" t="s">
        <v>5373</v>
      </c>
      <c r="H2120" s="12" t="s">
        <v>5374</v>
      </c>
      <c r="I2120" s="20">
        <v>8119.16</v>
      </c>
      <c r="J2120" s="12" t="s">
        <v>2264</v>
      </c>
      <c r="K2120" s="12" t="s">
        <v>5375</v>
      </c>
      <c r="L2120" s="12" t="s">
        <v>2334</v>
      </c>
      <c r="M2120" s="12"/>
      <c r="N2120" s="12" t="s">
        <v>2729</v>
      </c>
      <c r="O2120" s="23">
        <v>49.1</v>
      </c>
      <c r="P2120" s="23">
        <v>0</v>
      </c>
      <c r="Q2120" s="23">
        <v>0</v>
      </c>
      <c r="R2120" s="24">
        <v>0</v>
      </c>
      <c r="S2120" s="25">
        <v>608</v>
      </c>
      <c r="U2120" s="22" t="str">
        <f>IFERROR(VLOOKUP(B2120,[1]Planilha1!$A$1:$B$34,2,FALSE),"Liberado")</f>
        <v>Liberado</v>
      </c>
    </row>
    <row r="2121" spans="1:21" s="21" customFormat="1" ht="20.100000000000001" customHeight="1" x14ac:dyDescent="0.2">
      <c r="A2121" s="12" t="s">
        <v>58</v>
      </c>
      <c r="B2121" s="18" t="s">
        <v>242</v>
      </c>
      <c r="C2121" s="12" t="s">
        <v>381</v>
      </c>
      <c r="D2121" s="12" t="s">
        <v>1407</v>
      </c>
      <c r="E2121" s="19" t="s">
        <v>5</v>
      </c>
      <c r="F2121" s="19" t="s">
        <v>2308</v>
      </c>
      <c r="G2121" s="19" t="s">
        <v>5376</v>
      </c>
      <c r="H2121" s="12" t="s">
        <v>5377</v>
      </c>
      <c r="I2121" s="20">
        <v>10000</v>
      </c>
      <c r="J2121" s="12" t="s">
        <v>2264</v>
      </c>
      <c r="K2121" s="12" t="s">
        <v>5378</v>
      </c>
      <c r="L2121" s="12" t="s">
        <v>3196</v>
      </c>
      <c r="M2121" s="12"/>
      <c r="N2121" s="12" t="s">
        <v>8175</v>
      </c>
      <c r="O2121" s="23">
        <v>0</v>
      </c>
      <c r="P2121" s="23">
        <v>0</v>
      </c>
      <c r="Q2121" s="23">
        <v>0</v>
      </c>
      <c r="R2121" s="24">
        <v>0</v>
      </c>
      <c r="S2121" s="25">
        <v>576</v>
      </c>
      <c r="U2121" s="22" t="str">
        <f>IFERROR(VLOOKUP(B2121,[1]Planilha1!$A$1:$B$34,2,FALSE),"Liberado")</f>
        <v>Liberado</v>
      </c>
    </row>
    <row r="2122" spans="1:21" s="21" customFormat="1" ht="20.100000000000001" customHeight="1" x14ac:dyDescent="0.2">
      <c r="A2122" s="12" t="s">
        <v>58</v>
      </c>
      <c r="B2122" s="18" t="s">
        <v>242</v>
      </c>
      <c r="C2122" s="12" t="s">
        <v>381</v>
      </c>
      <c r="D2122" s="12" t="s">
        <v>1408</v>
      </c>
      <c r="E2122" s="19" t="s">
        <v>5</v>
      </c>
      <c r="F2122" s="19" t="s">
        <v>2273</v>
      </c>
      <c r="G2122" s="19" t="s">
        <v>5379</v>
      </c>
      <c r="H2122" s="12" t="s">
        <v>5377</v>
      </c>
      <c r="I2122" s="20">
        <v>30000</v>
      </c>
      <c r="J2122" s="12" t="s">
        <v>2264</v>
      </c>
      <c r="K2122" s="12" t="s">
        <v>5380</v>
      </c>
      <c r="L2122" s="12" t="s">
        <v>2334</v>
      </c>
      <c r="M2122" s="12"/>
      <c r="N2122" s="12" t="s">
        <v>2342</v>
      </c>
      <c r="O2122" s="23">
        <v>3000</v>
      </c>
      <c r="P2122" s="23">
        <v>0</v>
      </c>
      <c r="Q2122" s="23">
        <v>0</v>
      </c>
      <c r="R2122" s="24">
        <v>0</v>
      </c>
      <c r="S2122" s="25">
        <v>352</v>
      </c>
      <c r="U2122" s="22" t="str">
        <f>IFERROR(VLOOKUP(B2122,[1]Planilha1!$A$1:$B$34,2,FALSE),"Liberado")</f>
        <v>Liberado</v>
      </c>
    </row>
    <row r="2123" spans="1:21" s="21" customFormat="1" ht="20.100000000000001" customHeight="1" x14ac:dyDescent="0.2">
      <c r="A2123" s="12" t="s">
        <v>58</v>
      </c>
      <c r="B2123" s="18" t="s">
        <v>242</v>
      </c>
      <c r="C2123" s="12" t="s">
        <v>381</v>
      </c>
      <c r="D2123" s="12" t="s">
        <v>1409</v>
      </c>
      <c r="E2123" s="19" t="s">
        <v>5</v>
      </c>
      <c r="F2123" s="19" t="s">
        <v>2244</v>
      </c>
      <c r="G2123" s="19" t="s">
        <v>5381</v>
      </c>
      <c r="H2123" s="12" t="s">
        <v>5377</v>
      </c>
      <c r="I2123" s="20">
        <v>15000</v>
      </c>
      <c r="J2123" s="12" t="s">
        <v>2264</v>
      </c>
      <c r="K2123" s="12" t="s">
        <v>2277</v>
      </c>
      <c r="L2123" s="12" t="s">
        <v>2546</v>
      </c>
      <c r="M2123" s="12" t="s">
        <v>8199</v>
      </c>
      <c r="N2123" s="12" t="s">
        <v>2595</v>
      </c>
      <c r="O2123" s="23">
        <v>0</v>
      </c>
      <c r="P2123" s="23">
        <v>8000</v>
      </c>
      <c r="Q2123" s="23">
        <v>0</v>
      </c>
      <c r="R2123" s="24">
        <v>0</v>
      </c>
      <c r="S2123" s="25">
        <v>256</v>
      </c>
      <c r="U2123" s="22" t="str">
        <f>IFERROR(VLOOKUP(B2123,[1]Planilha1!$A$1:$B$34,2,FALSE),"Liberado")</f>
        <v>Liberado</v>
      </c>
    </row>
    <row r="2124" spans="1:21" s="21" customFormat="1" ht="20.100000000000001" customHeight="1" x14ac:dyDescent="0.2">
      <c r="A2124" s="12" t="s">
        <v>58</v>
      </c>
      <c r="B2124" s="18" t="s">
        <v>242</v>
      </c>
      <c r="C2124" s="12" t="s">
        <v>381</v>
      </c>
      <c r="D2124" s="12" t="s">
        <v>10026</v>
      </c>
      <c r="E2124" s="19" t="s">
        <v>5</v>
      </c>
      <c r="F2124" s="19" t="s">
        <v>2273</v>
      </c>
      <c r="G2124" s="19" t="s">
        <v>10027</v>
      </c>
      <c r="H2124" s="12" t="s">
        <v>5377</v>
      </c>
      <c r="I2124" s="20">
        <v>10000</v>
      </c>
      <c r="J2124" s="12" t="s">
        <v>2264</v>
      </c>
      <c r="K2124" s="12" t="s">
        <v>3216</v>
      </c>
      <c r="L2124" s="12" t="s">
        <v>2249</v>
      </c>
      <c r="M2124" s="12"/>
      <c r="N2124" s="12" t="s">
        <v>3216</v>
      </c>
      <c r="O2124" s="23">
        <v>0</v>
      </c>
      <c r="P2124" s="23">
        <v>8000</v>
      </c>
      <c r="Q2124" s="23">
        <v>0</v>
      </c>
      <c r="R2124" s="24">
        <v>0</v>
      </c>
      <c r="S2124" s="25">
        <v>192</v>
      </c>
      <c r="U2124" s="22" t="str">
        <f>IFERROR(VLOOKUP(B2124,[1]Planilha1!$A$1:$B$34,2,FALSE),"Liberado")</f>
        <v>Liberado</v>
      </c>
    </row>
    <row r="2125" spans="1:21" s="21" customFormat="1" ht="20.100000000000001" customHeight="1" x14ac:dyDescent="0.2">
      <c r="A2125" s="12" t="s">
        <v>58</v>
      </c>
      <c r="B2125" s="18" t="s">
        <v>242</v>
      </c>
      <c r="C2125" s="12" t="s">
        <v>381</v>
      </c>
      <c r="D2125" s="12" t="s">
        <v>10028</v>
      </c>
      <c r="E2125" s="19" t="s">
        <v>5</v>
      </c>
      <c r="F2125" s="19" t="s">
        <v>2273</v>
      </c>
      <c r="G2125" s="19" t="s">
        <v>10029</v>
      </c>
      <c r="H2125" s="12" t="s">
        <v>5377</v>
      </c>
      <c r="I2125" s="20">
        <v>2000</v>
      </c>
      <c r="J2125" s="12" t="s">
        <v>2264</v>
      </c>
      <c r="K2125" s="12" t="s">
        <v>4957</v>
      </c>
      <c r="L2125" s="12" t="s">
        <v>7875</v>
      </c>
      <c r="M2125" s="12"/>
      <c r="N2125" s="12" t="s">
        <v>2438</v>
      </c>
      <c r="O2125" s="23">
        <v>0</v>
      </c>
      <c r="P2125" s="23">
        <v>8000</v>
      </c>
      <c r="Q2125" s="23">
        <v>0</v>
      </c>
      <c r="R2125" s="24">
        <v>0</v>
      </c>
      <c r="S2125" s="25">
        <v>96</v>
      </c>
      <c r="U2125" s="22" t="str">
        <f>IFERROR(VLOOKUP(B2125,[1]Planilha1!$A$1:$B$34,2,FALSE),"Liberado")</f>
        <v>Liberado</v>
      </c>
    </row>
    <row r="2126" spans="1:21" s="21" customFormat="1" ht="20.100000000000001" customHeight="1" x14ac:dyDescent="0.2">
      <c r="A2126" s="12" t="s">
        <v>58</v>
      </c>
      <c r="B2126" s="18" t="s">
        <v>242</v>
      </c>
      <c r="C2126" s="12" t="s">
        <v>381</v>
      </c>
      <c r="D2126" s="12" t="s">
        <v>10030</v>
      </c>
      <c r="E2126" s="19" t="s">
        <v>5</v>
      </c>
      <c r="F2126" s="19" t="s">
        <v>2255</v>
      </c>
      <c r="G2126" s="19" t="s">
        <v>10031</v>
      </c>
      <c r="H2126" s="12" t="s">
        <v>5377</v>
      </c>
      <c r="I2126" s="20">
        <v>8045</v>
      </c>
      <c r="J2126" s="12" t="s">
        <v>2264</v>
      </c>
      <c r="K2126" s="12" t="s">
        <v>10032</v>
      </c>
      <c r="L2126" s="12" t="s">
        <v>2288</v>
      </c>
      <c r="M2126" s="12" t="s">
        <v>8199</v>
      </c>
      <c r="N2126" s="12" t="s">
        <v>2438</v>
      </c>
      <c r="O2126" s="23">
        <v>0</v>
      </c>
      <c r="P2126" s="23">
        <v>7045</v>
      </c>
      <c r="Q2126" s="23">
        <v>0</v>
      </c>
      <c r="R2126" s="24">
        <v>0</v>
      </c>
      <c r="S2126" s="25">
        <v>96</v>
      </c>
      <c r="U2126" s="22" t="str">
        <f>IFERROR(VLOOKUP(B2126,[1]Planilha1!$A$1:$B$34,2,FALSE),"Liberado")</f>
        <v>Liberado</v>
      </c>
    </row>
    <row r="2127" spans="1:21" s="21" customFormat="1" ht="20.100000000000001" customHeight="1" x14ac:dyDescent="0.2">
      <c r="A2127" s="12" t="s">
        <v>58</v>
      </c>
      <c r="B2127" s="18" t="s">
        <v>242</v>
      </c>
      <c r="C2127" s="12" t="s">
        <v>381</v>
      </c>
      <c r="D2127" s="12" t="s">
        <v>10033</v>
      </c>
      <c r="E2127" s="19" t="s">
        <v>5</v>
      </c>
      <c r="F2127" s="19" t="s">
        <v>10</v>
      </c>
      <c r="G2127" s="19" t="s">
        <v>10034</v>
      </c>
      <c r="H2127" s="12" t="s">
        <v>5377</v>
      </c>
      <c r="I2127" s="20">
        <v>9577.76</v>
      </c>
      <c r="J2127" s="12" t="s">
        <v>2264</v>
      </c>
      <c r="K2127" s="12" t="s">
        <v>9441</v>
      </c>
      <c r="L2127" s="12" t="s">
        <v>7875</v>
      </c>
      <c r="M2127" s="12"/>
      <c r="N2127" s="12" t="s">
        <v>8237</v>
      </c>
      <c r="O2127" s="23">
        <v>0</v>
      </c>
      <c r="P2127" s="23">
        <v>10000</v>
      </c>
      <c r="Q2127" s="23">
        <v>0</v>
      </c>
      <c r="R2127" s="24">
        <v>0</v>
      </c>
      <c r="S2127" s="25">
        <v>128</v>
      </c>
      <c r="U2127" s="22" t="str">
        <f>IFERROR(VLOOKUP(B2127,[1]Planilha1!$A$1:$B$34,2,FALSE),"Liberado")</f>
        <v>Liberado</v>
      </c>
    </row>
    <row r="2128" spans="1:21" s="21" customFormat="1" ht="20.100000000000001" customHeight="1" x14ac:dyDescent="0.2">
      <c r="A2128" s="12" t="s">
        <v>58</v>
      </c>
      <c r="B2128" s="18" t="s">
        <v>242</v>
      </c>
      <c r="C2128" s="12" t="s">
        <v>381</v>
      </c>
      <c r="D2128" s="12" t="s">
        <v>10035</v>
      </c>
      <c r="E2128" s="19" t="s">
        <v>5</v>
      </c>
      <c r="F2128" s="19" t="s">
        <v>2255</v>
      </c>
      <c r="G2128" s="19" t="s">
        <v>10036</v>
      </c>
      <c r="H2128" s="12" t="s">
        <v>5377</v>
      </c>
      <c r="I2128" s="20">
        <v>10300</v>
      </c>
      <c r="J2128" s="12" t="s">
        <v>2264</v>
      </c>
      <c r="K2128" s="12" t="s">
        <v>10037</v>
      </c>
      <c r="L2128" s="12" t="s">
        <v>2546</v>
      </c>
      <c r="M2128" s="12" t="s">
        <v>10038</v>
      </c>
      <c r="N2128" s="12" t="s">
        <v>2438</v>
      </c>
      <c r="O2128" s="23">
        <v>0</v>
      </c>
      <c r="P2128" s="23">
        <v>8000</v>
      </c>
      <c r="Q2128" s="23">
        <v>0</v>
      </c>
      <c r="R2128" s="24">
        <v>0</v>
      </c>
      <c r="S2128" s="25">
        <v>64</v>
      </c>
      <c r="U2128" s="22" t="str">
        <f>IFERROR(VLOOKUP(B2128,[1]Planilha1!$A$1:$B$34,2,FALSE),"Liberado")</f>
        <v>Liberado</v>
      </c>
    </row>
    <row r="2129" spans="1:21" s="21" customFormat="1" ht="20.100000000000001" customHeight="1" x14ac:dyDescent="0.2">
      <c r="A2129" s="12" t="s">
        <v>58</v>
      </c>
      <c r="B2129" s="18" t="s">
        <v>242</v>
      </c>
      <c r="C2129" s="12" t="s">
        <v>381</v>
      </c>
      <c r="D2129" s="12" t="s">
        <v>10039</v>
      </c>
      <c r="E2129" s="19" t="s">
        <v>5</v>
      </c>
      <c r="F2129" s="19" t="s">
        <v>2255</v>
      </c>
      <c r="G2129" s="19" t="s">
        <v>10040</v>
      </c>
      <c r="H2129" s="12" t="s">
        <v>5377</v>
      </c>
      <c r="I2129" s="20">
        <v>10603.22</v>
      </c>
      <c r="J2129" s="12" t="s">
        <v>2264</v>
      </c>
      <c r="K2129" s="12" t="s">
        <v>10041</v>
      </c>
      <c r="L2129" s="12" t="s">
        <v>7875</v>
      </c>
      <c r="M2129" s="12"/>
      <c r="N2129" s="12" t="s">
        <v>2438</v>
      </c>
      <c r="O2129" s="23">
        <v>0</v>
      </c>
      <c r="P2129" s="23">
        <v>8000</v>
      </c>
      <c r="Q2129" s="23">
        <v>0</v>
      </c>
      <c r="R2129" s="24">
        <v>0</v>
      </c>
      <c r="S2129" s="25">
        <v>64</v>
      </c>
      <c r="U2129" s="22" t="str">
        <f>IFERROR(VLOOKUP(B2129,[1]Planilha1!$A$1:$B$34,2,FALSE),"Liberado")</f>
        <v>Liberado</v>
      </c>
    </row>
    <row r="2130" spans="1:21" s="21" customFormat="1" ht="20.100000000000001" customHeight="1" x14ac:dyDescent="0.2">
      <c r="A2130" s="12" t="s">
        <v>58</v>
      </c>
      <c r="B2130" s="18" t="s">
        <v>242</v>
      </c>
      <c r="C2130" s="12" t="s">
        <v>411</v>
      </c>
      <c r="D2130" s="12" t="s">
        <v>421</v>
      </c>
      <c r="E2130" s="19" t="s">
        <v>5</v>
      </c>
      <c r="F2130" s="19" t="s">
        <v>2244</v>
      </c>
      <c r="G2130" s="19" t="s">
        <v>5382</v>
      </c>
      <c r="H2130" s="12" t="s">
        <v>5383</v>
      </c>
      <c r="I2130" s="20">
        <v>16676.75</v>
      </c>
      <c r="J2130" s="12" t="s">
        <v>2264</v>
      </c>
      <c r="K2130" s="12" t="s">
        <v>5384</v>
      </c>
      <c r="L2130" s="12" t="s">
        <v>7919</v>
      </c>
      <c r="M2130" s="12"/>
      <c r="N2130" s="12" t="s">
        <v>3170</v>
      </c>
      <c r="O2130" s="23">
        <v>2000</v>
      </c>
      <c r="P2130" s="23">
        <v>0</v>
      </c>
      <c r="Q2130" s="23">
        <v>0</v>
      </c>
      <c r="R2130" s="24">
        <v>0</v>
      </c>
      <c r="S2130" s="25">
        <v>840</v>
      </c>
      <c r="U2130" s="22" t="str">
        <f>IFERROR(VLOOKUP(B2130,[1]Planilha1!$A$1:$B$34,2,FALSE),"Liberado")</f>
        <v>Liberado</v>
      </c>
    </row>
    <row r="2131" spans="1:21" s="21" customFormat="1" ht="20.100000000000001" customHeight="1" x14ac:dyDescent="0.2">
      <c r="A2131" s="12" t="s">
        <v>58</v>
      </c>
      <c r="B2131" s="18" t="s">
        <v>242</v>
      </c>
      <c r="C2131" s="12" t="s">
        <v>411</v>
      </c>
      <c r="D2131" s="12" t="s">
        <v>1410</v>
      </c>
      <c r="E2131" s="19" t="s">
        <v>5</v>
      </c>
      <c r="F2131" s="19" t="s">
        <v>2244</v>
      </c>
      <c r="G2131" s="19" t="s">
        <v>5385</v>
      </c>
      <c r="H2131" s="12" t="s">
        <v>2610</v>
      </c>
      <c r="I2131" s="20">
        <v>30000</v>
      </c>
      <c r="J2131" s="12" t="s">
        <v>2264</v>
      </c>
      <c r="K2131" s="12" t="s">
        <v>5386</v>
      </c>
      <c r="L2131" s="12" t="s">
        <v>2334</v>
      </c>
      <c r="M2131" s="12"/>
      <c r="N2131" s="12" t="s">
        <v>3446</v>
      </c>
      <c r="O2131" s="23">
        <v>9000</v>
      </c>
      <c r="P2131" s="23">
        <v>0</v>
      </c>
      <c r="Q2131" s="23">
        <v>0</v>
      </c>
      <c r="R2131" s="24">
        <v>0</v>
      </c>
      <c r="S2131" s="25">
        <v>672</v>
      </c>
      <c r="U2131" s="22" t="str">
        <f>IFERROR(VLOOKUP(B2131,[1]Planilha1!$A$1:$B$34,2,FALSE),"Liberado")</f>
        <v>Liberado</v>
      </c>
    </row>
    <row r="2132" spans="1:21" s="21" customFormat="1" ht="20.100000000000001" customHeight="1" x14ac:dyDescent="0.2">
      <c r="A2132" s="12" t="s">
        <v>58</v>
      </c>
      <c r="B2132" s="18" t="s">
        <v>242</v>
      </c>
      <c r="C2132" s="12" t="s">
        <v>411</v>
      </c>
      <c r="D2132" s="12" t="s">
        <v>421</v>
      </c>
      <c r="E2132" s="19" t="s">
        <v>5</v>
      </c>
      <c r="F2132" s="19" t="s">
        <v>2244</v>
      </c>
      <c r="G2132" s="19" t="s">
        <v>5389</v>
      </c>
      <c r="H2132" s="12" t="s">
        <v>5383</v>
      </c>
      <c r="I2132" s="20">
        <v>15426.58</v>
      </c>
      <c r="J2132" s="12" t="s">
        <v>2264</v>
      </c>
      <c r="K2132" s="12" t="s">
        <v>2636</v>
      </c>
      <c r="L2132" s="12" t="s">
        <v>2713</v>
      </c>
      <c r="M2132" s="12"/>
      <c r="N2132" s="12" t="s">
        <v>10042</v>
      </c>
      <c r="O2132" s="23">
        <v>7000</v>
      </c>
      <c r="P2132" s="23">
        <v>0</v>
      </c>
      <c r="Q2132" s="23">
        <v>0</v>
      </c>
      <c r="R2132" s="24">
        <v>0</v>
      </c>
      <c r="S2132" s="25">
        <v>840</v>
      </c>
      <c r="U2132" s="22" t="str">
        <f>IFERROR(VLOOKUP(B2132,[1]Planilha1!$A$1:$B$34,2,FALSE),"Liberado")</f>
        <v>Liberado</v>
      </c>
    </row>
    <row r="2133" spans="1:21" s="21" customFormat="1" ht="20.100000000000001" customHeight="1" x14ac:dyDescent="0.2">
      <c r="A2133" s="12" t="s">
        <v>58</v>
      </c>
      <c r="B2133" s="18" t="s">
        <v>242</v>
      </c>
      <c r="C2133" s="12" t="s">
        <v>411</v>
      </c>
      <c r="D2133" s="12" t="s">
        <v>421</v>
      </c>
      <c r="E2133" s="19" t="s">
        <v>5</v>
      </c>
      <c r="F2133" s="19" t="s">
        <v>2244</v>
      </c>
      <c r="G2133" s="19" t="s">
        <v>5388</v>
      </c>
      <c r="H2133" s="12" t="s">
        <v>5383</v>
      </c>
      <c r="I2133" s="20">
        <v>15418.22</v>
      </c>
      <c r="J2133" s="12" t="s">
        <v>2264</v>
      </c>
      <c r="K2133" s="12" t="s">
        <v>2636</v>
      </c>
      <c r="L2133" s="12" t="s">
        <v>7881</v>
      </c>
      <c r="M2133" s="12"/>
      <c r="N2133" s="12" t="s">
        <v>8136</v>
      </c>
      <c r="O2133" s="23">
        <v>5000</v>
      </c>
      <c r="P2133" s="23">
        <v>0</v>
      </c>
      <c r="Q2133" s="23">
        <v>0</v>
      </c>
      <c r="R2133" s="24">
        <v>0</v>
      </c>
      <c r="S2133" s="25">
        <v>840</v>
      </c>
      <c r="U2133" s="22" t="str">
        <f>IFERROR(VLOOKUP(B2133,[1]Planilha1!$A$1:$B$34,2,FALSE),"Liberado")</f>
        <v>Liberado</v>
      </c>
    </row>
    <row r="2134" spans="1:21" s="21" customFormat="1" ht="20.100000000000001" customHeight="1" x14ac:dyDescent="0.2">
      <c r="A2134" s="12" t="s">
        <v>58</v>
      </c>
      <c r="B2134" s="18" t="s">
        <v>242</v>
      </c>
      <c r="C2134" s="12" t="s">
        <v>411</v>
      </c>
      <c r="D2134" s="12" t="s">
        <v>421</v>
      </c>
      <c r="E2134" s="19" t="s">
        <v>5</v>
      </c>
      <c r="F2134" s="19" t="s">
        <v>2244</v>
      </c>
      <c r="G2134" s="19" t="s">
        <v>5387</v>
      </c>
      <c r="H2134" s="12" t="s">
        <v>5383</v>
      </c>
      <c r="I2134" s="20">
        <v>15426.58</v>
      </c>
      <c r="J2134" s="12" t="s">
        <v>2264</v>
      </c>
      <c r="K2134" s="12" t="s">
        <v>2636</v>
      </c>
      <c r="L2134" s="12" t="s">
        <v>7881</v>
      </c>
      <c r="M2134" s="12"/>
      <c r="N2134" s="12" t="s">
        <v>2342</v>
      </c>
      <c r="O2134" s="23">
        <v>5000</v>
      </c>
      <c r="P2134" s="23">
        <v>0</v>
      </c>
      <c r="Q2134" s="23">
        <v>0</v>
      </c>
      <c r="R2134" s="24">
        <v>0</v>
      </c>
      <c r="S2134" s="25">
        <v>840</v>
      </c>
      <c r="U2134" s="22" t="str">
        <f>IFERROR(VLOOKUP(B2134,[1]Planilha1!$A$1:$B$34,2,FALSE),"Liberado")</f>
        <v>Liberado</v>
      </c>
    </row>
    <row r="2135" spans="1:21" s="21" customFormat="1" ht="20.100000000000001" customHeight="1" x14ac:dyDescent="0.2">
      <c r="A2135" s="12" t="s">
        <v>58</v>
      </c>
      <c r="B2135" s="18" t="s">
        <v>242</v>
      </c>
      <c r="C2135" s="12" t="s">
        <v>411</v>
      </c>
      <c r="D2135" s="12" t="s">
        <v>421</v>
      </c>
      <c r="E2135" s="19" t="s">
        <v>5</v>
      </c>
      <c r="F2135" s="19" t="s">
        <v>2244</v>
      </c>
      <c r="G2135" s="19" t="s">
        <v>5390</v>
      </c>
      <c r="H2135" s="12" t="s">
        <v>5383</v>
      </c>
      <c r="I2135" s="20">
        <v>15426.58</v>
      </c>
      <c r="J2135" s="12" t="s">
        <v>2264</v>
      </c>
      <c r="K2135" s="12" t="s">
        <v>2636</v>
      </c>
      <c r="L2135" s="12" t="s">
        <v>7881</v>
      </c>
      <c r="M2135" s="12"/>
      <c r="N2135" s="12" t="s">
        <v>2321</v>
      </c>
      <c r="O2135" s="23">
        <v>5000</v>
      </c>
      <c r="P2135" s="23">
        <v>0</v>
      </c>
      <c r="Q2135" s="23">
        <v>0</v>
      </c>
      <c r="R2135" s="24">
        <v>0</v>
      </c>
      <c r="S2135" s="25">
        <v>840</v>
      </c>
      <c r="U2135" s="22" t="str">
        <f>IFERROR(VLOOKUP(B2135,[1]Planilha1!$A$1:$B$34,2,FALSE),"Liberado")</f>
        <v>Liberado</v>
      </c>
    </row>
    <row r="2136" spans="1:21" s="21" customFormat="1" ht="20.100000000000001" customHeight="1" x14ac:dyDescent="0.2">
      <c r="A2136" s="12" t="s">
        <v>58</v>
      </c>
      <c r="B2136" s="18" t="s">
        <v>242</v>
      </c>
      <c r="C2136" s="12" t="s">
        <v>411</v>
      </c>
      <c r="D2136" s="12" t="s">
        <v>421</v>
      </c>
      <c r="E2136" s="19" t="s">
        <v>5</v>
      </c>
      <c r="F2136" s="19" t="s">
        <v>2244</v>
      </c>
      <c r="G2136" s="19" t="s">
        <v>5391</v>
      </c>
      <c r="H2136" s="12" t="s">
        <v>5383</v>
      </c>
      <c r="I2136" s="20">
        <v>15000</v>
      </c>
      <c r="J2136" s="12" t="s">
        <v>2264</v>
      </c>
      <c r="K2136" s="12" t="s">
        <v>2636</v>
      </c>
      <c r="L2136" s="12" t="s">
        <v>2827</v>
      </c>
      <c r="M2136" s="12"/>
      <c r="N2136" s="12" t="s">
        <v>8345</v>
      </c>
      <c r="O2136" s="23">
        <v>3000</v>
      </c>
      <c r="P2136" s="23">
        <v>0</v>
      </c>
      <c r="Q2136" s="23">
        <v>0</v>
      </c>
      <c r="R2136" s="24">
        <v>0</v>
      </c>
      <c r="S2136" s="25">
        <v>840</v>
      </c>
      <c r="U2136" s="22" t="str">
        <f>IFERROR(VLOOKUP(B2136,[1]Planilha1!$A$1:$B$34,2,FALSE),"Liberado")</f>
        <v>Liberado</v>
      </c>
    </row>
    <row r="2137" spans="1:21" s="21" customFormat="1" ht="20.100000000000001" customHeight="1" x14ac:dyDescent="0.2">
      <c r="A2137" s="12" t="s">
        <v>58</v>
      </c>
      <c r="B2137" s="18" t="s">
        <v>242</v>
      </c>
      <c r="C2137" s="12" t="s">
        <v>411</v>
      </c>
      <c r="D2137" s="12" t="s">
        <v>1412</v>
      </c>
      <c r="E2137" s="19" t="s">
        <v>5</v>
      </c>
      <c r="F2137" s="19" t="s">
        <v>2519</v>
      </c>
      <c r="G2137" s="19" t="s">
        <v>5394</v>
      </c>
      <c r="H2137" s="12" t="s">
        <v>5395</v>
      </c>
      <c r="I2137" s="20">
        <v>6000</v>
      </c>
      <c r="J2137" s="12" t="s">
        <v>2264</v>
      </c>
      <c r="K2137" s="12" t="s">
        <v>5396</v>
      </c>
      <c r="L2137" s="12" t="s">
        <v>2260</v>
      </c>
      <c r="M2137" s="12"/>
      <c r="N2137" s="12" t="s">
        <v>2342</v>
      </c>
      <c r="O2137" s="23">
        <v>1000</v>
      </c>
      <c r="P2137" s="23">
        <v>0</v>
      </c>
      <c r="Q2137" s="23">
        <v>0</v>
      </c>
      <c r="R2137" s="24">
        <v>0</v>
      </c>
      <c r="S2137" s="25">
        <v>895.84</v>
      </c>
      <c r="U2137" s="22" t="str">
        <f>IFERROR(VLOOKUP(B2137,[1]Planilha1!$A$1:$B$34,2,FALSE),"Liberado")</f>
        <v>Liberado</v>
      </c>
    </row>
    <row r="2138" spans="1:21" s="21" customFormat="1" ht="20.100000000000001" customHeight="1" x14ac:dyDescent="0.2">
      <c r="A2138" s="12" t="s">
        <v>58</v>
      </c>
      <c r="B2138" s="18" t="s">
        <v>242</v>
      </c>
      <c r="C2138" s="12" t="s">
        <v>411</v>
      </c>
      <c r="D2138" s="12" t="s">
        <v>1413</v>
      </c>
      <c r="E2138" s="19" t="s">
        <v>5</v>
      </c>
      <c r="F2138" s="19" t="s">
        <v>2273</v>
      </c>
      <c r="G2138" s="19" t="s">
        <v>5397</v>
      </c>
      <c r="H2138" s="12" t="s">
        <v>2610</v>
      </c>
      <c r="I2138" s="20">
        <v>11648.02</v>
      </c>
      <c r="J2138" s="12" t="s">
        <v>2264</v>
      </c>
      <c r="K2138" s="12" t="s">
        <v>4833</v>
      </c>
      <c r="L2138" s="12" t="s">
        <v>2334</v>
      </c>
      <c r="M2138" s="12"/>
      <c r="N2138" s="12" t="s">
        <v>8225</v>
      </c>
      <c r="O2138" s="23">
        <v>9000</v>
      </c>
      <c r="P2138" s="23">
        <v>0</v>
      </c>
      <c r="Q2138" s="23">
        <v>0</v>
      </c>
      <c r="R2138" s="24">
        <v>0</v>
      </c>
      <c r="S2138" s="25">
        <v>384</v>
      </c>
      <c r="U2138" s="22" t="str">
        <f>IFERROR(VLOOKUP(B2138,[1]Planilha1!$A$1:$B$34,2,FALSE),"Liberado")</f>
        <v>Liberado</v>
      </c>
    </row>
    <row r="2139" spans="1:21" s="21" customFormat="1" ht="20.100000000000001" customHeight="1" x14ac:dyDescent="0.2">
      <c r="A2139" s="12" t="s">
        <v>58</v>
      </c>
      <c r="B2139" s="18" t="s">
        <v>242</v>
      </c>
      <c r="C2139" s="12" t="s">
        <v>411</v>
      </c>
      <c r="D2139" s="12" t="s">
        <v>1414</v>
      </c>
      <c r="E2139" s="19" t="s">
        <v>5</v>
      </c>
      <c r="F2139" s="19" t="s">
        <v>2244</v>
      </c>
      <c r="G2139" s="19" t="s">
        <v>5398</v>
      </c>
      <c r="H2139" s="12" t="s">
        <v>2610</v>
      </c>
      <c r="I2139" s="20">
        <v>12836.99</v>
      </c>
      <c r="J2139" s="12" t="s">
        <v>2264</v>
      </c>
      <c r="K2139" s="12" t="s">
        <v>2647</v>
      </c>
      <c r="L2139" s="12" t="s">
        <v>2249</v>
      </c>
      <c r="M2139" s="12"/>
      <c r="N2139" s="12" t="s">
        <v>8225</v>
      </c>
      <c r="O2139" s="23">
        <v>0</v>
      </c>
      <c r="P2139" s="23">
        <v>0</v>
      </c>
      <c r="Q2139" s="23">
        <v>0</v>
      </c>
      <c r="R2139" s="24">
        <v>0</v>
      </c>
      <c r="S2139" s="25">
        <v>384</v>
      </c>
      <c r="U2139" s="22" t="str">
        <f>IFERROR(VLOOKUP(B2139,[1]Planilha1!$A$1:$B$34,2,FALSE),"Liberado")</f>
        <v>Liberado</v>
      </c>
    </row>
    <row r="2140" spans="1:21" s="21" customFormat="1" ht="20.100000000000001" customHeight="1" x14ac:dyDescent="0.2">
      <c r="A2140" s="12" t="s">
        <v>58</v>
      </c>
      <c r="B2140" s="18" t="s">
        <v>242</v>
      </c>
      <c r="C2140" s="12" t="s">
        <v>411</v>
      </c>
      <c r="D2140" s="12" t="s">
        <v>1415</v>
      </c>
      <c r="E2140" s="19" t="s">
        <v>5</v>
      </c>
      <c r="F2140" s="19" t="s">
        <v>2273</v>
      </c>
      <c r="G2140" s="19" t="s">
        <v>5399</v>
      </c>
      <c r="H2140" s="12" t="s">
        <v>2610</v>
      </c>
      <c r="I2140" s="20">
        <v>13200</v>
      </c>
      <c r="J2140" s="12" t="s">
        <v>2264</v>
      </c>
      <c r="K2140" s="12" t="s">
        <v>2728</v>
      </c>
      <c r="L2140" s="12" t="s">
        <v>2249</v>
      </c>
      <c r="M2140" s="12"/>
      <c r="N2140" s="12" t="s">
        <v>8224</v>
      </c>
      <c r="O2140" s="23">
        <v>0</v>
      </c>
      <c r="P2140" s="23">
        <v>0</v>
      </c>
      <c r="Q2140" s="23">
        <v>0</v>
      </c>
      <c r="R2140" s="24">
        <v>0</v>
      </c>
      <c r="S2140" s="25">
        <v>352</v>
      </c>
      <c r="U2140" s="22" t="str">
        <f>IFERROR(VLOOKUP(B2140,[1]Planilha1!$A$1:$B$34,2,FALSE),"Liberado")</f>
        <v>Liberado</v>
      </c>
    </row>
    <row r="2141" spans="1:21" s="21" customFormat="1" ht="20.100000000000001" customHeight="1" x14ac:dyDescent="0.2">
      <c r="A2141" s="12" t="s">
        <v>58</v>
      </c>
      <c r="B2141" s="18" t="s">
        <v>242</v>
      </c>
      <c r="C2141" s="12" t="s">
        <v>411</v>
      </c>
      <c r="D2141" s="12" t="s">
        <v>1416</v>
      </c>
      <c r="E2141" s="19" t="s">
        <v>5</v>
      </c>
      <c r="F2141" s="19" t="s">
        <v>2273</v>
      </c>
      <c r="G2141" s="19" t="s">
        <v>5400</v>
      </c>
      <c r="H2141" s="12" t="s">
        <v>2610</v>
      </c>
      <c r="I2141" s="20">
        <v>15000</v>
      </c>
      <c r="J2141" s="12" t="s">
        <v>2264</v>
      </c>
      <c r="K2141" s="12" t="s">
        <v>5401</v>
      </c>
      <c r="L2141" s="12" t="s">
        <v>7881</v>
      </c>
      <c r="M2141" s="12"/>
      <c r="N2141" s="12" t="s">
        <v>2595</v>
      </c>
      <c r="O2141" s="23">
        <v>0</v>
      </c>
      <c r="P2141" s="23">
        <v>8000</v>
      </c>
      <c r="Q2141" s="23">
        <v>0</v>
      </c>
      <c r="R2141" s="24">
        <v>0</v>
      </c>
      <c r="S2141" s="25">
        <v>256</v>
      </c>
      <c r="U2141" s="22" t="str">
        <f>IFERROR(VLOOKUP(B2141,[1]Planilha1!$A$1:$B$34,2,FALSE),"Liberado")</f>
        <v>Liberado</v>
      </c>
    </row>
    <row r="2142" spans="1:21" s="21" customFormat="1" ht="20.100000000000001" customHeight="1" x14ac:dyDescent="0.2">
      <c r="A2142" s="12" t="s">
        <v>58</v>
      </c>
      <c r="B2142" s="18" t="s">
        <v>242</v>
      </c>
      <c r="C2142" s="12" t="s">
        <v>411</v>
      </c>
      <c r="D2142" s="12" t="s">
        <v>10043</v>
      </c>
      <c r="E2142" s="19" t="s">
        <v>5</v>
      </c>
      <c r="F2142" s="19" t="s">
        <v>2308</v>
      </c>
      <c r="G2142" s="19" t="s">
        <v>10044</v>
      </c>
      <c r="H2142" s="12" t="s">
        <v>5370</v>
      </c>
      <c r="I2142" s="20">
        <v>8843.09</v>
      </c>
      <c r="J2142" s="12" t="s">
        <v>2264</v>
      </c>
      <c r="K2142" s="12" t="s">
        <v>4892</v>
      </c>
      <c r="L2142" s="12" t="s">
        <v>2266</v>
      </c>
      <c r="M2142" s="12"/>
      <c r="N2142" s="12" t="s">
        <v>2438</v>
      </c>
      <c r="O2142" s="23">
        <v>0</v>
      </c>
      <c r="P2142" s="23">
        <v>5000</v>
      </c>
      <c r="Q2142" s="23">
        <v>0</v>
      </c>
      <c r="R2142" s="24">
        <v>0</v>
      </c>
      <c r="S2142" s="25">
        <v>160</v>
      </c>
      <c r="U2142" s="22" t="str">
        <f>IFERROR(VLOOKUP(B2142,[1]Planilha1!$A$1:$B$34,2,FALSE),"Liberado")</f>
        <v>Liberado</v>
      </c>
    </row>
    <row r="2143" spans="1:21" s="21" customFormat="1" ht="20.100000000000001" customHeight="1" x14ac:dyDescent="0.2">
      <c r="A2143" s="12" t="s">
        <v>58</v>
      </c>
      <c r="B2143" s="18" t="s">
        <v>242</v>
      </c>
      <c r="C2143" s="12" t="s">
        <v>411</v>
      </c>
      <c r="D2143" s="12" t="s">
        <v>10045</v>
      </c>
      <c r="E2143" s="19" t="s">
        <v>5</v>
      </c>
      <c r="F2143" s="19" t="s">
        <v>9867</v>
      </c>
      <c r="G2143" s="19" t="s">
        <v>10046</v>
      </c>
      <c r="H2143" s="12" t="s">
        <v>5370</v>
      </c>
      <c r="I2143" s="20">
        <v>176223.25</v>
      </c>
      <c r="J2143" s="12" t="s">
        <v>2264</v>
      </c>
      <c r="K2143" s="12" t="s">
        <v>10047</v>
      </c>
      <c r="L2143" s="12" t="s">
        <v>2266</v>
      </c>
      <c r="M2143" s="12"/>
      <c r="N2143" s="12" t="s">
        <v>2438</v>
      </c>
      <c r="O2143" s="23">
        <v>0</v>
      </c>
      <c r="P2143" s="23">
        <v>8000</v>
      </c>
      <c r="Q2143" s="23">
        <v>0</v>
      </c>
      <c r="R2143" s="24">
        <v>0</v>
      </c>
      <c r="S2143" s="25">
        <v>160</v>
      </c>
      <c r="U2143" s="22" t="str">
        <f>IFERROR(VLOOKUP(B2143,[1]Planilha1!$A$1:$B$34,2,FALSE),"Liberado")</f>
        <v>Liberado</v>
      </c>
    </row>
    <row r="2144" spans="1:21" s="21" customFormat="1" ht="20.100000000000001" customHeight="1" x14ac:dyDescent="0.2">
      <c r="A2144" s="12" t="s">
        <v>58</v>
      </c>
      <c r="B2144" s="18" t="s">
        <v>242</v>
      </c>
      <c r="C2144" s="12" t="s">
        <v>411</v>
      </c>
      <c r="D2144" s="12" t="s">
        <v>10048</v>
      </c>
      <c r="E2144" s="19" t="s">
        <v>5</v>
      </c>
      <c r="F2144" s="19" t="s">
        <v>4902</v>
      </c>
      <c r="G2144" s="19" t="s">
        <v>10049</v>
      </c>
      <c r="H2144" s="12" t="s">
        <v>5370</v>
      </c>
      <c r="I2144" s="20">
        <v>490599.2</v>
      </c>
      <c r="J2144" s="12" t="s">
        <v>2264</v>
      </c>
      <c r="K2144" s="12" t="s">
        <v>10050</v>
      </c>
      <c r="L2144" s="12" t="s">
        <v>7875</v>
      </c>
      <c r="M2144" s="12"/>
      <c r="N2144" s="12" t="s">
        <v>2321</v>
      </c>
      <c r="O2144" s="23">
        <v>0</v>
      </c>
      <c r="P2144" s="23">
        <v>5000</v>
      </c>
      <c r="Q2144" s="23">
        <v>0</v>
      </c>
      <c r="R2144" s="24">
        <v>0</v>
      </c>
      <c r="S2144" s="25">
        <v>120</v>
      </c>
      <c r="U2144" s="22" t="str">
        <f>IFERROR(VLOOKUP(B2144,[1]Planilha1!$A$1:$B$34,2,FALSE),"Liberado")</f>
        <v>Liberado</v>
      </c>
    </row>
    <row r="2145" spans="1:21" s="21" customFormat="1" ht="20.100000000000001" customHeight="1" x14ac:dyDescent="0.2">
      <c r="A2145" s="12" t="s">
        <v>58</v>
      </c>
      <c r="B2145" s="18" t="s">
        <v>242</v>
      </c>
      <c r="C2145" s="12" t="s">
        <v>411</v>
      </c>
      <c r="D2145" s="12" t="s">
        <v>10045</v>
      </c>
      <c r="E2145" s="19" t="s">
        <v>5</v>
      </c>
      <c r="F2145" s="19" t="s">
        <v>9867</v>
      </c>
      <c r="G2145" s="19" t="s">
        <v>10051</v>
      </c>
      <c r="H2145" s="12" t="s">
        <v>5370</v>
      </c>
      <c r="I2145" s="20">
        <v>62936.87</v>
      </c>
      <c r="J2145" s="12" t="s">
        <v>2264</v>
      </c>
      <c r="K2145" s="12" t="s">
        <v>10052</v>
      </c>
      <c r="L2145" s="12" t="s">
        <v>2288</v>
      </c>
      <c r="M2145" s="12"/>
      <c r="N2145" s="12" t="s">
        <v>2438</v>
      </c>
      <c r="O2145" s="23">
        <v>0</v>
      </c>
      <c r="P2145" s="23">
        <v>10000</v>
      </c>
      <c r="Q2145" s="23">
        <v>0</v>
      </c>
      <c r="R2145" s="24">
        <v>0</v>
      </c>
      <c r="S2145" s="25">
        <v>232.37</v>
      </c>
      <c r="U2145" s="22" t="str">
        <f>IFERROR(VLOOKUP(B2145,[1]Planilha1!$A$1:$B$34,2,FALSE),"Liberado")</f>
        <v>Liberado</v>
      </c>
    </row>
    <row r="2146" spans="1:21" s="21" customFormat="1" ht="20.100000000000001" customHeight="1" x14ac:dyDescent="0.2">
      <c r="A2146" s="12" t="s">
        <v>58</v>
      </c>
      <c r="B2146" s="18" t="s">
        <v>242</v>
      </c>
      <c r="C2146" s="12" t="s">
        <v>411</v>
      </c>
      <c r="D2146" s="12" t="s">
        <v>10053</v>
      </c>
      <c r="E2146" s="19" t="s">
        <v>5</v>
      </c>
      <c r="F2146" s="19" t="s">
        <v>2273</v>
      </c>
      <c r="G2146" s="19" t="s">
        <v>10054</v>
      </c>
      <c r="H2146" s="12" t="s">
        <v>2610</v>
      </c>
      <c r="I2146" s="20">
        <v>23221.9</v>
      </c>
      <c r="J2146" s="12" t="s">
        <v>2264</v>
      </c>
      <c r="K2146" s="12" t="s">
        <v>9441</v>
      </c>
      <c r="L2146" s="12" t="s">
        <v>2546</v>
      </c>
      <c r="M2146" s="12" t="s">
        <v>10055</v>
      </c>
      <c r="N2146" s="12" t="s">
        <v>8237</v>
      </c>
      <c r="O2146" s="23">
        <v>0</v>
      </c>
      <c r="P2146" s="23">
        <v>0</v>
      </c>
      <c r="Q2146" s="23">
        <v>0</v>
      </c>
      <c r="R2146" s="24">
        <v>0</v>
      </c>
      <c r="S2146" s="25">
        <v>96</v>
      </c>
      <c r="U2146" s="22" t="str">
        <f>IFERROR(VLOOKUP(B2146,[1]Planilha1!$A$1:$B$34,2,FALSE),"Liberado")</f>
        <v>Liberado</v>
      </c>
    </row>
    <row r="2147" spans="1:21" s="21" customFormat="1" ht="20.100000000000001" customHeight="1" x14ac:dyDescent="0.2">
      <c r="A2147" s="12" t="s">
        <v>58</v>
      </c>
      <c r="B2147" s="18" t="s">
        <v>242</v>
      </c>
      <c r="C2147" s="12" t="s">
        <v>411</v>
      </c>
      <c r="D2147" s="12" t="s">
        <v>10048</v>
      </c>
      <c r="E2147" s="19" t="s">
        <v>5</v>
      </c>
      <c r="F2147" s="19" t="s">
        <v>3827</v>
      </c>
      <c r="G2147" s="19" t="s">
        <v>10056</v>
      </c>
      <c r="H2147" s="12" t="s">
        <v>5370</v>
      </c>
      <c r="I2147" s="20">
        <v>395019.23</v>
      </c>
      <c r="J2147" s="12" t="s">
        <v>2264</v>
      </c>
      <c r="K2147" s="12" t="s">
        <v>10057</v>
      </c>
      <c r="L2147" s="12" t="s">
        <v>2288</v>
      </c>
      <c r="M2147" s="12" t="s">
        <v>10058</v>
      </c>
      <c r="N2147" s="12" t="s">
        <v>8539</v>
      </c>
      <c r="O2147" s="23">
        <v>0</v>
      </c>
      <c r="P2147" s="23">
        <v>0</v>
      </c>
      <c r="Q2147" s="23">
        <v>0</v>
      </c>
      <c r="R2147" s="24">
        <v>0</v>
      </c>
      <c r="S2147" s="25">
        <v>80</v>
      </c>
      <c r="U2147" s="22" t="str">
        <f>IFERROR(VLOOKUP(B2147,[1]Planilha1!$A$1:$B$34,2,FALSE),"Liberado")</f>
        <v>Liberado</v>
      </c>
    </row>
    <row r="2148" spans="1:21" s="21" customFormat="1" ht="20.100000000000001" customHeight="1" x14ac:dyDescent="0.2">
      <c r="A2148" s="12" t="s">
        <v>58</v>
      </c>
      <c r="B2148" s="18" t="s">
        <v>242</v>
      </c>
      <c r="C2148" s="12" t="s">
        <v>427</v>
      </c>
      <c r="D2148" s="12" t="s">
        <v>1417</v>
      </c>
      <c r="E2148" s="19" t="s">
        <v>5</v>
      </c>
      <c r="F2148" s="19" t="s">
        <v>2273</v>
      </c>
      <c r="G2148" s="19" t="s">
        <v>5402</v>
      </c>
      <c r="H2148" s="12" t="s">
        <v>2655</v>
      </c>
      <c r="I2148" s="20">
        <v>1528</v>
      </c>
      <c r="J2148" s="12" t="s">
        <v>2264</v>
      </c>
      <c r="K2148" s="12" t="s">
        <v>5403</v>
      </c>
      <c r="L2148" s="12" t="s">
        <v>2296</v>
      </c>
      <c r="M2148" s="12"/>
      <c r="N2148" s="12" t="s">
        <v>5404</v>
      </c>
      <c r="O2148" s="23">
        <v>0</v>
      </c>
      <c r="P2148" s="23">
        <v>0</v>
      </c>
      <c r="Q2148" s="23">
        <v>0</v>
      </c>
      <c r="R2148" s="24">
        <v>0</v>
      </c>
      <c r="S2148" s="25">
        <v>960</v>
      </c>
      <c r="U2148" s="22" t="str">
        <f>IFERROR(VLOOKUP(B2148,[1]Planilha1!$A$1:$B$34,2,FALSE),"Liberado")</f>
        <v>Liberado</v>
      </c>
    </row>
    <row r="2149" spans="1:21" s="21" customFormat="1" ht="20.100000000000001" customHeight="1" x14ac:dyDescent="0.2">
      <c r="A2149" s="12" t="s">
        <v>58</v>
      </c>
      <c r="B2149" s="18" t="s">
        <v>242</v>
      </c>
      <c r="C2149" s="12" t="s">
        <v>427</v>
      </c>
      <c r="D2149" s="12" t="s">
        <v>470</v>
      </c>
      <c r="E2149" s="19" t="s">
        <v>5</v>
      </c>
      <c r="F2149" s="19" t="s">
        <v>2519</v>
      </c>
      <c r="G2149" s="19" t="s">
        <v>5406</v>
      </c>
      <c r="H2149" s="12" t="s">
        <v>5407</v>
      </c>
      <c r="I2149" s="20">
        <v>100000</v>
      </c>
      <c r="J2149" s="12" t="s">
        <v>2264</v>
      </c>
      <c r="K2149" s="12" t="s">
        <v>5408</v>
      </c>
      <c r="L2149" s="12" t="s">
        <v>3329</v>
      </c>
      <c r="M2149" s="12"/>
      <c r="N2149" s="12" t="s">
        <v>5409</v>
      </c>
      <c r="O2149" s="23">
        <v>0</v>
      </c>
      <c r="P2149" s="23">
        <v>0</v>
      </c>
      <c r="Q2149" s="23">
        <v>0</v>
      </c>
      <c r="R2149" s="24">
        <v>0</v>
      </c>
      <c r="S2149" s="25">
        <v>1520</v>
      </c>
      <c r="U2149" s="22" t="str">
        <f>IFERROR(VLOOKUP(B2149,[1]Planilha1!$A$1:$B$34,2,FALSE),"Liberado")</f>
        <v>Liberado</v>
      </c>
    </row>
    <row r="2150" spans="1:21" s="21" customFormat="1" ht="20.100000000000001" customHeight="1" x14ac:dyDescent="0.2">
      <c r="A2150" s="12" t="s">
        <v>58</v>
      </c>
      <c r="B2150" s="18" t="s">
        <v>242</v>
      </c>
      <c r="C2150" s="12" t="s">
        <v>427</v>
      </c>
      <c r="D2150" s="12" t="s">
        <v>1419</v>
      </c>
      <c r="E2150" s="19" t="s">
        <v>5</v>
      </c>
      <c r="F2150" s="19" t="s">
        <v>2273</v>
      </c>
      <c r="G2150" s="19" t="s">
        <v>5412</v>
      </c>
      <c r="H2150" s="12" t="s">
        <v>2720</v>
      </c>
      <c r="I2150" s="20">
        <v>788</v>
      </c>
      <c r="J2150" s="12" t="s">
        <v>2264</v>
      </c>
      <c r="K2150" s="12" t="s">
        <v>5413</v>
      </c>
      <c r="L2150" s="12" t="s">
        <v>2334</v>
      </c>
      <c r="M2150" s="12"/>
      <c r="N2150" s="12" t="s">
        <v>10042</v>
      </c>
      <c r="O2150" s="23">
        <v>1000</v>
      </c>
      <c r="P2150" s="23">
        <v>0</v>
      </c>
      <c r="Q2150" s="23">
        <v>0</v>
      </c>
      <c r="R2150" s="24">
        <v>0</v>
      </c>
      <c r="S2150" s="25">
        <v>832</v>
      </c>
      <c r="U2150" s="22" t="str">
        <f>IFERROR(VLOOKUP(B2150,[1]Planilha1!$A$1:$B$34,2,FALSE),"Liberado")</f>
        <v>Liberado</v>
      </c>
    </row>
    <row r="2151" spans="1:21" s="21" customFormat="1" ht="20.100000000000001" customHeight="1" x14ac:dyDescent="0.2">
      <c r="A2151" s="12" t="s">
        <v>58</v>
      </c>
      <c r="B2151" s="18" t="s">
        <v>242</v>
      </c>
      <c r="C2151" s="12" t="s">
        <v>427</v>
      </c>
      <c r="D2151" s="12" t="s">
        <v>1420</v>
      </c>
      <c r="E2151" s="19" t="s">
        <v>5</v>
      </c>
      <c r="F2151" s="19" t="s">
        <v>2273</v>
      </c>
      <c r="G2151" s="19" t="s">
        <v>5415</v>
      </c>
      <c r="H2151" s="12" t="s">
        <v>2720</v>
      </c>
      <c r="I2151" s="20">
        <v>5000</v>
      </c>
      <c r="J2151" s="12" t="s">
        <v>2264</v>
      </c>
      <c r="K2151" s="12" t="s">
        <v>5416</v>
      </c>
      <c r="L2151" s="12" t="s">
        <v>2260</v>
      </c>
      <c r="M2151" s="12"/>
      <c r="N2151" s="12" t="s">
        <v>2438</v>
      </c>
      <c r="O2151" s="23">
        <v>0</v>
      </c>
      <c r="P2151" s="23">
        <v>0</v>
      </c>
      <c r="Q2151" s="23">
        <v>0</v>
      </c>
      <c r="R2151" s="24">
        <v>0</v>
      </c>
      <c r="S2151" s="25">
        <v>832</v>
      </c>
      <c r="U2151" s="22" t="str">
        <f>IFERROR(VLOOKUP(B2151,[1]Planilha1!$A$1:$B$34,2,FALSE),"Liberado")</f>
        <v>Liberado</v>
      </c>
    </row>
    <row r="2152" spans="1:21" s="21" customFormat="1" ht="20.100000000000001" customHeight="1" x14ac:dyDescent="0.2">
      <c r="A2152" s="12" t="s">
        <v>58</v>
      </c>
      <c r="B2152" s="18" t="s">
        <v>242</v>
      </c>
      <c r="C2152" s="12" t="s">
        <v>427</v>
      </c>
      <c r="D2152" s="12" t="s">
        <v>1421</v>
      </c>
      <c r="E2152" s="19" t="s">
        <v>5</v>
      </c>
      <c r="F2152" s="19" t="s">
        <v>2273</v>
      </c>
      <c r="G2152" s="19" t="s">
        <v>5417</v>
      </c>
      <c r="H2152" s="12" t="s">
        <v>2720</v>
      </c>
      <c r="I2152" s="20">
        <v>10000</v>
      </c>
      <c r="J2152" s="12" t="s">
        <v>2264</v>
      </c>
      <c r="K2152" s="12" t="s">
        <v>5418</v>
      </c>
      <c r="L2152" s="12" t="s">
        <v>2296</v>
      </c>
      <c r="M2152" s="12"/>
      <c r="N2152" s="12" t="s">
        <v>2729</v>
      </c>
      <c r="O2152" s="23">
        <v>3310.15</v>
      </c>
      <c r="P2152" s="23">
        <v>0</v>
      </c>
      <c r="Q2152" s="23">
        <v>0</v>
      </c>
      <c r="R2152" s="24">
        <v>3310.15</v>
      </c>
      <c r="S2152" s="25">
        <v>800</v>
      </c>
      <c r="U2152" s="22" t="str">
        <f>IFERROR(VLOOKUP(B2152,[1]Planilha1!$A$1:$B$34,2,FALSE),"Liberado")</f>
        <v>Liberado</v>
      </c>
    </row>
    <row r="2153" spans="1:21" s="21" customFormat="1" ht="20.100000000000001" customHeight="1" x14ac:dyDescent="0.2">
      <c r="A2153" s="12" t="s">
        <v>58</v>
      </c>
      <c r="B2153" s="18" t="s">
        <v>242</v>
      </c>
      <c r="C2153" s="12" t="s">
        <v>427</v>
      </c>
      <c r="D2153" s="12" t="s">
        <v>1422</v>
      </c>
      <c r="E2153" s="19" t="s">
        <v>5</v>
      </c>
      <c r="F2153" s="19" t="s">
        <v>2273</v>
      </c>
      <c r="G2153" s="19" t="s">
        <v>5419</v>
      </c>
      <c r="H2153" s="12" t="s">
        <v>2720</v>
      </c>
      <c r="I2153" s="20">
        <v>5000</v>
      </c>
      <c r="J2153" s="12" t="s">
        <v>2264</v>
      </c>
      <c r="K2153" s="12" t="s">
        <v>5420</v>
      </c>
      <c r="L2153" s="12" t="s">
        <v>2296</v>
      </c>
      <c r="M2153" s="12"/>
      <c r="N2153" s="12" t="s">
        <v>5414</v>
      </c>
      <c r="O2153" s="23">
        <v>3112.78</v>
      </c>
      <c r="P2153" s="23">
        <v>0</v>
      </c>
      <c r="Q2153" s="23">
        <v>0</v>
      </c>
      <c r="R2153" s="24">
        <v>3112.78</v>
      </c>
      <c r="S2153" s="25">
        <v>800</v>
      </c>
      <c r="U2153" s="22" t="str">
        <f>IFERROR(VLOOKUP(B2153,[1]Planilha1!$A$1:$B$34,2,FALSE),"Liberado")</f>
        <v>Liberado</v>
      </c>
    </row>
    <row r="2154" spans="1:21" s="21" customFormat="1" ht="20.100000000000001" customHeight="1" x14ac:dyDescent="0.2">
      <c r="A2154" s="12" t="s">
        <v>58</v>
      </c>
      <c r="B2154" s="18" t="s">
        <v>242</v>
      </c>
      <c r="C2154" s="12" t="s">
        <v>427</v>
      </c>
      <c r="D2154" s="12" t="s">
        <v>1423</v>
      </c>
      <c r="E2154" s="19" t="s">
        <v>5</v>
      </c>
      <c r="F2154" s="19" t="s">
        <v>2273</v>
      </c>
      <c r="G2154" s="19" t="s">
        <v>5421</v>
      </c>
      <c r="H2154" s="12" t="s">
        <v>2720</v>
      </c>
      <c r="I2154" s="20">
        <v>3000</v>
      </c>
      <c r="J2154" s="12" t="s">
        <v>2264</v>
      </c>
      <c r="K2154" s="12" t="s">
        <v>5422</v>
      </c>
      <c r="L2154" s="12" t="s">
        <v>2334</v>
      </c>
      <c r="M2154" s="12"/>
      <c r="N2154" s="12" t="s">
        <v>8534</v>
      </c>
      <c r="O2154" s="23">
        <v>1000</v>
      </c>
      <c r="P2154" s="23">
        <v>0</v>
      </c>
      <c r="Q2154" s="23">
        <v>0</v>
      </c>
      <c r="R2154" s="24">
        <v>0</v>
      </c>
      <c r="S2154" s="25">
        <v>736</v>
      </c>
      <c r="U2154" s="22" t="str">
        <f>IFERROR(VLOOKUP(B2154,[1]Planilha1!$A$1:$B$34,2,FALSE),"Liberado")</f>
        <v>Liberado</v>
      </c>
    </row>
    <row r="2155" spans="1:21" s="21" customFormat="1" ht="20.100000000000001" customHeight="1" x14ac:dyDescent="0.2">
      <c r="A2155" s="12" t="s">
        <v>58</v>
      </c>
      <c r="B2155" s="18" t="s">
        <v>242</v>
      </c>
      <c r="C2155" s="12" t="s">
        <v>427</v>
      </c>
      <c r="D2155" s="12" t="s">
        <v>1424</v>
      </c>
      <c r="E2155" s="19" t="s">
        <v>5</v>
      </c>
      <c r="F2155" s="19" t="s">
        <v>2273</v>
      </c>
      <c r="G2155" s="19" t="s">
        <v>5423</v>
      </c>
      <c r="H2155" s="12" t="s">
        <v>2720</v>
      </c>
      <c r="I2155" s="20">
        <v>1000</v>
      </c>
      <c r="J2155" s="12" t="s">
        <v>2264</v>
      </c>
      <c r="K2155" s="12" t="s">
        <v>4802</v>
      </c>
      <c r="L2155" s="12" t="s">
        <v>2296</v>
      </c>
      <c r="M2155" s="12"/>
      <c r="N2155" s="12" t="s">
        <v>2342</v>
      </c>
      <c r="O2155" s="23">
        <v>2919.35</v>
      </c>
      <c r="P2155" s="23">
        <v>0</v>
      </c>
      <c r="Q2155" s="23">
        <v>0</v>
      </c>
      <c r="R2155" s="24">
        <v>2919.35</v>
      </c>
      <c r="S2155" s="25">
        <v>608</v>
      </c>
      <c r="U2155" s="22" t="str">
        <f>IFERROR(VLOOKUP(B2155,[1]Planilha1!$A$1:$B$34,2,FALSE),"Liberado")</f>
        <v>Liberado</v>
      </c>
    </row>
    <row r="2156" spans="1:21" s="21" customFormat="1" ht="20.100000000000001" customHeight="1" x14ac:dyDescent="0.2">
      <c r="A2156" s="12" t="s">
        <v>58</v>
      </c>
      <c r="B2156" s="18" t="s">
        <v>242</v>
      </c>
      <c r="C2156" s="12" t="s">
        <v>427</v>
      </c>
      <c r="D2156" s="12" t="s">
        <v>452</v>
      </c>
      <c r="E2156" s="19" t="s">
        <v>5</v>
      </c>
      <c r="F2156" s="19" t="s">
        <v>2519</v>
      </c>
      <c r="G2156" s="19" t="s">
        <v>5424</v>
      </c>
      <c r="H2156" s="12" t="s">
        <v>2720</v>
      </c>
      <c r="I2156" s="20">
        <v>15760</v>
      </c>
      <c r="J2156" s="12" t="s">
        <v>2264</v>
      </c>
      <c r="K2156" s="12" t="s">
        <v>5425</v>
      </c>
      <c r="L2156" s="12" t="s">
        <v>3437</v>
      </c>
      <c r="M2156" s="12"/>
      <c r="N2156" s="12" t="s">
        <v>8534</v>
      </c>
      <c r="O2156" s="23">
        <v>2000</v>
      </c>
      <c r="P2156" s="23">
        <v>0</v>
      </c>
      <c r="Q2156" s="23">
        <v>0</v>
      </c>
      <c r="R2156" s="24">
        <v>0</v>
      </c>
      <c r="S2156" s="25">
        <v>672</v>
      </c>
      <c r="U2156" s="22" t="str">
        <f>IFERROR(VLOOKUP(B2156,[1]Planilha1!$A$1:$B$34,2,FALSE),"Liberado")</f>
        <v>Liberado</v>
      </c>
    </row>
    <row r="2157" spans="1:21" s="21" customFormat="1" ht="20.100000000000001" customHeight="1" x14ac:dyDescent="0.2">
      <c r="A2157" s="12" t="s">
        <v>58</v>
      </c>
      <c r="B2157" s="18" t="s">
        <v>242</v>
      </c>
      <c r="C2157" s="12" t="s">
        <v>427</v>
      </c>
      <c r="D2157" s="12" t="s">
        <v>1425</v>
      </c>
      <c r="E2157" s="19" t="s">
        <v>5</v>
      </c>
      <c r="F2157" s="19" t="s">
        <v>2519</v>
      </c>
      <c r="G2157" s="19" t="s">
        <v>5426</v>
      </c>
      <c r="H2157" s="12" t="s">
        <v>2720</v>
      </c>
      <c r="I2157" s="20">
        <v>10000</v>
      </c>
      <c r="J2157" s="12" t="s">
        <v>2264</v>
      </c>
      <c r="K2157" s="12" t="s">
        <v>4802</v>
      </c>
      <c r="L2157" s="12" t="s">
        <v>2334</v>
      </c>
      <c r="M2157" s="12"/>
      <c r="N2157" s="12" t="s">
        <v>2657</v>
      </c>
      <c r="O2157" s="23">
        <v>3631.9</v>
      </c>
      <c r="P2157" s="23">
        <v>0</v>
      </c>
      <c r="Q2157" s="23">
        <v>0</v>
      </c>
      <c r="R2157" s="24">
        <v>3631.9</v>
      </c>
      <c r="S2157" s="25">
        <v>640</v>
      </c>
      <c r="U2157" s="22" t="str">
        <f>IFERROR(VLOOKUP(B2157,[1]Planilha1!$A$1:$B$34,2,FALSE),"Liberado")</f>
        <v>Liberado</v>
      </c>
    </row>
    <row r="2158" spans="1:21" s="21" customFormat="1" ht="20.100000000000001" customHeight="1" x14ac:dyDescent="0.2">
      <c r="A2158" s="12" t="s">
        <v>58</v>
      </c>
      <c r="B2158" s="18" t="s">
        <v>242</v>
      </c>
      <c r="C2158" s="12" t="s">
        <v>427</v>
      </c>
      <c r="D2158" s="12" t="s">
        <v>1426</v>
      </c>
      <c r="E2158" s="19" t="s">
        <v>5</v>
      </c>
      <c r="F2158" s="19" t="s">
        <v>2519</v>
      </c>
      <c r="G2158" s="19" t="s">
        <v>5427</v>
      </c>
      <c r="H2158" s="12" t="s">
        <v>2720</v>
      </c>
      <c r="I2158" s="20">
        <v>3000</v>
      </c>
      <c r="J2158" s="12" t="s">
        <v>2264</v>
      </c>
      <c r="K2158" s="12" t="s">
        <v>2738</v>
      </c>
      <c r="L2158" s="12" t="s">
        <v>2334</v>
      </c>
      <c r="M2158" s="12"/>
      <c r="N2158" s="12" t="s">
        <v>3170</v>
      </c>
      <c r="O2158" s="23">
        <v>2000</v>
      </c>
      <c r="P2158" s="23">
        <v>0</v>
      </c>
      <c r="Q2158" s="23">
        <v>0</v>
      </c>
      <c r="R2158" s="24">
        <v>0</v>
      </c>
      <c r="S2158" s="25">
        <v>640</v>
      </c>
      <c r="U2158" s="22" t="str">
        <f>IFERROR(VLOOKUP(B2158,[1]Planilha1!$A$1:$B$34,2,FALSE),"Liberado")</f>
        <v>Liberado</v>
      </c>
    </row>
    <row r="2159" spans="1:21" s="21" customFormat="1" ht="20.100000000000001" customHeight="1" x14ac:dyDescent="0.2">
      <c r="A2159" s="12" t="s">
        <v>58</v>
      </c>
      <c r="B2159" s="18" t="s">
        <v>242</v>
      </c>
      <c r="C2159" s="12" t="s">
        <v>427</v>
      </c>
      <c r="D2159" s="12" t="s">
        <v>1188</v>
      </c>
      <c r="E2159" s="19" t="s">
        <v>5</v>
      </c>
      <c r="F2159" s="19" t="s">
        <v>2519</v>
      </c>
      <c r="G2159" s="19" t="s">
        <v>5428</v>
      </c>
      <c r="H2159" s="12" t="s">
        <v>2720</v>
      </c>
      <c r="I2159" s="20">
        <v>10000</v>
      </c>
      <c r="J2159" s="12" t="s">
        <v>2264</v>
      </c>
      <c r="K2159" s="12" t="s">
        <v>2738</v>
      </c>
      <c r="L2159" s="12" t="s">
        <v>2334</v>
      </c>
      <c r="M2159" s="12"/>
      <c r="N2159" s="12" t="s">
        <v>3170</v>
      </c>
      <c r="O2159" s="23">
        <v>1000</v>
      </c>
      <c r="P2159" s="23">
        <v>0</v>
      </c>
      <c r="Q2159" s="23">
        <v>0</v>
      </c>
      <c r="R2159" s="24">
        <v>0</v>
      </c>
      <c r="S2159" s="25">
        <v>608</v>
      </c>
      <c r="U2159" s="22" t="str">
        <f>IFERROR(VLOOKUP(B2159,[1]Planilha1!$A$1:$B$34,2,FALSE),"Liberado")</f>
        <v>Liberado</v>
      </c>
    </row>
    <row r="2160" spans="1:21" s="21" customFormat="1" ht="20.100000000000001" customHeight="1" x14ac:dyDescent="0.2">
      <c r="A2160" s="12" t="s">
        <v>58</v>
      </c>
      <c r="B2160" s="18" t="s">
        <v>242</v>
      </c>
      <c r="C2160" s="12" t="s">
        <v>427</v>
      </c>
      <c r="D2160" s="12" t="s">
        <v>1427</v>
      </c>
      <c r="E2160" s="19" t="s">
        <v>5</v>
      </c>
      <c r="F2160" s="19" t="s">
        <v>2519</v>
      </c>
      <c r="G2160" s="19" t="s">
        <v>5429</v>
      </c>
      <c r="H2160" s="12" t="s">
        <v>2720</v>
      </c>
      <c r="I2160" s="20">
        <v>10000</v>
      </c>
      <c r="J2160" s="12" t="s">
        <v>2264</v>
      </c>
      <c r="K2160" s="12" t="s">
        <v>2738</v>
      </c>
      <c r="L2160" s="12" t="s">
        <v>3137</v>
      </c>
      <c r="M2160" s="12"/>
      <c r="N2160" s="12" t="s">
        <v>3170</v>
      </c>
      <c r="O2160" s="23">
        <v>2343.33</v>
      </c>
      <c r="P2160" s="23">
        <v>0</v>
      </c>
      <c r="Q2160" s="23">
        <v>0</v>
      </c>
      <c r="R2160" s="24">
        <v>2343.33</v>
      </c>
      <c r="S2160" s="25">
        <v>608</v>
      </c>
      <c r="U2160" s="22" t="str">
        <f>IFERROR(VLOOKUP(B2160,[1]Planilha1!$A$1:$B$34,2,FALSE),"Liberado")</f>
        <v>Liberado</v>
      </c>
    </row>
    <row r="2161" spans="1:21" s="21" customFormat="1" ht="20.100000000000001" customHeight="1" x14ac:dyDescent="0.2">
      <c r="A2161" s="12" t="s">
        <v>58</v>
      </c>
      <c r="B2161" s="18" t="s">
        <v>242</v>
      </c>
      <c r="C2161" s="13" t="s">
        <v>736</v>
      </c>
      <c r="D2161" s="12" t="s">
        <v>1428</v>
      </c>
      <c r="E2161" s="19" t="s">
        <v>5</v>
      </c>
      <c r="F2161" s="19" t="s">
        <v>2273</v>
      </c>
      <c r="G2161" s="19" t="s">
        <v>5430</v>
      </c>
      <c r="H2161" s="12" t="s">
        <v>5410</v>
      </c>
      <c r="I2161" s="20">
        <v>15000</v>
      </c>
      <c r="J2161" s="12" t="s">
        <v>2264</v>
      </c>
      <c r="K2161" s="12" t="s">
        <v>5431</v>
      </c>
      <c r="L2161" s="12" t="s">
        <v>2266</v>
      </c>
      <c r="M2161" s="12"/>
      <c r="N2161" s="12" t="s">
        <v>4976</v>
      </c>
      <c r="O2161" s="23">
        <v>6371.52</v>
      </c>
      <c r="P2161" s="23">
        <v>0</v>
      </c>
      <c r="Q2161" s="23">
        <v>0</v>
      </c>
      <c r="R2161" s="24">
        <v>6371.52</v>
      </c>
      <c r="S2161" s="25">
        <v>360</v>
      </c>
      <c r="U2161" s="22" t="str">
        <f>IFERROR(VLOOKUP(B2161,[1]Planilha1!$A$1:$B$34,2,FALSE),"Liberado")</f>
        <v>Liberado</v>
      </c>
    </row>
    <row r="2162" spans="1:21" s="21" customFormat="1" ht="20.100000000000001" customHeight="1" x14ac:dyDescent="0.2">
      <c r="A2162" s="12" t="s">
        <v>58</v>
      </c>
      <c r="B2162" s="18" t="s">
        <v>242</v>
      </c>
      <c r="C2162" s="12" t="s">
        <v>427</v>
      </c>
      <c r="D2162" s="12" t="s">
        <v>1188</v>
      </c>
      <c r="E2162" s="19" t="s">
        <v>5</v>
      </c>
      <c r="F2162" s="19" t="s">
        <v>2519</v>
      </c>
      <c r="G2162" s="19" t="s">
        <v>5433</v>
      </c>
      <c r="H2162" s="12" t="s">
        <v>2720</v>
      </c>
      <c r="I2162" s="20">
        <v>10000</v>
      </c>
      <c r="J2162" s="12" t="s">
        <v>2264</v>
      </c>
      <c r="K2162" s="12" t="s">
        <v>2738</v>
      </c>
      <c r="L2162" s="12" t="s">
        <v>7324</v>
      </c>
      <c r="M2162" s="12"/>
      <c r="N2162" s="12" t="s">
        <v>8534</v>
      </c>
      <c r="O2162" s="23">
        <v>1000</v>
      </c>
      <c r="P2162" s="23">
        <v>0</v>
      </c>
      <c r="Q2162" s="23">
        <v>0</v>
      </c>
      <c r="R2162" s="24">
        <v>0</v>
      </c>
      <c r="S2162" s="25">
        <v>608</v>
      </c>
      <c r="U2162" s="22" t="str">
        <f>IFERROR(VLOOKUP(B2162,[1]Planilha1!$A$1:$B$34,2,FALSE),"Liberado")</f>
        <v>Liberado</v>
      </c>
    </row>
    <row r="2163" spans="1:21" s="21" customFormat="1" ht="20.100000000000001" customHeight="1" x14ac:dyDescent="0.2">
      <c r="A2163" s="12" t="s">
        <v>58</v>
      </c>
      <c r="B2163" s="18" t="s">
        <v>242</v>
      </c>
      <c r="C2163" s="12" t="s">
        <v>427</v>
      </c>
      <c r="D2163" s="12" t="s">
        <v>455</v>
      </c>
      <c r="E2163" s="19" t="s">
        <v>5</v>
      </c>
      <c r="F2163" s="19" t="s">
        <v>2519</v>
      </c>
      <c r="G2163" s="19" t="s">
        <v>5434</v>
      </c>
      <c r="H2163" s="12" t="s">
        <v>2720</v>
      </c>
      <c r="I2163" s="20">
        <v>10000</v>
      </c>
      <c r="J2163" s="12" t="s">
        <v>2264</v>
      </c>
      <c r="K2163" s="12" t="s">
        <v>2738</v>
      </c>
      <c r="L2163" s="12" t="s">
        <v>2334</v>
      </c>
      <c r="M2163" s="12"/>
      <c r="N2163" s="12" t="s">
        <v>8534</v>
      </c>
      <c r="O2163" s="23">
        <v>2000</v>
      </c>
      <c r="P2163" s="23">
        <v>0</v>
      </c>
      <c r="Q2163" s="23">
        <v>0</v>
      </c>
      <c r="R2163" s="24">
        <v>0</v>
      </c>
      <c r="S2163" s="25">
        <v>608</v>
      </c>
      <c r="U2163" s="22" t="str">
        <f>IFERROR(VLOOKUP(B2163,[1]Planilha1!$A$1:$B$34,2,FALSE),"Liberado")</f>
        <v>Liberado</v>
      </c>
    </row>
    <row r="2164" spans="1:21" s="21" customFormat="1" ht="20.100000000000001" customHeight="1" x14ac:dyDescent="0.2">
      <c r="A2164" s="12" t="s">
        <v>58</v>
      </c>
      <c r="B2164" s="18" t="s">
        <v>242</v>
      </c>
      <c r="C2164" s="12" t="s">
        <v>427</v>
      </c>
      <c r="D2164" s="12" t="s">
        <v>1429</v>
      </c>
      <c r="E2164" s="19" t="s">
        <v>5</v>
      </c>
      <c r="F2164" s="19" t="s">
        <v>2519</v>
      </c>
      <c r="G2164" s="19" t="s">
        <v>5436</v>
      </c>
      <c r="H2164" s="12" t="s">
        <v>2720</v>
      </c>
      <c r="I2164" s="20">
        <v>10000</v>
      </c>
      <c r="J2164" s="12" t="s">
        <v>2264</v>
      </c>
      <c r="K2164" s="12" t="s">
        <v>2738</v>
      </c>
      <c r="L2164" s="12" t="s">
        <v>2334</v>
      </c>
      <c r="M2164" s="12"/>
      <c r="N2164" s="12" t="s">
        <v>5414</v>
      </c>
      <c r="O2164" s="23">
        <v>2000</v>
      </c>
      <c r="P2164" s="23">
        <v>0</v>
      </c>
      <c r="Q2164" s="23">
        <v>0</v>
      </c>
      <c r="R2164" s="24">
        <v>0</v>
      </c>
      <c r="S2164" s="25">
        <v>608</v>
      </c>
      <c r="U2164" s="22" t="str">
        <f>IFERROR(VLOOKUP(B2164,[1]Planilha1!$A$1:$B$34,2,FALSE),"Liberado")</f>
        <v>Liberado</v>
      </c>
    </row>
    <row r="2165" spans="1:21" s="21" customFormat="1" ht="20.100000000000001" customHeight="1" x14ac:dyDescent="0.2">
      <c r="A2165" s="12" t="s">
        <v>58</v>
      </c>
      <c r="B2165" s="18" t="s">
        <v>242</v>
      </c>
      <c r="C2165" s="12" t="s">
        <v>427</v>
      </c>
      <c r="D2165" s="12" t="s">
        <v>1231</v>
      </c>
      <c r="E2165" s="19" t="s">
        <v>5</v>
      </c>
      <c r="F2165" s="19" t="s">
        <v>2519</v>
      </c>
      <c r="G2165" s="19" t="s">
        <v>5437</v>
      </c>
      <c r="H2165" s="12" t="s">
        <v>2720</v>
      </c>
      <c r="I2165" s="20">
        <v>10000</v>
      </c>
      <c r="J2165" s="12" t="s">
        <v>2264</v>
      </c>
      <c r="K2165" s="12" t="s">
        <v>2728</v>
      </c>
      <c r="L2165" s="12" t="s">
        <v>2334</v>
      </c>
      <c r="M2165" s="12"/>
      <c r="N2165" s="12" t="s">
        <v>2342</v>
      </c>
      <c r="O2165" s="23">
        <v>4000</v>
      </c>
      <c r="P2165" s="23">
        <v>0</v>
      </c>
      <c r="Q2165" s="23">
        <v>0</v>
      </c>
      <c r="R2165" s="24">
        <v>0</v>
      </c>
      <c r="S2165" s="25">
        <v>544</v>
      </c>
      <c r="U2165" s="22" t="str">
        <f>IFERROR(VLOOKUP(B2165,[1]Planilha1!$A$1:$B$34,2,FALSE),"Liberado")</f>
        <v>Liberado</v>
      </c>
    </row>
    <row r="2166" spans="1:21" s="21" customFormat="1" ht="20.100000000000001" customHeight="1" x14ac:dyDescent="0.2">
      <c r="A2166" s="12" t="s">
        <v>58</v>
      </c>
      <c r="B2166" s="18" t="s">
        <v>242</v>
      </c>
      <c r="C2166" s="12" t="s">
        <v>427</v>
      </c>
      <c r="D2166" s="12" t="s">
        <v>1231</v>
      </c>
      <c r="E2166" s="19" t="s">
        <v>5</v>
      </c>
      <c r="F2166" s="19" t="s">
        <v>2519</v>
      </c>
      <c r="G2166" s="19" t="s">
        <v>5440</v>
      </c>
      <c r="H2166" s="12" t="s">
        <v>2720</v>
      </c>
      <c r="I2166" s="20">
        <v>10000</v>
      </c>
      <c r="J2166" s="12" t="s">
        <v>2264</v>
      </c>
      <c r="K2166" s="12" t="s">
        <v>2728</v>
      </c>
      <c r="L2166" s="12" t="s">
        <v>2334</v>
      </c>
      <c r="M2166" s="12"/>
      <c r="N2166" s="12" t="s">
        <v>5435</v>
      </c>
      <c r="O2166" s="23">
        <v>2000</v>
      </c>
      <c r="P2166" s="23">
        <v>0</v>
      </c>
      <c r="Q2166" s="23">
        <v>0</v>
      </c>
      <c r="R2166" s="24">
        <v>0</v>
      </c>
      <c r="S2166" s="25">
        <v>544</v>
      </c>
      <c r="U2166" s="22" t="str">
        <f>IFERROR(VLOOKUP(B2166,[1]Planilha1!$A$1:$B$34,2,FALSE),"Liberado")</f>
        <v>Liberado</v>
      </c>
    </row>
    <row r="2167" spans="1:21" s="21" customFormat="1" ht="20.100000000000001" customHeight="1" x14ac:dyDescent="0.2">
      <c r="A2167" s="12" t="s">
        <v>58</v>
      </c>
      <c r="B2167" s="18" t="s">
        <v>242</v>
      </c>
      <c r="C2167" s="12" t="s">
        <v>427</v>
      </c>
      <c r="D2167" s="12" t="s">
        <v>1431</v>
      </c>
      <c r="E2167" s="19" t="s">
        <v>5</v>
      </c>
      <c r="F2167" s="19" t="s">
        <v>2519</v>
      </c>
      <c r="G2167" s="19" t="s">
        <v>5441</v>
      </c>
      <c r="H2167" s="12" t="s">
        <v>2720</v>
      </c>
      <c r="I2167" s="20">
        <v>8000</v>
      </c>
      <c r="J2167" s="12" t="s">
        <v>2264</v>
      </c>
      <c r="K2167" s="12" t="s">
        <v>2728</v>
      </c>
      <c r="L2167" s="12" t="s">
        <v>2296</v>
      </c>
      <c r="M2167" s="12"/>
      <c r="N2167" s="12" t="s">
        <v>5435</v>
      </c>
      <c r="O2167" s="23">
        <v>2000</v>
      </c>
      <c r="P2167" s="23">
        <v>0</v>
      </c>
      <c r="Q2167" s="23">
        <v>0</v>
      </c>
      <c r="R2167" s="24">
        <v>0</v>
      </c>
      <c r="S2167" s="25">
        <v>544</v>
      </c>
      <c r="U2167" s="22" t="str">
        <f>IFERROR(VLOOKUP(B2167,[1]Planilha1!$A$1:$B$34,2,FALSE),"Liberado")</f>
        <v>Liberado</v>
      </c>
    </row>
    <row r="2168" spans="1:21" s="21" customFormat="1" ht="20.100000000000001" customHeight="1" x14ac:dyDescent="0.2">
      <c r="A2168" s="12" t="s">
        <v>58</v>
      </c>
      <c r="B2168" s="18" t="s">
        <v>242</v>
      </c>
      <c r="C2168" s="12" t="s">
        <v>427</v>
      </c>
      <c r="D2168" s="12" t="s">
        <v>1231</v>
      </c>
      <c r="E2168" s="19" t="s">
        <v>5</v>
      </c>
      <c r="F2168" s="19" t="s">
        <v>2519</v>
      </c>
      <c r="G2168" s="19" t="s">
        <v>5442</v>
      </c>
      <c r="H2168" s="12" t="s">
        <v>2720</v>
      </c>
      <c r="I2168" s="20">
        <v>10000</v>
      </c>
      <c r="J2168" s="12" t="s">
        <v>2264</v>
      </c>
      <c r="K2168" s="12" t="s">
        <v>2728</v>
      </c>
      <c r="L2168" s="12" t="s">
        <v>2334</v>
      </c>
      <c r="M2168" s="12"/>
      <c r="N2168" s="12" t="s">
        <v>2729</v>
      </c>
      <c r="O2168" s="23">
        <v>1000</v>
      </c>
      <c r="P2168" s="23">
        <v>0</v>
      </c>
      <c r="Q2168" s="23">
        <v>0</v>
      </c>
      <c r="R2168" s="24">
        <v>0</v>
      </c>
      <c r="S2168" s="25">
        <v>544</v>
      </c>
      <c r="U2168" s="22" t="str">
        <f>IFERROR(VLOOKUP(B2168,[1]Planilha1!$A$1:$B$34,2,FALSE),"Liberado")</f>
        <v>Liberado</v>
      </c>
    </row>
    <row r="2169" spans="1:21" s="21" customFormat="1" ht="20.100000000000001" customHeight="1" x14ac:dyDescent="0.2">
      <c r="A2169" s="12" t="s">
        <v>58</v>
      </c>
      <c r="B2169" s="18" t="s">
        <v>242</v>
      </c>
      <c r="C2169" s="12" t="s">
        <v>427</v>
      </c>
      <c r="D2169" s="12" t="s">
        <v>1432</v>
      </c>
      <c r="E2169" s="19" t="s">
        <v>5</v>
      </c>
      <c r="F2169" s="19" t="s">
        <v>2519</v>
      </c>
      <c r="G2169" s="19" t="s">
        <v>5443</v>
      </c>
      <c r="H2169" s="12" t="s">
        <v>2720</v>
      </c>
      <c r="I2169" s="20">
        <v>1000</v>
      </c>
      <c r="J2169" s="12" t="s">
        <v>2264</v>
      </c>
      <c r="K2169" s="12" t="s">
        <v>2728</v>
      </c>
      <c r="L2169" s="12" t="s">
        <v>2260</v>
      </c>
      <c r="M2169" s="12"/>
      <c r="N2169" s="12" t="s">
        <v>5435</v>
      </c>
      <c r="O2169" s="23">
        <v>2902.91</v>
      </c>
      <c r="P2169" s="23">
        <v>0</v>
      </c>
      <c r="Q2169" s="23">
        <v>0</v>
      </c>
      <c r="R2169" s="24">
        <v>0</v>
      </c>
      <c r="S2169" s="25">
        <v>544</v>
      </c>
      <c r="U2169" s="22" t="str">
        <f>IFERROR(VLOOKUP(B2169,[1]Planilha1!$A$1:$B$34,2,FALSE),"Liberado")</f>
        <v>Liberado</v>
      </c>
    </row>
    <row r="2170" spans="1:21" s="21" customFormat="1" ht="20.100000000000001" customHeight="1" x14ac:dyDescent="0.2">
      <c r="A2170" s="12" t="s">
        <v>58</v>
      </c>
      <c r="B2170" s="18" t="s">
        <v>242</v>
      </c>
      <c r="C2170" s="12" t="s">
        <v>427</v>
      </c>
      <c r="D2170" s="12" t="s">
        <v>1433</v>
      </c>
      <c r="E2170" s="19" t="s">
        <v>5</v>
      </c>
      <c r="F2170" s="19" t="s">
        <v>2519</v>
      </c>
      <c r="G2170" s="19" t="s">
        <v>5444</v>
      </c>
      <c r="H2170" s="12" t="s">
        <v>5445</v>
      </c>
      <c r="I2170" s="20">
        <v>1000</v>
      </c>
      <c r="J2170" s="12" t="s">
        <v>2264</v>
      </c>
      <c r="K2170" s="12" t="s">
        <v>2728</v>
      </c>
      <c r="L2170" s="12" t="s">
        <v>3437</v>
      </c>
      <c r="M2170" s="12"/>
      <c r="N2170" s="12" t="s">
        <v>2729</v>
      </c>
      <c r="O2170" s="23">
        <v>2000</v>
      </c>
      <c r="P2170" s="23">
        <v>0</v>
      </c>
      <c r="Q2170" s="23">
        <v>0</v>
      </c>
      <c r="R2170" s="24">
        <v>0</v>
      </c>
      <c r="S2170" s="25">
        <v>544</v>
      </c>
      <c r="U2170" s="22" t="str">
        <f>IFERROR(VLOOKUP(B2170,[1]Planilha1!$A$1:$B$34,2,FALSE),"Liberado")</f>
        <v>Liberado</v>
      </c>
    </row>
    <row r="2171" spans="1:21" s="21" customFormat="1" ht="20.100000000000001" customHeight="1" x14ac:dyDescent="0.2">
      <c r="A2171" s="12" t="s">
        <v>58</v>
      </c>
      <c r="B2171" s="18" t="s">
        <v>242</v>
      </c>
      <c r="C2171" s="12" t="s">
        <v>427</v>
      </c>
      <c r="D2171" s="12" t="s">
        <v>1434</v>
      </c>
      <c r="E2171" s="19" t="s">
        <v>5</v>
      </c>
      <c r="F2171" s="19" t="s">
        <v>2519</v>
      </c>
      <c r="G2171" s="19" t="s">
        <v>5446</v>
      </c>
      <c r="H2171" s="12" t="s">
        <v>2720</v>
      </c>
      <c r="I2171" s="20">
        <v>10000</v>
      </c>
      <c r="J2171" s="12" t="s">
        <v>2264</v>
      </c>
      <c r="K2171" s="12" t="s">
        <v>2728</v>
      </c>
      <c r="L2171" s="12" t="s">
        <v>2334</v>
      </c>
      <c r="M2171" s="12"/>
      <c r="N2171" s="12" t="s">
        <v>2342</v>
      </c>
      <c r="O2171" s="23">
        <v>5000</v>
      </c>
      <c r="P2171" s="23">
        <v>0</v>
      </c>
      <c r="Q2171" s="23">
        <v>0</v>
      </c>
      <c r="R2171" s="24">
        <v>0</v>
      </c>
      <c r="S2171" s="25">
        <v>544</v>
      </c>
      <c r="U2171" s="22" t="str">
        <f>IFERROR(VLOOKUP(B2171,[1]Planilha1!$A$1:$B$34,2,FALSE),"Liberado")</f>
        <v>Liberado</v>
      </c>
    </row>
    <row r="2172" spans="1:21" s="21" customFormat="1" ht="20.100000000000001" customHeight="1" x14ac:dyDescent="0.2">
      <c r="A2172" s="12" t="s">
        <v>58</v>
      </c>
      <c r="B2172" s="18" t="s">
        <v>242</v>
      </c>
      <c r="C2172" s="12" t="s">
        <v>427</v>
      </c>
      <c r="D2172" s="12" t="s">
        <v>455</v>
      </c>
      <c r="E2172" s="19" t="s">
        <v>5</v>
      </c>
      <c r="F2172" s="19" t="s">
        <v>2519</v>
      </c>
      <c r="G2172" s="19" t="s">
        <v>5447</v>
      </c>
      <c r="H2172" s="12" t="s">
        <v>2720</v>
      </c>
      <c r="I2172" s="20">
        <v>10000</v>
      </c>
      <c r="J2172" s="12" t="s">
        <v>2264</v>
      </c>
      <c r="K2172" s="12" t="s">
        <v>2728</v>
      </c>
      <c r="L2172" s="12" t="s">
        <v>2334</v>
      </c>
      <c r="M2172" s="12"/>
      <c r="N2172" s="12" t="s">
        <v>2342</v>
      </c>
      <c r="O2172" s="23">
        <v>2000</v>
      </c>
      <c r="P2172" s="23">
        <v>0</v>
      </c>
      <c r="Q2172" s="23">
        <v>0</v>
      </c>
      <c r="R2172" s="24">
        <v>0</v>
      </c>
      <c r="S2172" s="25">
        <v>544</v>
      </c>
      <c r="U2172" s="22" t="str">
        <f>IFERROR(VLOOKUP(B2172,[1]Planilha1!$A$1:$B$34,2,FALSE),"Liberado")</f>
        <v>Liberado</v>
      </c>
    </row>
    <row r="2173" spans="1:21" s="21" customFormat="1" ht="20.100000000000001" customHeight="1" x14ac:dyDescent="0.2">
      <c r="A2173" s="12" t="s">
        <v>58</v>
      </c>
      <c r="B2173" s="18" t="s">
        <v>242</v>
      </c>
      <c r="C2173" s="12" t="s">
        <v>427</v>
      </c>
      <c r="D2173" s="12" t="s">
        <v>1188</v>
      </c>
      <c r="E2173" s="19" t="s">
        <v>5</v>
      </c>
      <c r="F2173" s="19" t="s">
        <v>2519</v>
      </c>
      <c r="G2173" s="19" t="s">
        <v>5448</v>
      </c>
      <c r="H2173" s="12" t="s">
        <v>2720</v>
      </c>
      <c r="I2173" s="20">
        <v>10000</v>
      </c>
      <c r="J2173" s="12" t="s">
        <v>2264</v>
      </c>
      <c r="K2173" s="12" t="s">
        <v>2728</v>
      </c>
      <c r="L2173" s="12" t="s">
        <v>2334</v>
      </c>
      <c r="M2173" s="12"/>
      <c r="N2173" s="12" t="s">
        <v>5414</v>
      </c>
      <c r="O2173" s="23">
        <v>1000</v>
      </c>
      <c r="P2173" s="23">
        <v>0</v>
      </c>
      <c r="Q2173" s="23">
        <v>0</v>
      </c>
      <c r="R2173" s="24">
        <v>0</v>
      </c>
      <c r="S2173" s="25">
        <v>544</v>
      </c>
      <c r="U2173" s="22" t="str">
        <f>IFERROR(VLOOKUP(B2173,[1]Planilha1!$A$1:$B$34,2,FALSE),"Liberado")</f>
        <v>Liberado</v>
      </c>
    </row>
    <row r="2174" spans="1:21" s="21" customFormat="1" ht="20.100000000000001" customHeight="1" x14ac:dyDescent="0.2">
      <c r="A2174" s="12" t="s">
        <v>58</v>
      </c>
      <c r="B2174" s="18" t="s">
        <v>242</v>
      </c>
      <c r="C2174" s="12" t="s">
        <v>427</v>
      </c>
      <c r="D2174" s="12" t="s">
        <v>1231</v>
      </c>
      <c r="E2174" s="19" t="s">
        <v>5</v>
      </c>
      <c r="F2174" s="19" t="s">
        <v>2273</v>
      </c>
      <c r="G2174" s="19" t="s">
        <v>5449</v>
      </c>
      <c r="H2174" s="12" t="s">
        <v>2720</v>
      </c>
      <c r="I2174" s="20">
        <v>10000</v>
      </c>
      <c r="J2174" s="12" t="s">
        <v>2264</v>
      </c>
      <c r="K2174" s="12" t="s">
        <v>2724</v>
      </c>
      <c r="L2174" s="12" t="s">
        <v>2334</v>
      </c>
      <c r="M2174" s="12"/>
      <c r="N2174" s="12" t="s">
        <v>5414</v>
      </c>
      <c r="O2174" s="23">
        <v>1000</v>
      </c>
      <c r="P2174" s="23">
        <v>0</v>
      </c>
      <c r="Q2174" s="23">
        <v>0</v>
      </c>
      <c r="R2174" s="24">
        <v>0</v>
      </c>
      <c r="S2174" s="25">
        <v>544</v>
      </c>
      <c r="U2174" s="22" t="str">
        <f>IFERROR(VLOOKUP(B2174,[1]Planilha1!$A$1:$B$34,2,FALSE),"Liberado")</f>
        <v>Liberado</v>
      </c>
    </row>
    <row r="2175" spans="1:21" s="21" customFormat="1" ht="20.100000000000001" customHeight="1" x14ac:dyDescent="0.2">
      <c r="A2175" s="12" t="s">
        <v>58</v>
      </c>
      <c r="B2175" s="18" t="s">
        <v>242</v>
      </c>
      <c r="C2175" s="12" t="s">
        <v>427</v>
      </c>
      <c r="D2175" s="12" t="s">
        <v>1435</v>
      </c>
      <c r="E2175" s="19" t="s">
        <v>5</v>
      </c>
      <c r="F2175" s="19" t="s">
        <v>2519</v>
      </c>
      <c r="G2175" s="19" t="s">
        <v>5450</v>
      </c>
      <c r="H2175" s="12" t="s">
        <v>2720</v>
      </c>
      <c r="I2175" s="20">
        <v>5000</v>
      </c>
      <c r="J2175" s="12" t="s">
        <v>2264</v>
      </c>
      <c r="K2175" s="12" t="s">
        <v>2728</v>
      </c>
      <c r="L2175" s="12" t="s">
        <v>2334</v>
      </c>
      <c r="M2175" s="12"/>
      <c r="N2175" s="12" t="s">
        <v>5435</v>
      </c>
      <c r="O2175" s="23">
        <v>2900</v>
      </c>
      <c r="P2175" s="23">
        <v>0</v>
      </c>
      <c r="Q2175" s="23">
        <v>0</v>
      </c>
      <c r="R2175" s="24">
        <v>0</v>
      </c>
      <c r="S2175" s="25">
        <v>544</v>
      </c>
      <c r="U2175" s="22" t="str">
        <f>IFERROR(VLOOKUP(B2175,[1]Planilha1!$A$1:$B$34,2,FALSE),"Liberado")</f>
        <v>Liberado</v>
      </c>
    </row>
    <row r="2176" spans="1:21" s="21" customFormat="1" ht="20.100000000000001" customHeight="1" x14ac:dyDescent="0.2">
      <c r="A2176" s="12" t="s">
        <v>58</v>
      </c>
      <c r="B2176" s="18" t="s">
        <v>242</v>
      </c>
      <c r="C2176" s="12" t="s">
        <v>427</v>
      </c>
      <c r="D2176" s="12" t="s">
        <v>1436</v>
      </c>
      <c r="E2176" s="19" t="s">
        <v>5</v>
      </c>
      <c r="F2176" s="19" t="s">
        <v>2519</v>
      </c>
      <c r="G2176" s="19" t="s">
        <v>5451</v>
      </c>
      <c r="H2176" s="12" t="s">
        <v>2720</v>
      </c>
      <c r="I2176" s="20">
        <v>788</v>
      </c>
      <c r="J2176" s="12" t="s">
        <v>2264</v>
      </c>
      <c r="K2176" s="12" t="s">
        <v>2728</v>
      </c>
      <c r="L2176" s="12" t="s">
        <v>2334</v>
      </c>
      <c r="M2176" s="12"/>
      <c r="N2176" s="12" t="s">
        <v>5435</v>
      </c>
      <c r="O2176" s="23">
        <v>2000</v>
      </c>
      <c r="P2176" s="23">
        <v>0</v>
      </c>
      <c r="Q2176" s="23">
        <v>0</v>
      </c>
      <c r="R2176" s="24">
        <v>0</v>
      </c>
      <c r="S2176" s="25">
        <v>512</v>
      </c>
      <c r="U2176" s="22" t="str">
        <f>IFERROR(VLOOKUP(B2176,[1]Planilha1!$A$1:$B$34,2,FALSE),"Liberado")</f>
        <v>Liberado</v>
      </c>
    </row>
    <row r="2177" spans="1:21" s="21" customFormat="1" ht="20.100000000000001" customHeight="1" x14ac:dyDescent="0.2">
      <c r="A2177" s="12" t="s">
        <v>58</v>
      </c>
      <c r="B2177" s="18" t="s">
        <v>242</v>
      </c>
      <c r="C2177" s="12" t="s">
        <v>427</v>
      </c>
      <c r="D2177" s="12" t="s">
        <v>1437</v>
      </c>
      <c r="E2177" s="19" t="s">
        <v>5</v>
      </c>
      <c r="F2177" s="19" t="s">
        <v>2519</v>
      </c>
      <c r="G2177" s="19" t="s">
        <v>5452</v>
      </c>
      <c r="H2177" s="12" t="s">
        <v>2720</v>
      </c>
      <c r="I2177" s="20">
        <v>788</v>
      </c>
      <c r="J2177" s="12" t="s">
        <v>2264</v>
      </c>
      <c r="K2177" s="12" t="s">
        <v>2728</v>
      </c>
      <c r="L2177" s="12" t="s">
        <v>2334</v>
      </c>
      <c r="M2177" s="12"/>
      <c r="N2177" s="12" t="s">
        <v>5435</v>
      </c>
      <c r="O2177" s="23">
        <v>2000</v>
      </c>
      <c r="P2177" s="23">
        <v>0</v>
      </c>
      <c r="Q2177" s="23">
        <v>0</v>
      </c>
      <c r="R2177" s="24">
        <v>0</v>
      </c>
      <c r="S2177" s="25">
        <v>512</v>
      </c>
      <c r="U2177" s="22" t="str">
        <f>IFERROR(VLOOKUP(B2177,[1]Planilha1!$A$1:$B$34,2,FALSE),"Liberado")</f>
        <v>Liberado</v>
      </c>
    </row>
    <row r="2178" spans="1:21" s="21" customFormat="1" ht="20.100000000000001" customHeight="1" x14ac:dyDescent="0.2">
      <c r="A2178" s="12" t="s">
        <v>58</v>
      </c>
      <c r="B2178" s="18" t="s">
        <v>242</v>
      </c>
      <c r="C2178" s="12" t="s">
        <v>427</v>
      </c>
      <c r="D2178" s="12" t="s">
        <v>1438</v>
      </c>
      <c r="E2178" s="19" t="s">
        <v>5</v>
      </c>
      <c r="F2178" s="19" t="s">
        <v>2519</v>
      </c>
      <c r="G2178" s="19" t="s">
        <v>5453</v>
      </c>
      <c r="H2178" s="12" t="s">
        <v>2720</v>
      </c>
      <c r="I2178" s="20">
        <v>788</v>
      </c>
      <c r="J2178" s="12" t="s">
        <v>2264</v>
      </c>
      <c r="K2178" s="12" t="s">
        <v>10059</v>
      </c>
      <c r="L2178" s="12" t="s">
        <v>2349</v>
      </c>
      <c r="M2178" s="12"/>
      <c r="N2178" s="12" t="s">
        <v>2342</v>
      </c>
      <c r="O2178" s="23">
        <v>1000</v>
      </c>
      <c r="P2178" s="23">
        <v>0</v>
      </c>
      <c r="Q2178" s="23">
        <v>0</v>
      </c>
      <c r="R2178" s="24">
        <v>0</v>
      </c>
      <c r="S2178" s="25">
        <v>512</v>
      </c>
      <c r="U2178" s="22" t="str">
        <f>IFERROR(VLOOKUP(B2178,[1]Planilha1!$A$1:$B$34,2,FALSE),"Liberado")</f>
        <v>Liberado</v>
      </c>
    </row>
    <row r="2179" spans="1:21" s="21" customFormat="1" ht="20.100000000000001" customHeight="1" x14ac:dyDescent="0.2">
      <c r="A2179" s="12" t="s">
        <v>58</v>
      </c>
      <c r="B2179" s="18" t="s">
        <v>242</v>
      </c>
      <c r="C2179" s="12" t="s">
        <v>427</v>
      </c>
      <c r="D2179" s="12" t="s">
        <v>1188</v>
      </c>
      <c r="E2179" s="19" t="s">
        <v>5</v>
      </c>
      <c r="F2179" s="19" t="s">
        <v>2519</v>
      </c>
      <c r="G2179" s="19" t="s">
        <v>10060</v>
      </c>
      <c r="H2179" s="12" t="s">
        <v>2720</v>
      </c>
      <c r="I2179" s="20">
        <v>10000</v>
      </c>
      <c r="J2179" s="12" t="s">
        <v>2264</v>
      </c>
      <c r="K2179" s="12" t="s">
        <v>2728</v>
      </c>
      <c r="L2179" s="12" t="s">
        <v>2334</v>
      </c>
      <c r="M2179" s="12"/>
      <c r="N2179" s="12" t="s">
        <v>10061</v>
      </c>
      <c r="O2179" s="23">
        <v>1000</v>
      </c>
      <c r="P2179" s="23">
        <v>0</v>
      </c>
      <c r="Q2179" s="23">
        <v>0</v>
      </c>
      <c r="R2179" s="24">
        <v>0</v>
      </c>
      <c r="S2179" s="25">
        <v>512</v>
      </c>
      <c r="U2179" s="22" t="str">
        <f>IFERROR(VLOOKUP(B2179,[1]Planilha1!$A$1:$B$34,2,FALSE),"Liberado")</f>
        <v>Liberado</v>
      </c>
    </row>
    <row r="2180" spans="1:21" s="21" customFormat="1" ht="20.100000000000001" customHeight="1" x14ac:dyDescent="0.2">
      <c r="A2180" s="12" t="s">
        <v>58</v>
      </c>
      <c r="B2180" s="18" t="s">
        <v>242</v>
      </c>
      <c r="C2180" s="12" t="s">
        <v>427</v>
      </c>
      <c r="D2180" s="12" t="s">
        <v>1188</v>
      </c>
      <c r="E2180" s="19" t="s">
        <v>5</v>
      </c>
      <c r="F2180" s="19" t="s">
        <v>2519</v>
      </c>
      <c r="G2180" s="19" t="s">
        <v>10062</v>
      </c>
      <c r="H2180" s="12" t="s">
        <v>2720</v>
      </c>
      <c r="I2180" s="20">
        <v>10000</v>
      </c>
      <c r="J2180" s="12" t="s">
        <v>2264</v>
      </c>
      <c r="K2180" s="12" t="s">
        <v>2728</v>
      </c>
      <c r="L2180" s="12" t="s">
        <v>2296</v>
      </c>
      <c r="M2180" s="12"/>
      <c r="N2180" s="12" t="s">
        <v>10063</v>
      </c>
      <c r="O2180" s="23">
        <v>1000</v>
      </c>
      <c r="P2180" s="23">
        <v>0</v>
      </c>
      <c r="Q2180" s="23">
        <v>0</v>
      </c>
      <c r="R2180" s="24">
        <v>0</v>
      </c>
      <c r="S2180" s="25">
        <v>512</v>
      </c>
      <c r="U2180" s="22" t="str">
        <f>IFERROR(VLOOKUP(B2180,[1]Planilha1!$A$1:$B$34,2,FALSE),"Liberado")</f>
        <v>Liberado</v>
      </c>
    </row>
    <row r="2181" spans="1:21" s="21" customFormat="1" ht="20.100000000000001" customHeight="1" x14ac:dyDescent="0.2">
      <c r="A2181" s="12" t="s">
        <v>58</v>
      </c>
      <c r="B2181" s="18" t="s">
        <v>242</v>
      </c>
      <c r="C2181" s="12" t="s">
        <v>427</v>
      </c>
      <c r="D2181" s="12" t="s">
        <v>1439</v>
      </c>
      <c r="E2181" s="19" t="s">
        <v>5</v>
      </c>
      <c r="F2181" s="19" t="s">
        <v>2244</v>
      </c>
      <c r="G2181" s="19" t="s">
        <v>5454</v>
      </c>
      <c r="H2181" s="12" t="s">
        <v>2765</v>
      </c>
      <c r="I2181" s="20">
        <v>30000</v>
      </c>
      <c r="J2181" s="12" t="s">
        <v>2264</v>
      </c>
      <c r="K2181" s="12" t="s">
        <v>5455</v>
      </c>
      <c r="L2181" s="12" t="s">
        <v>2334</v>
      </c>
      <c r="M2181" s="12"/>
      <c r="N2181" s="12" t="s">
        <v>10064</v>
      </c>
      <c r="O2181" s="23">
        <v>0</v>
      </c>
      <c r="P2181" s="23">
        <v>0</v>
      </c>
      <c r="Q2181" s="23">
        <v>0</v>
      </c>
      <c r="R2181" s="24">
        <v>0</v>
      </c>
      <c r="S2181" s="25">
        <v>576</v>
      </c>
      <c r="U2181" s="22" t="str">
        <f>IFERROR(VLOOKUP(B2181,[1]Planilha1!$A$1:$B$34,2,FALSE),"Liberado")</f>
        <v>Liberado</v>
      </c>
    </row>
    <row r="2182" spans="1:21" s="21" customFormat="1" ht="20.100000000000001" customHeight="1" x14ac:dyDescent="0.2">
      <c r="A2182" s="12" t="s">
        <v>58</v>
      </c>
      <c r="B2182" s="18" t="s">
        <v>242</v>
      </c>
      <c r="C2182" s="12" t="s">
        <v>427</v>
      </c>
      <c r="D2182" s="12" t="s">
        <v>1440</v>
      </c>
      <c r="E2182" s="19" t="s">
        <v>5</v>
      </c>
      <c r="F2182" s="19" t="s">
        <v>2244</v>
      </c>
      <c r="G2182" s="19" t="s">
        <v>5456</v>
      </c>
      <c r="H2182" s="12" t="s">
        <v>2951</v>
      </c>
      <c r="I2182" s="20">
        <v>15000</v>
      </c>
      <c r="J2182" s="12" t="s">
        <v>2264</v>
      </c>
      <c r="K2182" s="12" t="s">
        <v>5457</v>
      </c>
      <c r="L2182" s="12" t="s">
        <v>7866</v>
      </c>
      <c r="M2182" s="12"/>
      <c r="N2182" s="12" t="s">
        <v>8345</v>
      </c>
      <c r="O2182" s="23">
        <v>0</v>
      </c>
      <c r="P2182" s="23">
        <v>10000</v>
      </c>
      <c r="Q2182" s="23">
        <v>0</v>
      </c>
      <c r="R2182" s="24">
        <v>0</v>
      </c>
      <c r="S2182" s="25">
        <v>680</v>
      </c>
      <c r="U2182" s="22" t="str">
        <f>IFERROR(VLOOKUP(B2182,[1]Planilha1!$A$1:$B$34,2,FALSE),"Liberado")</f>
        <v>Liberado</v>
      </c>
    </row>
    <row r="2183" spans="1:21" s="21" customFormat="1" ht="20.100000000000001" customHeight="1" x14ac:dyDescent="0.2">
      <c r="A2183" s="12" t="s">
        <v>58</v>
      </c>
      <c r="B2183" s="18" t="s">
        <v>242</v>
      </c>
      <c r="C2183" s="12" t="s">
        <v>427</v>
      </c>
      <c r="D2183" s="12" t="s">
        <v>1441</v>
      </c>
      <c r="E2183" s="19" t="s">
        <v>5</v>
      </c>
      <c r="F2183" s="19" t="s">
        <v>2273</v>
      </c>
      <c r="G2183" s="19" t="s">
        <v>5458</v>
      </c>
      <c r="H2183" s="12" t="s">
        <v>2720</v>
      </c>
      <c r="I2183" s="20">
        <v>10000</v>
      </c>
      <c r="J2183" s="12" t="s">
        <v>2264</v>
      </c>
      <c r="K2183" s="12" t="s">
        <v>2757</v>
      </c>
      <c r="L2183" s="12" t="s">
        <v>2334</v>
      </c>
      <c r="M2183" s="12"/>
      <c r="N2183" s="12" t="s">
        <v>2342</v>
      </c>
      <c r="O2183" s="23">
        <v>4000</v>
      </c>
      <c r="P2183" s="23">
        <v>0</v>
      </c>
      <c r="Q2183" s="23">
        <v>0</v>
      </c>
      <c r="R2183" s="24">
        <v>0</v>
      </c>
      <c r="S2183" s="25">
        <v>448</v>
      </c>
      <c r="U2183" s="22" t="str">
        <f>IFERROR(VLOOKUP(B2183,[1]Planilha1!$A$1:$B$34,2,FALSE),"Liberado")</f>
        <v>Liberado</v>
      </c>
    </row>
    <row r="2184" spans="1:21" s="21" customFormat="1" ht="20.100000000000001" customHeight="1" x14ac:dyDescent="0.2">
      <c r="A2184" s="12" t="s">
        <v>58</v>
      </c>
      <c r="B2184" s="18" t="s">
        <v>242</v>
      </c>
      <c r="C2184" s="12" t="s">
        <v>427</v>
      </c>
      <c r="D2184" s="12" t="s">
        <v>1430</v>
      </c>
      <c r="E2184" s="19" t="s">
        <v>5</v>
      </c>
      <c r="F2184" s="19" t="s">
        <v>2519</v>
      </c>
      <c r="G2184" s="19" t="s">
        <v>10065</v>
      </c>
      <c r="H2184" s="12" t="s">
        <v>2720</v>
      </c>
      <c r="I2184" s="20">
        <v>788</v>
      </c>
      <c r="J2184" s="12" t="s">
        <v>2264</v>
      </c>
      <c r="K2184" s="12" t="s">
        <v>2728</v>
      </c>
      <c r="L2184" s="12" t="s">
        <v>2879</v>
      </c>
      <c r="M2184" s="12"/>
      <c r="N2184" s="12" t="s">
        <v>2342</v>
      </c>
      <c r="O2184" s="23">
        <v>2000</v>
      </c>
      <c r="P2184" s="23">
        <v>0</v>
      </c>
      <c r="Q2184" s="23">
        <v>0</v>
      </c>
      <c r="R2184" s="24">
        <v>0</v>
      </c>
      <c r="S2184" s="25">
        <v>480</v>
      </c>
      <c r="U2184" s="22" t="str">
        <f>IFERROR(VLOOKUP(B2184,[1]Planilha1!$A$1:$B$34,2,FALSE),"Liberado")</f>
        <v>Liberado</v>
      </c>
    </row>
    <row r="2185" spans="1:21" s="21" customFormat="1" ht="20.100000000000001" customHeight="1" x14ac:dyDescent="0.2">
      <c r="A2185" s="12" t="s">
        <v>58</v>
      </c>
      <c r="B2185" s="18" t="s">
        <v>242</v>
      </c>
      <c r="C2185" s="12" t="s">
        <v>427</v>
      </c>
      <c r="D2185" s="12" t="s">
        <v>1442</v>
      </c>
      <c r="E2185" s="19" t="s">
        <v>5</v>
      </c>
      <c r="F2185" s="19" t="s">
        <v>2273</v>
      </c>
      <c r="G2185" s="19" t="s">
        <v>5459</v>
      </c>
      <c r="H2185" s="12" t="s">
        <v>2720</v>
      </c>
      <c r="I2185" s="20">
        <v>14230</v>
      </c>
      <c r="J2185" s="12" t="s">
        <v>2264</v>
      </c>
      <c r="K2185" s="12" t="s">
        <v>5460</v>
      </c>
      <c r="L2185" s="12" t="s">
        <v>2546</v>
      </c>
      <c r="M2185" s="12" t="s">
        <v>10066</v>
      </c>
      <c r="N2185" s="12" t="s">
        <v>2438</v>
      </c>
      <c r="O2185" s="23">
        <v>0</v>
      </c>
      <c r="P2185" s="23">
        <v>0</v>
      </c>
      <c r="Q2185" s="23">
        <v>0</v>
      </c>
      <c r="R2185" s="24">
        <v>0</v>
      </c>
      <c r="S2185" s="25">
        <v>384</v>
      </c>
      <c r="U2185" s="22" t="str">
        <f>IFERROR(VLOOKUP(B2185,[1]Planilha1!$A$1:$B$34,2,FALSE),"Liberado")</f>
        <v>Liberado</v>
      </c>
    </row>
    <row r="2186" spans="1:21" s="21" customFormat="1" ht="20.100000000000001" customHeight="1" x14ac:dyDescent="0.2">
      <c r="A2186" s="12" t="s">
        <v>58</v>
      </c>
      <c r="B2186" s="18" t="s">
        <v>242</v>
      </c>
      <c r="C2186" s="12" t="s">
        <v>427</v>
      </c>
      <c r="D2186" s="12" t="s">
        <v>1188</v>
      </c>
      <c r="E2186" s="19" t="s">
        <v>5</v>
      </c>
      <c r="F2186" s="19" t="s">
        <v>2519</v>
      </c>
      <c r="G2186" s="19" t="s">
        <v>5461</v>
      </c>
      <c r="H2186" s="12" t="s">
        <v>2720</v>
      </c>
      <c r="I2186" s="20">
        <v>10000</v>
      </c>
      <c r="J2186" s="12" t="s">
        <v>2264</v>
      </c>
      <c r="K2186" s="12" t="s">
        <v>2728</v>
      </c>
      <c r="L2186" s="12" t="s">
        <v>2334</v>
      </c>
      <c r="M2186" s="12"/>
      <c r="N2186" s="12" t="s">
        <v>10067</v>
      </c>
      <c r="O2186" s="23">
        <v>1000</v>
      </c>
      <c r="P2186" s="23">
        <v>0</v>
      </c>
      <c r="Q2186" s="23">
        <v>0</v>
      </c>
      <c r="R2186" s="24">
        <v>0</v>
      </c>
      <c r="S2186" s="25">
        <v>416</v>
      </c>
      <c r="U2186" s="22" t="str">
        <f>IFERROR(VLOOKUP(B2186,[1]Planilha1!$A$1:$B$34,2,FALSE),"Liberado")</f>
        <v>Liberado</v>
      </c>
    </row>
    <row r="2187" spans="1:21" s="21" customFormat="1" ht="20.100000000000001" customHeight="1" x14ac:dyDescent="0.2">
      <c r="A2187" s="12" t="s">
        <v>58</v>
      </c>
      <c r="B2187" s="18" t="s">
        <v>242</v>
      </c>
      <c r="C2187" s="12" t="s">
        <v>427</v>
      </c>
      <c r="D2187" s="12" t="s">
        <v>453</v>
      </c>
      <c r="E2187" s="19" t="s">
        <v>5</v>
      </c>
      <c r="F2187" s="19" t="s">
        <v>2519</v>
      </c>
      <c r="G2187" s="19" t="s">
        <v>10068</v>
      </c>
      <c r="H2187" s="12" t="s">
        <v>5432</v>
      </c>
      <c r="I2187" s="20">
        <v>5000</v>
      </c>
      <c r="J2187" s="12" t="s">
        <v>2264</v>
      </c>
      <c r="K2187" s="12" t="s">
        <v>2728</v>
      </c>
      <c r="L2187" s="12" t="s">
        <v>2334</v>
      </c>
      <c r="M2187" s="12"/>
      <c r="N2187" s="12" t="s">
        <v>10069</v>
      </c>
      <c r="O2187" s="23">
        <v>0</v>
      </c>
      <c r="P2187" s="23">
        <v>0</v>
      </c>
      <c r="Q2187" s="23">
        <v>0</v>
      </c>
      <c r="R2187" s="24">
        <v>0</v>
      </c>
      <c r="S2187" s="25">
        <v>600</v>
      </c>
      <c r="U2187" s="22" t="str">
        <f>IFERROR(VLOOKUP(B2187,[1]Planilha1!$A$1:$B$34,2,FALSE),"Liberado")</f>
        <v>Liberado</v>
      </c>
    </row>
    <row r="2188" spans="1:21" s="21" customFormat="1" ht="20.100000000000001" customHeight="1" x14ac:dyDescent="0.2">
      <c r="A2188" s="12" t="s">
        <v>58</v>
      </c>
      <c r="B2188" s="18" t="s">
        <v>242</v>
      </c>
      <c r="C2188" s="12" t="s">
        <v>427</v>
      </c>
      <c r="D2188" s="12" t="s">
        <v>1443</v>
      </c>
      <c r="E2188" s="19" t="s">
        <v>5</v>
      </c>
      <c r="F2188" s="19" t="s">
        <v>2519</v>
      </c>
      <c r="G2188" s="19" t="s">
        <v>5462</v>
      </c>
      <c r="H2188" s="12" t="s">
        <v>2720</v>
      </c>
      <c r="I2188" s="20">
        <v>10000</v>
      </c>
      <c r="J2188" s="12" t="s">
        <v>2264</v>
      </c>
      <c r="K2188" s="12" t="s">
        <v>2728</v>
      </c>
      <c r="L2188" s="12" t="s">
        <v>2334</v>
      </c>
      <c r="M2188" s="12"/>
      <c r="N2188" s="12" t="s">
        <v>10067</v>
      </c>
      <c r="O2188" s="23">
        <v>3000</v>
      </c>
      <c r="P2188" s="23">
        <v>0</v>
      </c>
      <c r="Q2188" s="23">
        <v>0</v>
      </c>
      <c r="R2188" s="24">
        <v>0</v>
      </c>
      <c r="S2188" s="25">
        <v>416</v>
      </c>
      <c r="U2188" s="22" t="str">
        <f>IFERROR(VLOOKUP(B2188,[1]Planilha1!$A$1:$B$34,2,FALSE),"Liberado")</f>
        <v>Liberado</v>
      </c>
    </row>
    <row r="2189" spans="1:21" s="21" customFormat="1" ht="20.100000000000001" customHeight="1" x14ac:dyDescent="0.2">
      <c r="A2189" s="12" t="s">
        <v>58</v>
      </c>
      <c r="B2189" s="18" t="s">
        <v>242</v>
      </c>
      <c r="C2189" s="12" t="s">
        <v>427</v>
      </c>
      <c r="D2189" s="12" t="s">
        <v>1444</v>
      </c>
      <c r="E2189" s="19" t="s">
        <v>5</v>
      </c>
      <c r="F2189" s="19" t="s">
        <v>2519</v>
      </c>
      <c r="G2189" s="19" t="s">
        <v>5463</v>
      </c>
      <c r="H2189" s="12" t="s">
        <v>2720</v>
      </c>
      <c r="I2189" s="20">
        <v>17600</v>
      </c>
      <c r="J2189" s="12" t="s">
        <v>2264</v>
      </c>
      <c r="K2189" s="12" t="s">
        <v>2728</v>
      </c>
      <c r="L2189" s="12" t="s">
        <v>2879</v>
      </c>
      <c r="M2189" s="12"/>
      <c r="N2189" s="12" t="s">
        <v>5405</v>
      </c>
      <c r="O2189" s="23">
        <v>2000</v>
      </c>
      <c r="P2189" s="23">
        <v>0</v>
      </c>
      <c r="Q2189" s="23">
        <v>0</v>
      </c>
      <c r="R2189" s="24">
        <v>0</v>
      </c>
      <c r="S2189" s="25">
        <v>384</v>
      </c>
      <c r="U2189" s="22" t="str">
        <f>IFERROR(VLOOKUP(B2189,[1]Planilha1!$A$1:$B$34,2,FALSE),"Liberado")</f>
        <v>Liberado</v>
      </c>
    </row>
    <row r="2190" spans="1:21" s="21" customFormat="1" ht="20.100000000000001" customHeight="1" x14ac:dyDescent="0.2">
      <c r="A2190" s="12" t="s">
        <v>58</v>
      </c>
      <c r="B2190" s="18" t="s">
        <v>242</v>
      </c>
      <c r="C2190" s="12" t="s">
        <v>427</v>
      </c>
      <c r="D2190" s="12" t="s">
        <v>1445</v>
      </c>
      <c r="E2190" s="19" t="s">
        <v>5</v>
      </c>
      <c r="F2190" s="19" t="s">
        <v>2519</v>
      </c>
      <c r="G2190" s="19" t="s">
        <v>5464</v>
      </c>
      <c r="H2190" s="12" t="s">
        <v>2720</v>
      </c>
      <c r="I2190" s="20">
        <v>10000</v>
      </c>
      <c r="J2190" s="12" t="s">
        <v>2264</v>
      </c>
      <c r="K2190" s="12" t="s">
        <v>5439</v>
      </c>
      <c r="L2190" s="12" t="s">
        <v>8057</v>
      </c>
      <c r="M2190" s="12"/>
      <c r="N2190" s="12" t="s">
        <v>4890</v>
      </c>
      <c r="O2190" s="23">
        <v>0</v>
      </c>
      <c r="P2190" s="23">
        <v>0</v>
      </c>
      <c r="Q2190" s="23">
        <v>0</v>
      </c>
      <c r="R2190" s="24">
        <v>0</v>
      </c>
      <c r="S2190" s="25">
        <v>704</v>
      </c>
      <c r="U2190" s="22" t="str">
        <f>IFERROR(VLOOKUP(B2190,[1]Planilha1!$A$1:$B$34,2,FALSE),"Liberado")</f>
        <v>Liberado</v>
      </c>
    </row>
    <row r="2191" spans="1:21" s="21" customFormat="1" ht="20.100000000000001" customHeight="1" x14ac:dyDescent="0.2">
      <c r="A2191" s="12" t="s">
        <v>58</v>
      </c>
      <c r="B2191" s="18" t="s">
        <v>242</v>
      </c>
      <c r="C2191" s="12" t="s">
        <v>427</v>
      </c>
      <c r="D2191" s="12" t="s">
        <v>1418</v>
      </c>
      <c r="E2191" s="19" t="s">
        <v>5</v>
      </c>
      <c r="F2191" s="19" t="s">
        <v>2519</v>
      </c>
      <c r="G2191" s="19" t="s">
        <v>5465</v>
      </c>
      <c r="H2191" s="12" t="s">
        <v>2720</v>
      </c>
      <c r="I2191" s="20">
        <v>1000</v>
      </c>
      <c r="J2191" s="12" t="s">
        <v>2264</v>
      </c>
      <c r="K2191" s="12" t="s">
        <v>2728</v>
      </c>
      <c r="L2191" s="12" t="s">
        <v>2334</v>
      </c>
      <c r="M2191" s="12"/>
      <c r="N2191" s="12" t="s">
        <v>10070</v>
      </c>
      <c r="O2191" s="23">
        <v>1000</v>
      </c>
      <c r="P2191" s="23">
        <v>0</v>
      </c>
      <c r="Q2191" s="23">
        <v>0</v>
      </c>
      <c r="R2191" s="24">
        <v>0</v>
      </c>
      <c r="S2191" s="25">
        <v>320</v>
      </c>
      <c r="U2191" s="22" t="str">
        <f>IFERROR(VLOOKUP(B2191,[1]Planilha1!$A$1:$B$34,2,FALSE),"Liberado")</f>
        <v>Liberado</v>
      </c>
    </row>
    <row r="2192" spans="1:21" s="21" customFormat="1" ht="20.100000000000001" customHeight="1" x14ac:dyDescent="0.2">
      <c r="A2192" s="12" t="s">
        <v>58</v>
      </c>
      <c r="B2192" s="18" t="s">
        <v>242</v>
      </c>
      <c r="C2192" s="12" t="s">
        <v>427</v>
      </c>
      <c r="D2192" s="12" t="s">
        <v>1446</v>
      </c>
      <c r="E2192" s="19" t="s">
        <v>5</v>
      </c>
      <c r="F2192" s="19" t="s">
        <v>2273</v>
      </c>
      <c r="G2192" s="19" t="s">
        <v>5466</v>
      </c>
      <c r="H2192" s="12" t="s">
        <v>2720</v>
      </c>
      <c r="I2192" s="20">
        <v>8800</v>
      </c>
      <c r="J2192" s="12" t="s">
        <v>2264</v>
      </c>
      <c r="K2192" s="12" t="s">
        <v>5467</v>
      </c>
      <c r="L2192" s="12" t="s">
        <v>2879</v>
      </c>
      <c r="M2192" s="12"/>
      <c r="N2192" s="12" t="s">
        <v>10071</v>
      </c>
      <c r="O2192" s="23">
        <v>0</v>
      </c>
      <c r="P2192" s="23">
        <v>0</v>
      </c>
      <c r="Q2192" s="23">
        <v>0</v>
      </c>
      <c r="R2192" s="24">
        <v>0</v>
      </c>
      <c r="S2192" s="25">
        <v>352</v>
      </c>
      <c r="U2192" s="22" t="str">
        <f>IFERROR(VLOOKUP(B2192,[1]Planilha1!$A$1:$B$34,2,FALSE),"Liberado")</f>
        <v>Liberado</v>
      </c>
    </row>
    <row r="2193" spans="1:21" s="21" customFormat="1" ht="20.100000000000001" customHeight="1" x14ac:dyDescent="0.2">
      <c r="A2193" s="12" t="s">
        <v>58</v>
      </c>
      <c r="B2193" s="18" t="s">
        <v>242</v>
      </c>
      <c r="C2193" s="12" t="s">
        <v>427</v>
      </c>
      <c r="D2193" s="12" t="s">
        <v>1447</v>
      </c>
      <c r="E2193" s="19" t="s">
        <v>5</v>
      </c>
      <c r="F2193" s="19" t="s">
        <v>2273</v>
      </c>
      <c r="G2193" s="19" t="s">
        <v>5468</v>
      </c>
      <c r="H2193" s="12" t="s">
        <v>3020</v>
      </c>
      <c r="I2193" s="20">
        <v>30000</v>
      </c>
      <c r="J2193" s="12" t="s">
        <v>2264</v>
      </c>
      <c r="K2193" s="12" t="s">
        <v>5469</v>
      </c>
      <c r="L2193" s="12" t="s">
        <v>8490</v>
      </c>
      <c r="M2193" s="12"/>
      <c r="N2193" s="12" t="s">
        <v>2438</v>
      </c>
      <c r="O2193" s="23">
        <v>0</v>
      </c>
      <c r="P2193" s="23">
        <v>0</v>
      </c>
      <c r="Q2193" s="23">
        <v>0</v>
      </c>
      <c r="R2193" s="24">
        <v>0</v>
      </c>
      <c r="S2193" s="25">
        <v>440</v>
      </c>
      <c r="U2193" s="22" t="str">
        <f>IFERROR(VLOOKUP(B2193,[1]Planilha1!$A$1:$B$34,2,FALSE),"Liberado")</f>
        <v>Liberado</v>
      </c>
    </row>
    <row r="2194" spans="1:21" s="21" customFormat="1" ht="20.100000000000001" customHeight="1" x14ac:dyDescent="0.2">
      <c r="A2194" s="12" t="s">
        <v>58</v>
      </c>
      <c r="B2194" s="18" t="s">
        <v>242</v>
      </c>
      <c r="C2194" s="12" t="s">
        <v>427</v>
      </c>
      <c r="D2194" s="12" t="s">
        <v>1448</v>
      </c>
      <c r="E2194" s="19" t="s">
        <v>5</v>
      </c>
      <c r="F2194" s="19" t="s">
        <v>2519</v>
      </c>
      <c r="G2194" s="19" t="s">
        <v>5470</v>
      </c>
      <c r="H2194" s="12" t="s">
        <v>2720</v>
      </c>
      <c r="I2194" s="20">
        <v>10000</v>
      </c>
      <c r="J2194" s="12" t="s">
        <v>2264</v>
      </c>
      <c r="K2194" s="12" t="s">
        <v>2728</v>
      </c>
      <c r="L2194" s="12" t="s">
        <v>2296</v>
      </c>
      <c r="M2194" s="12"/>
      <c r="N2194" s="12" t="s">
        <v>4890</v>
      </c>
      <c r="O2194" s="23">
        <v>0</v>
      </c>
      <c r="P2194" s="23">
        <v>0</v>
      </c>
      <c r="Q2194" s="23">
        <v>0</v>
      </c>
      <c r="R2194" s="24">
        <v>0</v>
      </c>
      <c r="S2194" s="25">
        <v>288</v>
      </c>
      <c r="U2194" s="22" t="str">
        <f>IFERROR(VLOOKUP(B2194,[1]Planilha1!$A$1:$B$34,2,FALSE),"Liberado")</f>
        <v>Liberado</v>
      </c>
    </row>
    <row r="2195" spans="1:21" s="21" customFormat="1" ht="20.100000000000001" customHeight="1" x14ac:dyDescent="0.2">
      <c r="A2195" s="12" t="s">
        <v>58</v>
      </c>
      <c r="B2195" s="18" t="s">
        <v>242</v>
      </c>
      <c r="C2195" s="12" t="s">
        <v>427</v>
      </c>
      <c r="D2195" s="12" t="s">
        <v>10072</v>
      </c>
      <c r="E2195" s="19" t="s">
        <v>5</v>
      </c>
      <c r="F2195" s="19" t="s">
        <v>2519</v>
      </c>
      <c r="G2195" s="19" t="s">
        <v>10073</v>
      </c>
      <c r="H2195" s="12" t="s">
        <v>2720</v>
      </c>
      <c r="I2195" s="20">
        <v>5016</v>
      </c>
      <c r="J2195" s="12" t="s">
        <v>2264</v>
      </c>
      <c r="K2195" s="12" t="s">
        <v>3216</v>
      </c>
      <c r="L2195" s="12" t="s">
        <v>2296</v>
      </c>
      <c r="M2195" s="12"/>
      <c r="N2195" s="12" t="s">
        <v>3216</v>
      </c>
      <c r="O2195" s="23">
        <v>0</v>
      </c>
      <c r="P2195" s="23">
        <v>5000</v>
      </c>
      <c r="Q2195" s="23">
        <v>0</v>
      </c>
      <c r="R2195" s="24">
        <v>0</v>
      </c>
      <c r="S2195" s="25">
        <v>224</v>
      </c>
      <c r="U2195" s="22" t="str">
        <f>IFERROR(VLOOKUP(B2195,[1]Planilha1!$A$1:$B$34,2,FALSE),"Liberado")</f>
        <v>Liberado</v>
      </c>
    </row>
    <row r="2196" spans="1:21" s="21" customFormat="1" ht="20.100000000000001" customHeight="1" x14ac:dyDescent="0.2">
      <c r="A2196" s="12" t="s">
        <v>58</v>
      </c>
      <c r="B2196" s="18" t="s">
        <v>242</v>
      </c>
      <c r="C2196" s="12" t="s">
        <v>427</v>
      </c>
      <c r="D2196" s="12" t="s">
        <v>1420</v>
      </c>
      <c r="E2196" s="19" t="s">
        <v>5</v>
      </c>
      <c r="F2196" s="19" t="s">
        <v>2519</v>
      </c>
      <c r="G2196" s="19" t="s">
        <v>10074</v>
      </c>
      <c r="H2196" s="12" t="s">
        <v>2720</v>
      </c>
      <c r="I2196" s="20">
        <v>5000</v>
      </c>
      <c r="J2196" s="12" t="s">
        <v>2264</v>
      </c>
      <c r="K2196" s="12" t="s">
        <v>3216</v>
      </c>
      <c r="L2196" s="12" t="s">
        <v>2249</v>
      </c>
      <c r="M2196" s="12"/>
      <c r="N2196" s="12" t="s">
        <v>3216</v>
      </c>
      <c r="O2196" s="23">
        <v>0</v>
      </c>
      <c r="P2196" s="23">
        <v>5000</v>
      </c>
      <c r="Q2196" s="23">
        <v>0</v>
      </c>
      <c r="R2196" s="24">
        <v>0</v>
      </c>
      <c r="S2196" s="25">
        <v>224</v>
      </c>
      <c r="U2196" s="22" t="str">
        <f>IFERROR(VLOOKUP(B2196,[1]Planilha1!$A$1:$B$34,2,FALSE),"Liberado")</f>
        <v>Liberado</v>
      </c>
    </row>
    <row r="2197" spans="1:21" s="21" customFormat="1" ht="20.100000000000001" customHeight="1" x14ac:dyDescent="0.2">
      <c r="A2197" s="12" t="s">
        <v>58</v>
      </c>
      <c r="B2197" s="18" t="s">
        <v>242</v>
      </c>
      <c r="C2197" s="12" t="s">
        <v>427</v>
      </c>
      <c r="D2197" s="12" t="s">
        <v>1420</v>
      </c>
      <c r="E2197" s="19" t="s">
        <v>5</v>
      </c>
      <c r="F2197" s="19" t="s">
        <v>2273</v>
      </c>
      <c r="G2197" s="19" t="s">
        <v>10075</v>
      </c>
      <c r="H2197" s="12" t="s">
        <v>2720</v>
      </c>
      <c r="I2197" s="20">
        <v>5000</v>
      </c>
      <c r="J2197" s="12" t="s">
        <v>2264</v>
      </c>
      <c r="K2197" s="12" t="s">
        <v>2740</v>
      </c>
      <c r="L2197" s="12" t="s">
        <v>2288</v>
      </c>
      <c r="M2197" s="12" t="s">
        <v>10076</v>
      </c>
      <c r="N2197" s="12" t="s">
        <v>2438</v>
      </c>
      <c r="O2197" s="23">
        <v>0</v>
      </c>
      <c r="P2197" s="23">
        <v>2000</v>
      </c>
      <c r="Q2197" s="23">
        <v>0</v>
      </c>
      <c r="R2197" s="24">
        <v>0</v>
      </c>
      <c r="S2197" s="25">
        <v>64</v>
      </c>
      <c r="U2197" s="22" t="str">
        <f>IFERROR(VLOOKUP(B2197,[1]Planilha1!$A$1:$B$34,2,FALSE),"Liberado")</f>
        <v>Liberado</v>
      </c>
    </row>
    <row r="2198" spans="1:21" s="21" customFormat="1" ht="20.100000000000001" customHeight="1" x14ac:dyDescent="0.2">
      <c r="A2198" s="12" t="s">
        <v>58</v>
      </c>
      <c r="B2198" s="18" t="s">
        <v>242</v>
      </c>
      <c r="C2198" s="12" t="s">
        <v>427</v>
      </c>
      <c r="D2198" s="12" t="s">
        <v>1449</v>
      </c>
      <c r="E2198" s="19" t="s">
        <v>5</v>
      </c>
      <c r="F2198" s="19" t="s">
        <v>2519</v>
      </c>
      <c r="G2198" s="19" t="s">
        <v>10077</v>
      </c>
      <c r="H2198" s="12" t="s">
        <v>2720</v>
      </c>
      <c r="I2198" s="20">
        <v>5000</v>
      </c>
      <c r="J2198" s="12" t="s">
        <v>2264</v>
      </c>
      <c r="K2198" s="12" t="s">
        <v>3216</v>
      </c>
      <c r="L2198" s="12" t="s">
        <v>7875</v>
      </c>
      <c r="M2198" s="12"/>
      <c r="N2198" s="12" t="s">
        <v>3216</v>
      </c>
      <c r="O2198" s="23">
        <v>0</v>
      </c>
      <c r="P2198" s="23">
        <v>0</v>
      </c>
      <c r="Q2198" s="23">
        <v>0</v>
      </c>
      <c r="R2198" s="24">
        <v>0</v>
      </c>
      <c r="S2198" s="25">
        <v>160</v>
      </c>
      <c r="U2198" s="22" t="str">
        <f>IFERROR(VLOOKUP(B2198,[1]Planilha1!$A$1:$B$34,2,FALSE),"Liberado")</f>
        <v>Liberado</v>
      </c>
    </row>
    <row r="2199" spans="1:21" s="21" customFormat="1" ht="20.100000000000001" customHeight="1" x14ac:dyDescent="0.2">
      <c r="A2199" s="12" t="s">
        <v>58</v>
      </c>
      <c r="B2199" s="18" t="s">
        <v>242</v>
      </c>
      <c r="C2199" s="12" t="s">
        <v>427</v>
      </c>
      <c r="D2199" s="12" t="s">
        <v>1449</v>
      </c>
      <c r="E2199" s="19" t="s">
        <v>5</v>
      </c>
      <c r="F2199" s="19" t="s">
        <v>2519</v>
      </c>
      <c r="G2199" s="19" t="s">
        <v>5471</v>
      </c>
      <c r="H2199" s="12" t="s">
        <v>2720</v>
      </c>
      <c r="I2199" s="20">
        <v>10000</v>
      </c>
      <c r="J2199" s="12" t="s">
        <v>2264</v>
      </c>
      <c r="K2199" s="12" t="s">
        <v>2728</v>
      </c>
      <c r="L2199" s="12" t="s">
        <v>2296</v>
      </c>
      <c r="M2199" s="12"/>
      <c r="N2199" s="12" t="s">
        <v>5405</v>
      </c>
      <c r="O2199" s="23">
        <v>1000</v>
      </c>
      <c r="P2199" s="23">
        <v>0</v>
      </c>
      <c r="Q2199" s="23">
        <v>0</v>
      </c>
      <c r="R2199" s="24">
        <v>0</v>
      </c>
      <c r="S2199" s="25">
        <v>288</v>
      </c>
      <c r="U2199" s="22" t="str">
        <f>IFERROR(VLOOKUP(B2199,[1]Planilha1!$A$1:$B$34,2,FALSE),"Liberado")</f>
        <v>Liberado</v>
      </c>
    </row>
    <row r="2200" spans="1:21" s="21" customFormat="1" ht="20.100000000000001" customHeight="1" x14ac:dyDescent="0.2">
      <c r="A2200" s="12" t="s">
        <v>58</v>
      </c>
      <c r="B2200" s="18" t="s">
        <v>242</v>
      </c>
      <c r="C2200" s="12" t="s">
        <v>427</v>
      </c>
      <c r="D2200" s="12" t="s">
        <v>1450</v>
      </c>
      <c r="E2200" s="19" t="s">
        <v>5</v>
      </c>
      <c r="F2200" s="19" t="s">
        <v>2519</v>
      </c>
      <c r="G2200" s="19" t="s">
        <v>5472</v>
      </c>
      <c r="H2200" s="12" t="s">
        <v>2720</v>
      </c>
      <c r="I2200" s="20">
        <v>10000</v>
      </c>
      <c r="J2200" s="12" t="s">
        <v>2264</v>
      </c>
      <c r="K2200" s="12" t="s">
        <v>2728</v>
      </c>
      <c r="L2200" s="12" t="s">
        <v>2879</v>
      </c>
      <c r="M2200" s="12"/>
      <c r="N2200" s="12" t="s">
        <v>4890</v>
      </c>
      <c r="O2200" s="23">
        <v>0</v>
      </c>
      <c r="P2200" s="23">
        <v>0</v>
      </c>
      <c r="Q2200" s="23">
        <v>0</v>
      </c>
      <c r="R2200" s="24">
        <v>0</v>
      </c>
      <c r="S2200" s="25">
        <v>288</v>
      </c>
      <c r="U2200" s="22" t="str">
        <f>IFERROR(VLOOKUP(B2200,[1]Planilha1!$A$1:$B$34,2,FALSE),"Liberado")</f>
        <v>Liberado</v>
      </c>
    </row>
    <row r="2201" spans="1:21" s="21" customFormat="1" ht="20.100000000000001" customHeight="1" x14ac:dyDescent="0.2">
      <c r="A2201" s="12" t="s">
        <v>58</v>
      </c>
      <c r="B2201" s="18" t="s">
        <v>242</v>
      </c>
      <c r="C2201" s="12" t="s">
        <v>427</v>
      </c>
      <c r="D2201" s="12" t="s">
        <v>1451</v>
      </c>
      <c r="E2201" s="19" t="s">
        <v>5</v>
      </c>
      <c r="F2201" s="19" t="s">
        <v>2519</v>
      </c>
      <c r="G2201" s="19" t="s">
        <v>5473</v>
      </c>
      <c r="H2201" s="12" t="s">
        <v>2720</v>
      </c>
      <c r="I2201" s="20">
        <v>5000</v>
      </c>
      <c r="J2201" s="12" t="s">
        <v>2264</v>
      </c>
      <c r="K2201" s="12" t="s">
        <v>2728</v>
      </c>
      <c r="L2201" s="12" t="s">
        <v>4261</v>
      </c>
      <c r="M2201" s="12"/>
      <c r="N2201" s="12" t="s">
        <v>5405</v>
      </c>
      <c r="O2201" s="23">
        <v>1000</v>
      </c>
      <c r="P2201" s="23">
        <v>0</v>
      </c>
      <c r="Q2201" s="23">
        <v>0</v>
      </c>
      <c r="R2201" s="24">
        <v>0</v>
      </c>
      <c r="S2201" s="25">
        <v>288</v>
      </c>
      <c r="U2201" s="22" t="str">
        <f>IFERROR(VLOOKUP(B2201,[1]Planilha1!$A$1:$B$34,2,FALSE),"Liberado")</f>
        <v>Liberado</v>
      </c>
    </row>
    <row r="2202" spans="1:21" s="21" customFormat="1" ht="20.100000000000001" customHeight="1" x14ac:dyDescent="0.2">
      <c r="A2202" s="12" t="s">
        <v>58</v>
      </c>
      <c r="B2202" s="18" t="s">
        <v>242</v>
      </c>
      <c r="C2202" s="12" t="s">
        <v>427</v>
      </c>
      <c r="D2202" s="12" t="s">
        <v>1452</v>
      </c>
      <c r="E2202" s="19" t="s">
        <v>5</v>
      </c>
      <c r="F2202" s="19" t="s">
        <v>2244</v>
      </c>
      <c r="G2202" s="19" t="s">
        <v>5474</v>
      </c>
      <c r="H2202" s="12" t="s">
        <v>2720</v>
      </c>
      <c r="I2202" s="20">
        <v>10000</v>
      </c>
      <c r="J2202" s="12" t="s">
        <v>2264</v>
      </c>
      <c r="K2202" s="12" t="s">
        <v>2446</v>
      </c>
      <c r="L2202" s="12" t="s">
        <v>8669</v>
      </c>
      <c r="M2202" s="12"/>
      <c r="N2202" s="12" t="s">
        <v>4890</v>
      </c>
      <c r="O2202" s="23">
        <v>0</v>
      </c>
      <c r="P2202" s="23">
        <v>0</v>
      </c>
      <c r="Q2202" s="23">
        <v>0</v>
      </c>
      <c r="R2202" s="24">
        <v>0</v>
      </c>
      <c r="S2202" s="25">
        <v>256</v>
      </c>
      <c r="U2202" s="22" t="str">
        <f>IFERROR(VLOOKUP(B2202,[1]Planilha1!$A$1:$B$34,2,FALSE),"Liberado")</f>
        <v>Liberado</v>
      </c>
    </row>
    <row r="2203" spans="1:21" s="21" customFormat="1" ht="20.100000000000001" customHeight="1" x14ac:dyDescent="0.2">
      <c r="A2203" s="12" t="s">
        <v>58</v>
      </c>
      <c r="B2203" s="18" t="s">
        <v>242</v>
      </c>
      <c r="C2203" s="12" t="s">
        <v>427</v>
      </c>
      <c r="D2203" s="12" t="s">
        <v>10078</v>
      </c>
      <c r="E2203" s="19" t="s">
        <v>5</v>
      </c>
      <c r="F2203" s="19" t="s">
        <v>2273</v>
      </c>
      <c r="G2203" s="19" t="s">
        <v>10079</v>
      </c>
      <c r="H2203" s="12" t="s">
        <v>2720</v>
      </c>
      <c r="I2203" s="20">
        <v>10000</v>
      </c>
      <c r="J2203" s="12" t="s">
        <v>2264</v>
      </c>
      <c r="K2203" s="12" t="s">
        <v>10080</v>
      </c>
      <c r="L2203" s="12" t="s">
        <v>8183</v>
      </c>
      <c r="M2203" s="12"/>
      <c r="N2203" s="12" t="s">
        <v>9455</v>
      </c>
      <c r="O2203" s="23">
        <v>1000</v>
      </c>
      <c r="P2203" s="23">
        <v>0</v>
      </c>
      <c r="Q2203" s="23">
        <v>0</v>
      </c>
      <c r="R2203" s="24">
        <v>0</v>
      </c>
      <c r="S2203" s="25">
        <v>256</v>
      </c>
      <c r="U2203" s="22" t="str">
        <f>IFERROR(VLOOKUP(B2203,[1]Planilha1!$A$1:$B$34,2,FALSE),"Liberado")</f>
        <v>Liberado</v>
      </c>
    </row>
    <row r="2204" spans="1:21" s="21" customFormat="1" ht="20.100000000000001" customHeight="1" x14ac:dyDescent="0.2">
      <c r="A2204" s="12" t="s">
        <v>58</v>
      </c>
      <c r="B2204" s="18" t="s">
        <v>242</v>
      </c>
      <c r="C2204" s="12" t="s">
        <v>427</v>
      </c>
      <c r="D2204" s="12" t="s">
        <v>1429</v>
      </c>
      <c r="E2204" s="19" t="s">
        <v>5</v>
      </c>
      <c r="F2204" s="19" t="s">
        <v>2273</v>
      </c>
      <c r="G2204" s="19" t="s">
        <v>5475</v>
      </c>
      <c r="H2204" s="12" t="s">
        <v>2720</v>
      </c>
      <c r="I2204" s="20">
        <v>10000</v>
      </c>
      <c r="J2204" s="12" t="s">
        <v>2264</v>
      </c>
      <c r="K2204" s="12" t="s">
        <v>5439</v>
      </c>
      <c r="L2204" s="12" t="s">
        <v>2288</v>
      </c>
      <c r="M2204" s="12"/>
      <c r="N2204" s="12" t="s">
        <v>2595</v>
      </c>
      <c r="O2204" s="23">
        <v>0</v>
      </c>
      <c r="P2204" s="23">
        <v>2000</v>
      </c>
      <c r="Q2204" s="23">
        <v>0</v>
      </c>
      <c r="R2204" s="24">
        <v>0</v>
      </c>
      <c r="S2204" s="25">
        <v>256</v>
      </c>
      <c r="U2204" s="22" t="str">
        <f>IFERROR(VLOOKUP(B2204,[1]Planilha1!$A$1:$B$34,2,FALSE),"Liberado")</f>
        <v>Liberado</v>
      </c>
    </row>
    <row r="2205" spans="1:21" s="21" customFormat="1" ht="20.100000000000001" customHeight="1" x14ac:dyDescent="0.2">
      <c r="A2205" s="12" t="s">
        <v>58</v>
      </c>
      <c r="B2205" s="18" t="s">
        <v>242</v>
      </c>
      <c r="C2205" s="12" t="s">
        <v>427</v>
      </c>
      <c r="D2205" s="12" t="s">
        <v>1453</v>
      </c>
      <c r="E2205" s="19" t="s">
        <v>5</v>
      </c>
      <c r="F2205" s="19" t="s">
        <v>2519</v>
      </c>
      <c r="G2205" s="19" t="s">
        <v>5476</v>
      </c>
      <c r="H2205" s="12" t="s">
        <v>2720</v>
      </c>
      <c r="I2205" s="20">
        <v>15760</v>
      </c>
      <c r="J2205" s="12" t="s">
        <v>2264</v>
      </c>
      <c r="K2205" s="12" t="s">
        <v>2728</v>
      </c>
      <c r="L2205" s="12" t="s">
        <v>8183</v>
      </c>
      <c r="M2205" s="12"/>
      <c r="N2205" s="12" t="s">
        <v>2342</v>
      </c>
      <c r="O2205" s="23">
        <v>1000</v>
      </c>
      <c r="P2205" s="23">
        <v>0</v>
      </c>
      <c r="Q2205" s="23">
        <v>0</v>
      </c>
      <c r="R2205" s="24">
        <v>0</v>
      </c>
      <c r="S2205" s="25">
        <v>256</v>
      </c>
      <c r="U2205" s="22" t="str">
        <f>IFERROR(VLOOKUP(B2205,[1]Planilha1!$A$1:$B$34,2,FALSE),"Liberado")</f>
        <v>Liberado</v>
      </c>
    </row>
    <row r="2206" spans="1:21" s="21" customFormat="1" ht="20.100000000000001" customHeight="1" x14ac:dyDescent="0.2">
      <c r="A2206" s="12" t="s">
        <v>58</v>
      </c>
      <c r="B2206" s="18" t="s">
        <v>242</v>
      </c>
      <c r="C2206" s="12" t="s">
        <v>427</v>
      </c>
      <c r="D2206" s="12" t="s">
        <v>10081</v>
      </c>
      <c r="E2206" s="19" t="s">
        <v>5</v>
      </c>
      <c r="F2206" s="19" t="s">
        <v>2519</v>
      </c>
      <c r="G2206" s="19" t="s">
        <v>10082</v>
      </c>
      <c r="H2206" s="12" t="s">
        <v>2720</v>
      </c>
      <c r="I2206" s="20">
        <v>9000</v>
      </c>
      <c r="J2206" s="12" t="s">
        <v>2264</v>
      </c>
      <c r="K2206" s="12" t="s">
        <v>3216</v>
      </c>
      <c r="L2206" s="12" t="s">
        <v>2296</v>
      </c>
      <c r="M2206" s="12"/>
      <c r="N2206" s="12" t="s">
        <v>3216</v>
      </c>
      <c r="O2206" s="23">
        <v>0</v>
      </c>
      <c r="P2206" s="23">
        <v>0</v>
      </c>
      <c r="Q2206" s="23">
        <v>0</v>
      </c>
      <c r="R2206" s="24">
        <v>0</v>
      </c>
      <c r="S2206" s="25">
        <v>256</v>
      </c>
      <c r="U2206" s="22" t="str">
        <f>IFERROR(VLOOKUP(B2206,[1]Planilha1!$A$1:$B$34,2,FALSE),"Liberado")</f>
        <v>Liberado</v>
      </c>
    </row>
    <row r="2207" spans="1:21" s="21" customFormat="1" ht="20.100000000000001" customHeight="1" x14ac:dyDescent="0.2">
      <c r="A2207" s="12" t="s">
        <v>58</v>
      </c>
      <c r="B2207" s="18" t="s">
        <v>242</v>
      </c>
      <c r="C2207" s="12" t="s">
        <v>427</v>
      </c>
      <c r="D2207" s="12" t="s">
        <v>1447</v>
      </c>
      <c r="E2207" s="19" t="s">
        <v>5</v>
      </c>
      <c r="F2207" s="19" t="s">
        <v>2273</v>
      </c>
      <c r="G2207" s="19" t="s">
        <v>10083</v>
      </c>
      <c r="H2207" s="12" t="s">
        <v>2720</v>
      </c>
      <c r="I2207" s="20">
        <v>10000</v>
      </c>
      <c r="J2207" s="12" t="s">
        <v>2264</v>
      </c>
      <c r="K2207" s="12" t="s">
        <v>2446</v>
      </c>
      <c r="L2207" s="12" t="s">
        <v>2677</v>
      </c>
      <c r="M2207" s="12"/>
      <c r="N2207" s="12" t="s">
        <v>4890</v>
      </c>
      <c r="O2207" s="23">
        <v>0</v>
      </c>
      <c r="P2207" s="23">
        <v>0</v>
      </c>
      <c r="Q2207" s="23">
        <v>0</v>
      </c>
      <c r="R2207" s="24">
        <v>0</v>
      </c>
      <c r="S2207" s="25">
        <v>256</v>
      </c>
      <c r="U2207" s="22" t="str">
        <f>IFERROR(VLOOKUP(B2207,[1]Planilha1!$A$1:$B$34,2,FALSE),"Liberado")</f>
        <v>Liberado</v>
      </c>
    </row>
    <row r="2208" spans="1:21" s="21" customFormat="1" ht="20.100000000000001" customHeight="1" x14ac:dyDescent="0.2">
      <c r="A2208" s="12" t="s">
        <v>58</v>
      </c>
      <c r="B2208" s="18" t="s">
        <v>242</v>
      </c>
      <c r="C2208" s="12" t="s">
        <v>427</v>
      </c>
      <c r="D2208" s="12" t="s">
        <v>10084</v>
      </c>
      <c r="E2208" s="19" t="s">
        <v>5</v>
      </c>
      <c r="F2208" s="19" t="s">
        <v>2519</v>
      </c>
      <c r="G2208" s="19" t="s">
        <v>10085</v>
      </c>
      <c r="H2208" s="12" t="s">
        <v>2720</v>
      </c>
      <c r="I2208" s="20">
        <v>937</v>
      </c>
      <c r="J2208" s="12" t="s">
        <v>2264</v>
      </c>
      <c r="K2208" s="12" t="s">
        <v>10080</v>
      </c>
      <c r="L2208" s="12" t="s">
        <v>8183</v>
      </c>
      <c r="M2208" s="12"/>
      <c r="N2208" s="12" t="s">
        <v>9455</v>
      </c>
      <c r="O2208" s="23">
        <v>1000</v>
      </c>
      <c r="P2208" s="23">
        <v>0</v>
      </c>
      <c r="Q2208" s="23">
        <v>0</v>
      </c>
      <c r="R2208" s="24">
        <v>0</v>
      </c>
      <c r="S2208" s="25">
        <v>256</v>
      </c>
      <c r="U2208" s="22" t="str">
        <f>IFERROR(VLOOKUP(B2208,[1]Planilha1!$A$1:$B$34,2,FALSE),"Liberado")</f>
        <v>Liberado</v>
      </c>
    </row>
    <row r="2209" spans="1:21" s="21" customFormat="1" ht="20.100000000000001" customHeight="1" x14ac:dyDescent="0.2">
      <c r="A2209" s="12" t="s">
        <v>58</v>
      </c>
      <c r="B2209" s="18" t="s">
        <v>242</v>
      </c>
      <c r="C2209" s="12" t="s">
        <v>427</v>
      </c>
      <c r="D2209" s="12" t="s">
        <v>7824</v>
      </c>
      <c r="E2209" s="19" t="s">
        <v>5</v>
      </c>
      <c r="F2209" s="19" t="s">
        <v>2519</v>
      </c>
      <c r="G2209" s="19" t="s">
        <v>7828</v>
      </c>
      <c r="H2209" s="12" t="s">
        <v>10086</v>
      </c>
      <c r="I2209" s="20">
        <v>0</v>
      </c>
      <c r="J2209" s="12" t="s">
        <v>2264</v>
      </c>
      <c r="K2209" s="12" t="s">
        <v>2465</v>
      </c>
      <c r="L2209" s="12" t="s">
        <v>2249</v>
      </c>
      <c r="M2209" s="12"/>
      <c r="N2209" s="12" t="s">
        <v>10087</v>
      </c>
      <c r="O2209" s="23">
        <v>0</v>
      </c>
      <c r="P2209" s="23">
        <v>0</v>
      </c>
      <c r="Q2209" s="23">
        <v>0</v>
      </c>
      <c r="R2209" s="24">
        <v>0</v>
      </c>
      <c r="S2209" s="25">
        <v>240</v>
      </c>
      <c r="U2209" s="22" t="str">
        <f>IFERROR(VLOOKUP(B2209,[1]Planilha1!$A$1:$B$34,2,FALSE),"Liberado")</f>
        <v>Liberado</v>
      </c>
    </row>
    <row r="2210" spans="1:21" s="21" customFormat="1" ht="20.100000000000001" customHeight="1" x14ac:dyDescent="0.2">
      <c r="A2210" s="12" t="s">
        <v>58</v>
      </c>
      <c r="B2210" s="18" t="s">
        <v>242</v>
      </c>
      <c r="C2210" s="12" t="s">
        <v>427</v>
      </c>
      <c r="D2210" s="12" t="s">
        <v>10088</v>
      </c>
      <c r="E2210" s="19" t="s">
        <v>5</v>
      </c>
      <c r="F2210" s="19" t="s">
        <v>2273</v>
      </c>
      <c r="G2210" s="19" t="s">
        <v>10089</v>
      </c>
      <c r="H2210" s="12" t="s">
        <v>3020</v>
      </c>
      <c r="I2210" s="20">
        <v>16334.22</v>
      </c>
      <c r="J2210" s="12" t="s">
        <v>2264</v>
      </c>
      <c r="K2210" s="12" t="s">
        <v>8236</v>
      </c>
      <c r="L2210" s="12" t="s">
        <v>2546</v>
      </c>
      <c r="M2210" s="12" t="s">
        <v>10090</v>
      </c>
      <c r="N2210" s="12" t="s">
        <v>8237</v>
      </c>
      <c r="O2210" s="23">
        <v>0</v>
      </c>
      <c r="P2210" s="23">
        <v>15000</v>
      </c>
      <c r="Q2210" s="23">
        <v>0</v>
      </c>
      <c r="R2210" s="24">
        <v>0</v>
      </c>
      <c r="S2210" s="25">
        <v>280</v>
      </c>
      <c r="U2210" s="22" t="str">
        <f>IFERROR(VLOOKUP(B2210,[1]Planilha1!$A$1:$B$34,2,FALSE),"Liberado")</f>
        <v>Liberado</v>
      </c>
    </row>
    <row r="2211" spans="1:21" s="21" customFormat="1" ht="20.100000000000001" customHeight="1" x14ac:dyDescent="0.2">
      <c r="A2211" s="12" t="s">
        <v>58</v>
      </c>
      <c r="B2211" s="18" t="s">
        <v>242</v>
      </c>
      <c r="C2211" s="12" t="s">
        <v>427</v>
      </c>
      <c r="D2211" s="12" t="s">
        <v>1231</v>
      </c>
      <c r="E2211" s="19" t="s">
        <v>5</v>
      </c>
      <c r="F2211" s="19" t="s">
        <v>2519</v>
      </c>
      <c r="G2211" s="19" t="s">
        <v>5477</v>
      </c>
      <c r="H2211" s="12" t="s">
        <v>2720</v>
      </c>
      <c r="I2211" s="20">
        <v>10000</v>
      </c>
      <c r="J2211" s="12" t="s">
        <v>2264</v>
      </c>
      <c r="K2211" s="12" t="s">
        <v>2728</v>
      </c>
      <c r="L2211" s="12" t="s">
        <v>3435</v>
      </c>
      <c r="M2211" s="12" t="s">
        <v>10090</v>
      </c>
      <c r="N2211" s="12" t="s">
        <v>2321</v>
      </c>
      <c r="O2211" s="23">
        <v>0</v>
      </c>
      <c r="P2211" s="23">
        <v>2000</v>
      </c>
      <c r="Q2211" s="23">
        <v>0</v>
      </c>
      <c r="R2211" s="24">
        <v>0</v>
      </c>
      <c r="S2211" s="25">
        <v>160</v>
      </c>
      <c r="U2211" s="22" t="str">
        <f>IFERROR(VLOOKUP(B2211,[1]Planilha1!$A$1:$B$34,2,FALSE),"Liberado")</f>
        <v>Liberado</v>
      </c>
    </row>
    <row r="2212" spans="1:21" s="21" customFormat="1" ht="20.100000000000001" customHeight="1" x14ac:dyDescent="0.2">
      <c r="A2212" s="12" t="s">
        <v>58</v>
      </c>
      <c r="B2212" s="18" t="s">
        <v>242</v>
      </c>
      <c r="C2212" s="12" t="s">
        <v>427</v>
      </c>
      <c r="D2212" s="12" t="s">
        <v>10091</v>
      </c>
      <c r="E2212" s="19" t="s">
        <v>5</v>
      </c>
      <c r="F2212" s="19" t="s">
        <v>2519</v>
      </c>
      <c r="G2212" s="19" t="s">
        <v>10092</v>
      </c>
      <c r="H2212" s="12" t="s">
        <v>2720</v>
      </c>
      <c r="I2212" s="20">
        <v>5000</v>
      </c>
      <c r="J2212" s="12" t="s">
        <v>2264</v>
      </c>
      <c r="K2212" s="12" t="s">
        <v>10093</v>
      </c>
      <c r="L2212" s="12" t="s">
        <v>2288</v>
      </c>
      <c r="M2212" s="12" t="s">
        <v>10090</v>
      </c>
      <c r="N2212" s="12" t="s">
        <v>8237</v>
      </c>
      <c r="O2212" s="23">
        <v>0</v>
      </c>
      <c r="P2212" s="23">
        <v>2000</v>
      </c>
      <c r="Q2212" s="23">
        <v>0</v>
      </c>
      <c r="R2212" s="24">
        <v>0</v>
      </c>
      <c r="S2212" s="25">
        <v>160</v>
      </c>
      <c r="U2212" s="22" t="str">
        <f>IFERROR(VLOOKUP(B2212,[1]Planilha1!$A$1:$B$34,2,FALSE),"Liberado")</f>
        <v>Liberado</v>
      </c>
    </row>
    <row r="2213" spans="1:21" s="21" customFormat="1" ht="20.100000000000001" customHeight="1" x14ac:dyDescent="0.2">
      <c r="A2213" s="12" t="s">
        <v>58</v>
      </c>
      <c r="B2213" s="18" t="s">
        <v>242</v>
      </c>
      <c r="C2213" s="12" t="s">
        <v>427</v>
      </c>
      <c r="D2213" s="12" t="s">
        <v>10091</v>
      </c>
      <c r="E2213" s="19" t="s">
        <v>5</v>
      </c>
      <c r="F2213" s="19" t="s">
        <v>2519</v>
      </c>
      <c r="G2213" s="19" t="s">
        <v>10094</v>
      </c>
      <c r="H2213" s="12" t="s">
        <v>2720</v>
      </c>
      <c r="I2213" s="20">
        <v>5000</v>
      </c>
      <c r="J2213" s="12" t="s">
        <v>2264</v>
      </c>
      <c r="K2213" s="12" t="s">
        <v>10093</v>
      </c>
      <c r="L2213" s="12" t="s">
        <v>3435</v>
      </c>
      <c r="M2213" s="12" t="s">
        <v>10090</v>
      </c>
      <c r="N2213" s="12" t="s">
        <v>8237</v>
      </c>
      <c r="O2213" s="23">
        <v>0</v>
      </c>
      <c r="P2213" s="23">
        <v>2000</v>
      </c>
      <c r="Q2213" s="23">
        <v>0</v>
      </c>
      <c r="R2213" s="24">
        <v>0</v>
      </c>
      <c r="S2213" s="25">
        <v>160</v>
      </c>
      <c r="U2213" s="22" t="str">
        <f>IFERROR(VLOOKUP(B2213,[1]Planilha1!$A$1:$B$34,2,FALSE),"Liberado")</f>
        <v>Liberado</v>
      </c>
    </row>
    <row r="2214" spans="1:21" s="21" customFormat="1" ht="20.100000000000001" customHeight="1" x14ac:dyDescent="0.2">
      <c r="A2214" s="12" t="s">
        <v>58</v>
      </c>
      <c r="B2214" s="18" t="s">
        <v>242</v>
      </c>
      <c r="C2214" s="12" t="s">
        <v>427</v>
      </c>
      <c r="D2214" s="12" t="s">
        <v>7824</v>
      </c>
      <c r="E2214" s="19" t="s">
        <v>5</v>
      </c>
      <c r="F2214" s="19" t="s">
        <v>2273</v>
      </c>
      <c r="G2214" s="19" t="s">
        <v>10095</v>
      </c>
      <c r="H2214" s="12" t="s">
        <v>3020</v>
      </c>
      <c r="I2214" s="20">
        <v>10000</v>
      </c>
      <c r="J2214" s="12" t="s">
        <v>2264</v>
      </c>
      <c r="K2214" s="12" t="s">
        <v>4916</v>
      </c>
      <c r="L2214" s="12" t="s">
        <v>7875</v>
      </c>
      <c r="M2214" s="12"/>
      <c r="N2214" s="12" t="s">
        <v>4890</v>
      </c>
      <c r="O2214" s="23">
        <v>0</v>
      </c>
      <c r="P2214" s="23">
        <v>0</v>
      </c>
      <c r="Q2214" s="23">
        <v>0</v>
      </c>
      <c r="R2214" s="24">
        <v>0</v>
      </c>
      <c r="S2214" s="25">
        <v>240</v>
      </c>
      <c r="U2214" s="22" t="str">
        <f>IFERROR(VLOOKUP(B2214,[1]Planilha1!$A$1:$B$34,2,FALSE),"Liberado")</f>
        <v>Liberado</v>
      </c>
    </row>
    <row r="2215" spans="1:21" s="21" customFormat="1" ht="20.100000000000001" customHeight="1" x14ac:dyDescent="0.2">
      <c r="A2215" s="12" t="s">
        <v>58</v>
      </c>
      <c r="B2215" s="18" t="s">
        <v>242</v>
      </c>
      <c r="C2215" s="12" t="s">
        <v>427</v>
      </c>
      <c r="D2215" s="12" t="s">
        <v>10096</v>
      </c>
      <c r="E2215" s="19" t="s">
        <v>5</v>
      </c>
      <c r="F2215" s="19" t="s">
        <v>2519</v>
      </c>
      <c r="G2215" s="19" t="s">
        <v>10097</v>
      </c>
      <c r="H2215" s="12" t="s">
        <v>2720</v>
      </c>
      <c r="I2215" s="20">
        <v>5000</v>
      </c>
      <c r="J2215" s="12" t="s">
        <v>2264</v>
      </c>
      <c r="K2215" s="12" t="s">
        <v>4916</v>
      </c>
      <c r="L2215" s="12" t="s">
        <v>2249</v>
      </c>
      <c r="M2215" s="12"/>
      <c r="N2215" s="12" t="s">
        <v>2321</v>
      </c>
      <c r="O2215" s="23">
        <v>0</v>
      </c>
      <c r="P2215" s="23">
        <v>2000</v>
      </c>
      <c r="Q2215" s="23">
        <v>0</v>
      </c>
      <c r="R2215" s="24">
        <v>0</v>
      </c>
      <c r="S2215" s="25">
        <v>192</v>
      </c>
      <c r="U2215" s="22" t="str">
        <f>IFERROR(VLOOKUP(B2215,[1]Planilha1!$A$1:$B$34,2,FALSE),"Liberado")</f>
        <v>Liberado</v>
      </c>
    </row>
    <row r="2216" spans="1:21" s="21" customFormat="1" ht="20.100000000000001" customHeight="1" x14ac:dyDescent="0.2">
      <c r="A2216" s="12" t="s">
        <v>58</v>
      </c>
      <c r="B2216" s="18" t="s">
        <v>242</v>
      </c>
      <c r="C2216" s="12" t="s">
        <v>427</v>
      </c>
      <c r="D2216" s="12" t="s">
        <v>460</v>
      </c>
      <c r="E2216" s="19" t="s">
        <v>5</v>
      </c>
      <c r="F2216" s="19" t="s">
        <v>2519</v>
      </c>
      <c r="G2216" s="19" t="s">
        <v>10098</v>
      </c>
      <c r="H2216" s="12" t="s">
        <v>2720</v>
      </c>
      <c r="I2216" s="20">
        <v>37480</v>
      </c>
      <c r="J2216" s="12" t="s">
        <v>2264</v>
      </c>
      <c r="K2216" s="12" t="s">
        <v>3216</v>
      </c>
      <c r="L2216" s="12" t="s">
        <v>2827</v>
      </c>
      <c r="M2216" s="12"/>
      <c r="N2216" s="12" t="s">
        <v>3216</v>
      </c>
      <c r="O2216" s="23">
        <v>1000</v>
      </c>
      <c r="P2216" s="23">
        <v>0</v>
      </c>
      <c r="Q2216" s="23">
        <v>0</v>
      </c>
      <c r="R2216" s="24">
        <v>0</v>
      </c>
      <c r="S2216" s="25">
        <v>1212.3399999999999</v>
      </c>
      <c r="U2216" s="22" t="str">
        <f>IFERROR(VLOOKUP(B2216,[1]Planilha1!$A$1:$B$34,2,FALSE),"Liberado")</f>
        <v>Liberado</v>
      </c>
    </row>
    <row r="2217" spans="1:21" s="21" customFormat="1" ht="20.100000000000001" customHeight="1" x14ac:dyDescent="0.2">
      <c r="A2217" s="12" t="s">
        <v>58</v>
      </c>
      <c r="B2217" s="18" t="s">
        <v>242</v>
      </c>
      <c r="C2217" s="12" t="s">
        <v>427</v>
      </c>
      <c r="D2217" s="12" t="s">
        <v>10099</v>
      </c>
      <c r="E2217" s="19" t="s">
        <v>5</v>
      </c>
      <c r="F2217" s="19" t="s">
        <v>2519</v>
      </c>
      <c r="G2217" s="19" t="s">
        <v>10100</v>
      </c>
      <c r="H2217" s="12" t="s">
        <v>2720</v>
      </c>
      <c r="I2217" s="20">
        <v>5000</v>
      </c>
      <c r="J2217" s="12" t="s">
        <v>2264</v>
      </c>
      <c r="K2217" s="12" t="s">
        <v>4916</v>
      </c>
      <c r="L2217" s="12" t="s">
        <v>8183</v>
      </c>
      <c r="M2217" s="12"/>
      <c r="N2217" s="12" t="s">
        <v>2321</v>
      </c>
      <c r="O2217" s="23">
        <v>1000</v>
      </c>
      <c r="P2217" s="23">
        <v>0</v>
      </c>
      <c r="Q2217" s="23">
        <v>0</v>
      </c>
      <c r="R2217" s="24">
        <v>0</v>
      </c>
      <c r="S2217" s="25">
        <v>192</v>
      </c>
      <c r="U2217" s="22" t="str">
        <f>IFERROR(VLOOKUP(B2217,[1]Planilha1!$A$1:$B$34,2,FALSE),"Liberado")</f>
        <v>Liberado</v>
      </c>
    </row>
    <row r="2218" spans="1:21" s="21" customFormat="1" ht="20.100000000000001" customHeight="1" x14ac:dyDescent="0.2">
      <c r="A2218" s="12" t="s">
        <v>58</v>
      </c>
      <c r="B2218" s="18" t="s">
        <v>242</v>
      </c>
      <c r="C2218" s="12" t="s">
        <v>427</v>
      </c>
      <c r="D2218" s="12" t="s">
        <v>10101</v>
      </c>
      <c r="E2218" s="19" t="s">
        <v>5</v>
      </c>
      <c r="F2218" s="19" t="s">
        <v>2273</v>
      </c>
      <c r="G2218" s="19" t="s">
        <v>10102</v>
      </c>
      <c r="H2218" s="12" t="s">
        <v>2720</v>
      </c>
      <c r="I2218" s="20">
        <v>10000</v>
      </c>
      <c r="J2218" s="12" t="s">
        <v>2264</v>
      </c>
      <c r="K2218" s="12" t="s">
        <v>10103</v>
      </c>
      <c r="L2218" s="12" t="s">
        <v>2288</v>
      </c>
      <c r="M2218" s="12" t="s">
        <v>10104</v>
      </c>
      <c r="N2218" s="12" t="s">
        <v>2438</v>
      </c>
      <c r="O2218" s="23">
        <v>0</v>
      </c>
      <c r="P2218" s="23">
        <v>10000</v>
      </c>
      <c r="Q2218" s="23">
        <v>0</v>
      </c>
      <c r="R2218" s="24">
        <v>0</v>
      </c>
      <c r="S2218" s="25">
        <v>96</v>
      </c>
      <c r="U2218" s="22" t="str">
        <f>IFERROR(VLOOKUP(B2218,[1]Planilha1!$A$1:$B$34,2,FALSE),"Liberado")</f>
        <v>Liberado</v>
      </c>
    </row>
    <row r="2219" spans="1:21" s="21" customFormat="1" ht="20.100000000000001" customHeight="1" x14ac:dyDescent="0.2">
      <c r="A2219" s="12" t="s">
        <v>58</v>
      </c>
      <c r="B2219" s="18" t="s">
        <v>242</v>
      </c>
      <c r="C2219" s="12" t="s">
        <v>427</v>
      </c>
      <c r="D2219" s="12" t="s">
        <v>10105</v>
      </c>
      <c r="E2219" s="19" t="s">
        <v>5</v>
      </c>
      <c r="F2219" s="19" t="s">
        <v>10</v>
      </c>
      <c r="G2219" s="19" t="s">
        <v>10106</v>
      </c>
      <c r="H2219" s="12" t="s">
        <v>2720</v>
      </c>
      <c r="I2219" s="20">
        <v>3006.56</v>
      </c>
      <c r="J2219" s="12" t="s">
        <v>2264</v>
      </c>
      <c r="K2219" s="12" t="s">
        <v>10107</v>
      </c>
      <c r="L2219" s="12" t="s">
        <v>2288</v>
      </c>
      <c r="M2219" s="12" t="s">
        <v>8456</v>
      </c>
      <c r="N2219" s="12" t="s">
        <v>2438</v>
      </c>
      <c r="O2219" s="23">
        <v>0</v>
      </c>
      <c r="P2219" s="23">
        <v>8000</v>
      </c>
      <c r="Q2219" s="23">
        <v>0</v>
      </c>
      <c r="R2219" s="24">
        <v>0</v>
      </c>
      <c r="S2219" s="25">
        <v>64</v>
      </c>
      <c r="U2219" s="22" t="str">
        <f>IFERROR(VLOOKUP(B2219,[1]Planilha1!$A$1:$B$34,2,FALSE),"Liberado")</f>
        <v>Liberado</v>
      </c>
    </row>
    <row r="2220" spans="1:21" s="21" customFormat="1" ht="20.100000000000001" customHeight="1" x14ac:dyDescent="0.2">
      <c r="A2220" s="12" t="s">
        <v>58</v>
      </c>
      <c r="B2220" s="18" t="s">
        <v>242</v>
      </c>
      <c r="C2220" s="12" t="s">
        <v>427</v>
      </c>
      <c r="D2220" s="12" t="s">
        <v>8200</v>
      </c>
      <c r="E2220" s="19" t="s">
        <v>5</v>
      </c>
      <c r="F2220" s="19" t="s">
        <v>4670</v>
      </c>
      <c r="G2220" s="19" t="s">
        <v>10108</v>
      </c>
      <c r="H2220" s="12" t="s">
        <v>2720</v>
      </c>
      <c r="I2220" s="20">
        <v>5000</v>
      </c>
      <c r="J2220" s="12" t="s">
        <v>2264</v>
      </c>
      <c r="K2220" s="12" t="s">
        <v>3216</v>
      </c>
      <c r="L2220" s="12" t="s">
        <v>7875</v>
      </c>
      <c r="M2220" s="12"/>
      <c r="N2220" s="12" t="s">
        <v>3216</v>
      </c>
      <c r="O2220" s="23">
        <v>0</v>
      </c>
      <c r="P2220" s="23">
        <v>0</v>
      </c>
      <c r="Q2220" s="23">
        <v>0</v>
      </c>
      <c r="R2220" s="24">
        <v>0</v>
      </c>
      <c r="S2220" s="25">
        <v>0</v>
      </c>
      <c r="U2220" s="22" t="str">
        <f>IFERROR(VLOOKUP(B2220,[1]Planilha1!$A$1:$B$34,2,FALSE),"Liberado")</f>
        <v>Liberado</v>
      </c>
    </row>
    <row r="2221" spans="1:21" s="21" customFormat="1" ht="20.100000000000001" customHeight="1" x14ac:dyDescent="0.2">
      <c r="A2221" s="12" t="s">
        <v>58</v>
      </c>
      <c r="B2221" s="18" t="s">
        <v>242</v>
      </c>
      <c r="C2221" s="12" t="s">
        <v>466</v>
      </c>
      <c r="D2221" s="12" t="s">
        <v>1454</v>
      </c>
      <c r="E2221" s="19" t="s">
        <v>5</v>
      </c>
      <c r="F2221" s="19" t="s">
        <v>2273</v>
      </c>
      <c r="G2221" s="19" t="s">
        <v>5478</v>
      </c>
      <c r="H2221" s="12" t="s">
        <v>2815</v>
      </c>
      <c r="I2221" s="20">
        <v>28960</v>
      </c>
      <c r="J2221" s="12" t="s">
        <v>2264</v>
      </c>
      <c r="K2221" s="12" t="s">
        <v>5479</v>
      </c>
      <c r="L2221" s="12" t="s">
        <v>3329</v>
      </c>
      <c r="M2221" s="12"/>
      <c r="N2221" s="12" t="s">
        <v>2657</v>
      </c>
      <c r="O2221" s="23">
        <v>8154.68</v>
      </c>
      <c r="P2221" s="23">
        <v>0</v>
      </c>
      <c r="Q2221" s="23">
        <v>0</v>
      </c>
      <c r="R2221" s="24">
        <v>8154.68</v>
      </c>
      <c r="S2221" s="25">
        <v>960</v>
      </c>
      <c r="U2221" s="22" t="str">
        <f>IFERROR(VLOOKUP(B2221,[1]Planilha1!$A$1:$B$34,2,FALSE),"Liberado")</f>
        <v>Liberado</v>
      </c>
    </row>
    <row r="2222" spans="1:21" s="21" customFormat="1" ht="20.100000000000001" customHeight="1" x14ac:dyDescent="0.2">
      <c r="A2222" s="12" t="s">
        <v>58</v>
      </c>
      <c r="B2222" s="18" t="s">
        <v>242</v>
      </c>
      <c r="C2222" s="12" t="s">
        <v>466</v>
      </c>
      <c r="D2222" s="12" t="s">
        <v>1455</v>
      </c>
      <c r="E2222" s="19" t="s">
        <v>5</v>
      </c>
      <c r="F2222" s="19" t="s">
        <v>2244</v>
      </c>
      <c r="G2222" s="19" t="s">
        <v>5480</v>
      </c>
      <c r="H2222" s="12" t="s">
        <v>5481</v>
      </c>
      <c r="I2222" s="20">
        <v>650</v>
      </c>
      <c r="J2222" s="12" t="s">
        <v>2264</v>
      </c>
      <c r="K2222" s="12" t="s">
        <v>5482</v>
      </c>
      <c r="L2222" s="12" t="s">
        <v>8057</v>
      </c>
      <c r="M2222" s="12"/>
      <c r="N2222" s="12" t="s">
        <v>2321</v>
      </c>
      <c r="O2222" s="23">
        <v>0</v>
      </c>
      <c r="P2222" s="23">
        <v>10000</v>
      </c>
      <c r="Q2222" s="23">
        <v>0</v>
      </c>
      <c r="R2222" s="24">
        <v>0</v>
      </c>
      <c r="S2222" s="25">
        <v>960</v>
      </c>
      <c r="U2222" s="22" t="str">
        <f>IFERROR(VLOOKUP(B2222,[1]Planilha1!$A$1:$B$34,2,FALSE),"Liberado")</f>
        <v>Liberado</v>
      </c>
    </row>
    <row r="2223" spans="1:21" s="21" customFormat="1" ht="20.100000000000001" customHeight="1" x14ac:dyDescent="0.2">
      <c r="A2223" s="12" t="s">
        <v>58</v>
      </c>
      <c r="B2223" s="18" t="s">
        <v>242</v>
      </c>
      <c r="C2223" s="12" t="s">
        <v>466</v>
      </c>
      <c r="D2223" s="12" t="s">
        <v>1456</v>
      </c>
      <c r="E2223" s="19" t="s">
        <v>5</v>
      </c>
      <c r="F2223" s="19" t="s">
        <v>2273</v>
      </c>
      <c r="G2223" s="19" t="s">
        <v>5483</v>
      </c>
      <c r="H2223" s="12" t="s">
        <v>2815</v>
      </c>
      <c r="I2223" s="20">
        <v>15760</v>
      </c>
      <c r="J2223" s="12" t="s">
        <v>2264</v>
      </c>
      <c r="K2223" s="12" t="s">
        <v>5484</v>
      </c>
      <c r="L2223" s="12" t="s">
        <v>2249</v>
      </c>
      <c r="M2223" s="12"/>
      <c r="N2223" s="12" t="s">
        <v>2321</v>
      </c>
      <c r="O2223" s="23">
        <v>0</v>
      </c>
      <c r="P2223" s="23">
        <v>10000</v>
      </c>
      <c r="Q2223" s="23">
        <v>0</v>
      </c>
      <c r="R2223" s="24">
        <v>0</v>
      </c>
      <c r="S2223" s="25">
        <v>960</v>
      </c>
      <c r="U2223" s="22" t="str">
        <f>IFERROR(VLOOKUP(B2223,[1]Planilha1!$A$1:$B$34,2,FALSE),"Liberado")</f>
        <v>Liberado</v>
      </c>
    </row>
    <row r="2224" spans="1:21" s="21" customFormat="1" ht="20.100000000000001" customHeight="1" x14ac:dyDescent="0.2">
      <c r="A2224" s="12" t="s">
        <v>58</v>
      </c>
      <c r="B2224" s="18" t="s">
        <v>242</v>
      </c>
      <c r="C2224" s="12" t="s">
        <v>466</v>
      </c>
      <c r="D2224" s="12" t="s">
        <v>1457</v>
      </c>
      <c r="E2224" s="19" t="s">
        <v>5</v>
      </c>
      <c r="F2224" s="19" t="s">
        <v>2244</v>
      </c>
      <c r="G2224" s="19" t="s">
        <v>5485</v>
      </c>
      <c r="H2224" s="12" t="s">
        <v>5486</v>
      </c>
      <c r="I2224" s="20">
        <v>30000</v>
      </c>
      <c r="J2224" s="12" t="s">
        <v>2264</v>
      </c>
      <c r="K2224" s="12" t="s">
        <v>5487</v>
      </c>
      <c r="L2224" s="12" t="s">
        <v>10109</v>
      </c>
      <c r="M2224" s="12"/>
      <c r="N2224" s="12" t="s">
        <v>2438</v>
      </c>
      <c r="O2224" s="23">
        <v>0</v>
      </c>
      <c r="P2224" s="23">
        <v>8000</v>
      </c>
      <c r="Q2224" s="23">
        <v>0</v>
      </c>
      <c r="R2224" s="24">
        <v>0</v>
      </c>
      <c r="S2224" s="25">
        <v>680</v>
      </c>
      <c r="U2224" s="22" t="str">
        <f>IFERROR(VLOOKUP(B2224,[1]Planilha1!$A$1:$B$34,2,FALSE),"Liberado")</f>
        <v>Liberado</v>
      </c>
    </row>
    <row r="2225" spans="1:21" s="21" customFormat="1" ht="20.100000000000001" customHeight="1" x14ac:dyDescent="0.2">
      <c r="A2225" s="12" t="s">
        <v>58</v>
      </c>
      <c r="B2225" s="18" t="s">
        <v>242</v>
      </c>
      <c r="C2225" s="12" t="s">
        <v>466</v>
      </c>
      <c r="D2225" s="12" t="s">
        <v>1458</v>
      </c>
      <c r="E2225" s="19" t="s">
        <v>5</v>
      </c>
      <c r="F2225" s="19" t="s">
        <v>2273</v>
      </c>
      <c r="G2225" s="19" t="s">
        <v>5488</v>
      </c>
      <c r="H2225" s="12" t="s">
        <v>5486</v>
      </c>
      <c r="I2225" s="20">
        <v>30000</v>
      </c>
      <c r="J2225" s="12" t="s">
        <v>2264</v>
      </c>
      <c r="K2225" s="12" t="s">
        <v>5489</v>
      </c>
      <c r="L2225" s="12" t="s">
        <v>8057</v>
      </c>
      <c r="M2225" s="12"/>
      <c r="N2225" s="12" t="s">
        <v>2342</v>
      </c>
      <c r="O2225" s="23">
        <v>0</v>
      </c>
      <c r="P2225" s="23">
        <v>0</v>
      </c>
      <c r="Q2225" s="23">
        <v>0</v>
      </c>
      <c r="R2225" s="24">
        <v>0</v>
      </c>
      <c r="S2225" s="25">
        <v>1080</v>
      </c>
      <c r="U2225" s="22" t="str">
        <f>IFERROR(VLOOKUP(B2225,[1]Planilha1!$A$1:$B$34,2,FALSE),"Liberado")</f>
        <v>Liberado</v>
      </c>
    </row>
    <row r="2226" spans="1:21" s="21" customFormat="1" ht="20.100000000000001" customHeight="1" x14ac:dyDescent="0.2">
      <c r="A2226" s="12" t="s">
        <v>58</v>
      </c>
      <c r="B2226" s="18" t="s">
        <v>242</v>
      </c>
      <c r="C2226" s="12" t="s">
        <v>466</v>
      </c>
      <c r="D2226" s="12" t="s">
        <v>1459</v>
      </c>
      <c r="E2226" s="19" t="s">
        <v>5</v>
      </c>
      <c r="F2226" s="19" t="s">
        <v>2244</v>
      </c>
      <c r="G2226" s="19" t="s">
        <v>5490</v>
      </c>
      <c r="H2226" s="12" t="s">
        <v>5491</v>
      </c>
      <c r="I2226" s="20">
        <v>20000</v>
      </c>
      <c r="J2226" s="12" t="s">
        <v>2264</v>
      </c>
      <c r="K2226" s="12" t="s">
        <v>5492</v>
      </c>
      <c r="L2226" s="12" t="s">
        <v>2296</v>
      </c>
      <c r="M2226" s="12"/>
      <c r="N2226" s="12" t="s">
        <v>2342</v>
      </c>
      <c r="O2226" s="23">
        <v>4014.93</v>
      </c>
      <c r="P2226" s="23">
        <v>0</v>
      </c>
      <c r="Q2226" s="23">
        <v>0</v>
      </c>
      <c r="R2226" s="24">
        <v>4014.93</v>
      </c>
      <c r="S2226" s="25">
        <v>704</v>
      </c>
      <c r="U2226" s="22" t="str">
        <f>IFERROR(VLOOKUP(B2226,[1]Planilha1!$A$1:$B$34,2,FALSE),"Liberado")</f>
        <v>Liberado</v>
      </c>
    </row>
    <row r="2227" spans="1:21" s="21" customFormat="1" ht="20.100000000000001" customHeight="1" x14ac:dyDescent="0.2">
      <c r="A2227" s="12" t="s">
        <v>58</v>
      </c>
      <c r="B2227" s="18" t="s">
        <v>242</v>
      </c>
      <c r="C2227" s="12" t="s">
        <v>466</v>
      </c>
      <c r="D2227" s="12" t="s">
        <v>1460</v>
      </c>
      <c r="E2227" s="19" t="s">
        <v>5</v>
      </c>
      <c r="F2227" s="19" t="s">
        <v>2255</v>
      </c>
      <c r="G2227" s="19" t="s">
        <v>5493</v>
      </c>
      <c r="H2227" s="12" t="s">
        <v>2815</v>
      </c>
      <c r="I2227" s="20">
        <v>35200</v>
      </c>
      <c r="J2227" s="12" t="s">
        <v>2264</v>
      </c>
      <c r="K2227" s="12" t="s">
        <v>5494</v>
      </c>
      <c r="L2227" s="12" t="s">
        <v>2334</v>
      </c>
      <c r="M2227" s="12"/>
      <c r="N2227" s="12" t="s">
        <v>8170</v>
      </c>
      <c r="O2227" s="23">
        <v>46608.86</v>
      </c>
      <c r="P2227" s="23">
        <v>0</v>
      </c>
      <c r="Q2227" s="23">
        <v>0</v>
      </c>
      <c r="R2227" s="24">
        <v>0</v>
      </c>
      <c r="S2227" s="25">
        <v>608</v>
      </c>
      <c r="U2227" s="22" t="str">
        <f>IFERROR(VLOOKUP(B2227,[1]Planilha1!$A$1:$B$34,2,FALSE),"Liberado")</f>
        <v>Liberado</v>
      </c>
    </row>
    <row r="2228" spans="1:21" s="21" customFormat="1" ht="20.100000000000001" customHeight="1" x14ac:dyDescent="0.2">
      <c r="A2228" s="12" t="s">
        <v>58</v>
      </c>
      <c r="B2228" s="18" t="s">
        <v>242</v>
      </c>
      <c r="C2228" s="12" t="s">
        <v>466</v>
      </c>
      <c r="D2228" s="12" t="s">
        <v>1461</v>
      </c>
      <c r="E2228" s="19" t="s">
        <v>5</v>
      </c>
      <c r="F2228" s="19" t="s">
        <v>2273</v>
      </c>
      <c r="G2228" s="19" t="s">
        <v>5495</v>
      </c>
      <c r="H2228" s="12" t="s">
        <v>2815</v>
      </c>
      <c r="I2228" s="20">
        <v>35000</v>
      </c>
      <c r="J2228" s="12" t="s">
        <v>2264</v>
      </c>
      <c r="K2228" s="12" t="s">
        <v>2647</v>
      </c>
      <c r="L2228" s="12" t="s">
        <v>2249</v>
      </c>
      <c r="M2228" s="12"/>
      <c r="N2228" s="12" t="s">
        <v>2438</v>
      </c>
      <c r="O2228" s="23">
        <v>0</v>
      </c>
      <c r="P2228" s="23">
        <v>0</v>
      </c>
      <c r="Q2228" s="23">
        <v>0</v>
      </c>
      <c r="R2228" s="24">
        <v>0</v>
      </c>
      <c r="S2228" s="25">
        <v>384</v>
      </c>
      <c r="U2228" s="22" t="str">
        <f>IFERROR(VLOOKUP(B2228,[1]Planilha1!$A$1:$B$34,2,FALSE),"Liberado")</f>
        <v>Liberado</v>
      </c>
    </row>
    <row r="2229" spans="1:21" s="21" customFormat="1" ht="20.100000000000001" customHeight="1" x14ac:dyDescent="0.2">
      <c r="A2229" s="12" t="s">
        <v>58</v>
      </c>
      <c r="B2229" s="18" t="s">
        <v>242</v>
      </c>
      <c r="C2229" s="12" t="s">
        <v>466</v>
      </c>
      <c r="D2229" s="12" t="s">
        <v>1462</v>
      </c>
      <c r="E2229" s="19" t="s">
        <v>5</v>
      </c>
      <c r="F2229" s="19" t="s">
        <v>2273</v>
      </c>
      <c r="G2229" s="19" t="s">
        <v>5496</v>
      </c>
      <c r="H2229" s="12" t="s">
        <v>5486</v>
      </c>
      <c r="I2229" s="20">
        <v>10000</v>
      </c>
      <c r="J2229" s="12" t="s">
        <v>2264</v>
      </c>
      <c r="K2229" s="12" t="s">
        <v>5497</v>
      </c>
      <c r="L2229" s="12" t="s">
        <v>2334</v>
      </c>
      <c r="M2229" s="12"/>
      <c r="N2229" s="12" t="s">
        <v>2612</v>
      </c>
      <c r="O2229" s="23">
        <v>0</v>
      </c>
      <c r="P2229" s="23">
        <v>5000</v>
      </c>
      <c r="Q2229" s="23">
        <v>0</v>
      </c>
      <c r="R2229" s="24">
        <v>0</v>
      </c>
      <c r="S2229" s="25">
        <v>520</v>
      </c>
      <c r="U2229" s="22" t="str">
        <f>IFERROR(VLOOKUP(B2229,[1]Planilha1!$A$1:$B$34,2,FALSE),"Liberado")</f>
        <v>Liberado</v>
      </c>
    </row>
    <row r="2230" spans="1:21" s="21" customFormat="1" ht="20.100000000000001" customHeight="1" x14ac:dyDescent="0.2">
      <c r="A2230" s="12" t="s">
        <v>58</v>
      </c>
      <c r="B2230" s="18" t="s">
        <v>242</v>
      </c>
      <c r="C2230" s="12" t="s">
        <v>466</v>
      </c>
      <c r="D2230" s="12" t="s">
        <v>1463</v>
      </c>
      <c r="E2230" s="19" t="s">
        <v>5</v>
      </c>
      <c r="F2230" s="19" t="s">
        <v>2519</v>
      </c>
      <c r="G2230" s="19" t="s">
        <v>5498</v>
      </c>
      <c r="H2230" s="12" t="s">
        <v>2815</v>
      </c>
      <c r="I2230" s="20">
        <v>8000</v>
      </c>
      <c r="J2230" s="12" t="s">
        <v>2264</v>
      </c>
      <c r="K2230" s="12" t="s">
        <v>2728</v>
      </c>
      <c r="L2230" s="12" t="s">
        <v>2249</v>
      </c>
      <c r="M2230" s="12"/>
      <c r="N2230" s="12" t="s">
        <v>2438</v>
      </c>
      <c r="O2230" s="23">
        <v>0</v>
      </c>
      <c r="P2230" s="23">
        <v>0</v>
      </c>
      <c r="Q2230" s="23">
        <v>0</v>
      </c>
      <c r="R2230" s="24">
        <v>0</v>
      </c>
      <c r="S2230" s="25">
        <v>352</v>
      </c>
      <c r="U2230" s="22" t="str">
        <f>IFERROR(VLOOKUP(B2230,[1]Planilha1!$A$1:$B$34,2,FALSE),"Liberado")</f>
        <v>Liberado</v>
      </c>
    </row>
    <row r="2231" spans="1:21" s="21" customFormat="1" ht="20.100000000000001" customHeight="1" x14ac:dyDescent="0.2">
      <c r="A2231" s="12" t="s">
        <v>58</v>
      </c>
      <c r="B2231" s="18" t="s">
        <v>242</v>
      </c>
      <c r="C2231" s="12" t="s">
        <v>466</v>
      </c>
      <c r="D2231" s="12" t="s">
        <v>1464</v>
      </c>
      <c r="E2231" s="19" t="s">
        <v>5</v>
      </c>
      <c r="F2231" s="19" t="s">
        <v>2273</v>
      </c>
      <c r="G2231" s="19" t="s">
        <v>5499</v>
      </c>
      <c r="H2231" s="12" t="s">
        <v>2815</v>
      </c>
      <c r="I2231" s="20">
        <v>18459.990000000002</v>
      </c>
      <c r="J2231" s="12" t="s">
        <v>2264</v>
      </c>
      <c r="K2231" s="12" t="s">
        <v>5500</v>
      </c>
      <c r="L2231" s="12" t="s">
        <v>2249</v>
      </c>
      <c r="M2231" s="12"/>
      <c r="N2231" s="12" t="s">
        <v>8224</v>
      </c>
      <c r="O2231" s="23">
        <v>6459.99</v>
      </c>
      <c r="P2231" s="23">
        <v>0</v>
      </c>
      <c r="Q2231" s="23">
        <v>0</v>
      </c>
      <c r="R2231" s="24">
        <v>6459.99</v>
      </c>
      <c r="S2231" s="25">
        <v>352</v>
      </c>
      <c r="U2231" s="22" t="str">
        <f>IFERROR(VLOOKUP(B2231,[1]Planilha1!$A$1:$B$34,2,FALSE),"Liberado")</f>
        <v>Liberado</v>
      </c>
    </row>
    <row r="2232" spans="1:21" s="21" customFormat="1" ht="20.100000000000001" customHeight="1" x14ac:dyDescent="0.2">
      <c r="A2232" s="12" t="s">
        <v>58</v>
      </c>
      <c r="B2232" s="18" t="s">
        <v>242</v>
      </c>
      <c r="C2232" s="12" t="s">
        <v>466</v>
      </c>
      <c r="D2232" s="12" t="s">
        <v>1465</v>
      </c>
      <c r="E2232" s="19" t="s">
        <v>5</v>
      </c>
      <c r="F2232" s="19" t="s">
        <v>12</v>
      </c>
      <c r="G2232" s="19" t="s">
        <v>5501</v>
      </c>
      <c r="H2232" s="12" t="s">
        <v>5370</v>
      </c>
      <c r="I2232" s="20">
        <v>48572.75</v>
      </c>
      <c r="J2232" s="12" t="s">
        <v>2264</v>
      </c>
      <c r="K2232" s="12" t="s">
        <v>5502</v>
      </c>
      <c r="L2232" s="12" t="s">
        <v>7881</v>
      </c>
      <c r="M2232" s="12"/>
      <c r="N2232" s="12" t="s">
        <v>2595</v>
      </c>
      <c r="O2232" s="23">
        <v>0</v>
      </c>
      <c r="P2232" s="23">
        <v>8000</v>
      </c>
      <c r="Q2232" s="23">
        <v>0</v>
      </c>
      <c r="R2232" s="24">
        <v>0</v>
      </c>
      <c r="S2232" s="25">
        <v>320</v>
      </c>
      <c r="U2232" s="22" t="str">
        <f>IFERROR(VLOOKUP(B2232,[1]Planilha1!$A$1:$B$34,2,FALSE),"Liberado")</f>
        <v>Liberado</v>
      </c>
    </row>
    <row r="2233" spans="1:21" s="21" customFormat="1" ht="20.100000000000001" customHeight="1" x14ac:dyDescent="0.2">
      <c r="A2233" s="12" t="s">
        <v>58</v>
      </c>
      <c r="B2233" s="18" t="s">
        <v>242</v>
      </c>
      <c r="C2233" s="12" t="s">
        <v>466</v>
      </c>
      <c r="D2233" s="12" t="s">
        <v>10110</v>
      </c>
      <c r="E2233" s="19" t="s">
        <v>5</v>
      </c>
      <c r="F2233" s="19" t="s">
        <v>2244</v>
      </c>
      <c r="G2233" s="19" t="s">
        <v>10111</v>
      </c>
      <c r="H2233" s="12" t="s">
        <v>2815</v>
      </c>
      <c r="I2233" s="20">
        <v>12000</v>
      </c>
      <c r="J2233" s="12" t="s">
        <v>2264</v>
      </c>
      <c r="K2233" s="12" t="s">
        <v>10112</v>
      </c>
      <c r="L2233" s="12" t="s">
        <v>7875</v>
      </c>
      <c r="M2233" s="12"/>
      <c r="N2233" s="12" t="s">
        <v>8237</v>
      </c>
      <c r="O2233" s="23">
        <v>0</v>
      </c>
      <c r="P2233" s="23">
        <v>15000</v>
      </c>
      <c r="Q2233" s="23">
        <v>0</v>
      </c>
      <c r="R2233" s="24">
        <v>0</v>
      </c>
      <c r="S2233" s="25">
        <v>160</v>
      </c>
      <c r="U2233" s="22" t="str">
        <f>IFERROR(VLOOKUP(B2233,[1]Planilha1!$A$1:$B$34,2,FALSE),"Liberado")</f>
        <v>Liberado</v>
      </c>
    </row>
    <row r="2234" spans="1:21" s="21" customFormat="1" ht="20.100000000000001" customHeight="1" x14ac:dyDescent="0.2">
      <c r="A2234" s="12" t="s">
        <v>58</v>
      </c>
      <c r="B2234" s="18" t="s">
        <v>242</v>
      </c>
      <c r="C2234" s="12" t="s">
        <v>466</v>
      </c>
      <c r="D2234" s="12" t="s">
        <v>10113</v>
      </c>
      <c r="E2234" s="19" t="s">
        <v>5</v>
      </c>
      <c r="F2234" s="19" t="s">
        <v>2273</v>
      </c>
      <c r="G2234" s="19" t="s">
        <v>10114</v>
      </c>
      <c r="H2234" s="12" t="s">
        <v>2815</v>
      </c>
      <c r="I2234" s="20">
        <v>18740</v>
      </c>
      <c r="J2234" s="12" t="s">
        <v>2264</v>
      </c>
      <c r="K2234" s="12" t="s">
        <v>5455</v>
      </c>
      <c r="L2234" s="12" t="s">
        <v>2288</v>
      </c>
      <c r="M2234" s="12" t="s">
        <v>10115</v>
      </c>
      <c r="N2234" s="12" t="s">
        <v>2438</v>
      </c>
      <c r="O2234" s="23">
        <v>0</v>
      </c>
      <c r="P2234" s="23">
        <v>15000</v>
      </c>
      <c r="Q2234" s="23">
        <v>0</v>
      </c>
      <c r="R2234" s="24">
        <v>0</v>
      </c>
      <c r="S2234" s="25">
        <v>64</v>
      </c>
      <c r="U2234" s="22" t="str">
        <f>IFERROR(VLOOKUP(B2234,[1]Planilha1!$A$1:$B$34,2,FALSE),"Liberado")</f>
        <v>Liberado</v>
      </c>
    </row>
    <row r="2235" spans="1:21" s="21" customFormat="1" ht="20.100000000000001" customHeight="1" x14ac:dyDescent="0.2">
      <c r="A2235" s="12" t="s">
        <v>58</v>
      </c>
      <c r="B2235" s="18" t="s">
        <v>242</v>
      </c>
      <c r="C2235" s="12" t="s">
        <v>466</v>
      </c>
      <c r="D2235" s="12" t="s">
        <v>10116</v>
      </c>
      <c r="E2235" s="19" t="s">
        <v>5</v>
      </c>
      <c r="F2235" s="19" t="s">
        <v>2244</v>
      </c>
      <c r="G2235" s="19" t="s">
        <v>10117</v>
      </c>
      <c r="H2235" s="12" t="s">
        <v>2815</v>
      </c>
      <c r="I2235" s="20">
        <v>30000</v>
      </c>
      <c r="J2235" s="12" t="s">
        <v>2264</v>
      </c>
      <c r="K2235" s="12" t="s">
        <v>10118</v>
      </c>
      <c r="L2235" s="12" t="s">
        <v>6531</v>
      </c>
      <c r="M2235" s="12"/>
      <c r="N2235" s="12" t="s">
        <v>2768</v>
      </c>
      <c r="O2235" s="23">
        <v>0</v>
      </c>
      <c r="P2235" s="23">
        <v>10000</v>
      </c>
      <c r="Q2235" s="23">
        <v>0</v>
      </c>
      <c r="R2235" s="24">
        <v>0</v>
      </c>
      <c r="S2235" s="25">
        <v>64</v>
      </c>
      <c r="U2235" s="22" t="str">
        <f>IFERROR(VLOOKUP(B2235,[1]Planilha1!$A$1:$B$34,2,FALSE),"Liberado")</f>
        <v>Liberado</v>
      </c>
    </row>
    <row r="2236" spans="1:21" s="21" customFormat="1" ht="20.100000000000001" customHeight="1" x14ac:dyDescent="0.2">
      <c r="A2236" s="12" t="s">
        <v>58</v>
      </c>
      <c r="B2236" s="18" t="s">
        <v>242</v>
      </c>
      <c r="C2236" s="12" t="s">
        <v>318</v>
      </c>
      <c r="D2236" s="12" t="s">
        <v>1466</v>
      </c>
      <c r="E2236" s="19" t="s">
        <v>5</v>
      </c>
      <c r="F2236" s="19" t="s">
        <v>2244</v>
      </c>
      <c r="G2236" s="19" t="s">
        <v>5503</v>
      </c>
      <c r="H2236" s="12" t="s">
        <v>5504</v>
      </c>
      <c r="I2236" s="20">
        <v>20583.560000000001</v>
      </c>
      <c r="J2236" s="12" t="s">
        <v>2264</v>
      </c>
      <c r="K2236" s="12" t="s">
        <v>5505</v>
      </c>
      <c r="L2236" s="12" t="s">
        <v>7881</v>
      </c>
      <c r="M2236" s="12"/>
      <c r="N2236" s="12" t="s">
        <v>5506</v>
      </c>
      <c r="O2236" s="23">
        <v>0</v>
      </c>
      <c r="P2236" s="23">
        <v>6000</v>
      </c>
      <c r="Q2236" s="23">
        <v>0</v>
      </c>
      <c r="R2236" s="24">
        <v>0</v>
      </c>
      <c r="S2236" s="25">
        <v>960</v>
      </c>
      <c r="U2236" s="22" t="str">
        <f>IFERROR(VLOOKUP(B2236,[1]Planilha1!$A$1:$B$34,2,FALSE),"Liberado")</f>
        <v>Liberado</v>
      </c>
    </row>
    <row r="2237" spans="1:21" s="21" customFormat="1" ht="20.100000000000001" customHeight="1" x14ac:dyDescent="0.2">
      <c r="A2237" s="12" t="s">
        <v>58</v>
      </c>
      <c r="B2237" s="18" t="s">
        <v>242</v>
      </c>
      <c r="C2237" s="12" t="s">
        <v>318</v>
      </c>
      <c r="D2237" s="12" t="s">
        <v>7825</v>
      </c>
      <c r="E2237" s="19" t="s">
        <v>5</v>
      </c>
      <c r="F2237" s="19" t="s">
        <v>2244</v>
      </c>
      <c r="G2237" s="19" t="s">
        <v>10119</v>
      </c>
      <c r="H2237" s="12" t="s">
        <v>4931</v>
      </c>
      <c r="I2237" s="20">
        <v>37480</v>
      </c>
      <c r="J2237" s="12" t="s">
        <v>2264</v>
      </c>
      <c r="K2237" s="12" t="s">
        <v>8264</v>
      </c>
      <c r="L2237" s="12" t="s">
        <v>2677</v>
      </c>
      <c r="M2237" s="12"/>
      <c r="N2237" s="12" t="s">
        <v>8112</v>
      </c>
      <c r="O2237" s="23">
        <v>0</v>
      </c>
      <c r="P2237" s="23">
        <v>0</v>
      </c>
      <c r="Q2237" s="23">
        <v>0</v>
      </c>
      <c r="R2237" s="24">
        <v>0</v>
      </c>
      <c r="S2237" s="25">
        <v>192</v>
      </c>
      <c r="U2237" s="22" t="str">
        <f>IFERROR(VLOOKUP(B2237,[1]Planilha1!$A$1:$B$34,2,FALSE),"Liberado")</f>
        <v>Liberado</v>
      </c>
    </row>
    <row r="2238" spans="1:21" s="21" customFormat="1" ht="20.100000000000001" customHeight="1" x14ac:dyDescent="0.2">
      <c r="A2238" s="12" t="s">
        <v>58</v>
      </c>
      <c r="B2238" s="18" t="s">
        <v>242</v>
      </c>
      <c r="C2238" s="12" t="s">
        <v>318</v>
      </c>
      <c r="D2238" s="12" t="s">
        <v>10120</v>
      </c>
      <c r="E2238" s="19" t="s">
        <v>5</v>
      </c>
      <c r="F2238" s="19" t="s">
        <v>4902</v>
      </c>
      <c r="G2238" s="19" t="s">
        <v>10121</v>
      </c>
      <c r="H2238" s="12" t="s">
        <v>5504</v>
      </c>
      <c r="I2238" s="20">
        <v>0</v>
      </c>
      <c r="J2238" s="12" t="s">
        <v>2264</v>
      </c>
      <c r="K2238" s="12" t="s">
        <v>3216</v>
      </c>
      <c r="L2238" s="12" t="s">
        <v>7875</v>
      </c>
      <c r="M2238" s="12"/>
      <c r="N2238" s="12" t="s">
        <v>3216</v>
      </c>
      <c r="O2238" s="23">
        <v>0</v>
      </c>
      <c r="P2238" s="23">
        <v>0</v>
      </c>
      <c r="Q2238" s="23">
        <v>0</v>
      </c>
      <c r="R2238" s="24">
        <v>0</v>
      </c>
      <c r="S2238" s="25">
        <v>0</v>
      </c>
      <c r="U2238" s="22" t="str">
        <f>IFERROR(VLOOKUP(B2238,[1]Planilha1!$A$1:$B$34,2,FALSE),"Liberado")</f>
        <v>Liberado</v>
      </c>
    </row>
    <row r="2239" spans="1:21" s="21" customFormat="1" ht="20.100000000000001" customHeight="1" x14ac:dyDescent="0.2">
      <c r="A2239" s="12" t="s">
        <v>58</v>
      </c>
      <c r="B2239" s="18" t="s">
        <v>242</v>
      </c>
      <c r="C2239" s="12" t="s">
        <v>320</v>
      </c>
      <c r="D2239" s="12" t="s">
        <v>1467</v>
      </c>
      <c r="E2239" s="19" t="s">
        <v>5</v>
      </c>
      <c r="F2239" s="19" t="s">
        <v>2273</v>
      </c>
      <c r="G2239" s="19" t="s">
        <v>5507</v>
      </c>
      <c r="H2239" s="12" t="s">
        <v>5432</v>
      </c>
      <c r="I2239" s="20">
        <v>100000</v>
      </c>
      <c r="J2239" s="12" t="s">
        <v>2264</v>
      </c>
      <c r="K2239" s="12" t="s">
        <v>5508</v>
      </c>
      <c r="L2239" s="12" t="s">
        <v>2249</v>
      </c>
      <c r="M2239" s="12"/>
      <c r="N2239" s="12" t="s">
        <v>8224</v>
      </c>
      <c r="O2239" s="23">
        <v>0</v>
      </c>
      <c r="P2239" s="23">
        <v>6000</v>
      </c>
      <c r="Q2239" s="23">
        <v>0</v>
      </c>
      <c r="R2239" s="24">
        <v>0</v>
      </c>
      <c r="S2239" s="25">
        <v>720</v>
      </c>
      <c r="U2239" s="22" t="str">
        <f>IFERROR(VLOOKUP(B2239,[1]Planilha1!$A$1:$B$34,2,FALSE),"Liberado")</f>
        <v>Liberado</v>
      </c>
    </row>
    <row r="2240" spans="1:21" s="21" customFormat="1" ht="20.100000000000001" customHeight="1" x14ac:dyDescent="0.2">
      <c r="A2240" s="12" t="s">
        <v>58</v>
      </c>
      <c r="B2240" s="18" t="s">
        <v>242</v>
      </c>
      <c r="C2240" s="12" t="s">
        <v>320</v>
      </c>
      <c r="D2240" s="12" t="s">
        <v>10122</v>
      </c>
      <c r="E2240" s="19" t="s">
        <v>5</v>
      </c>
      <c r="F2240" s="19" t="s">
        <v>2273</v>
      </c>
      <c r="G2240" s="19" t="s">
        <v>10123</v>
      </c>
      <c r="H2240" s="12" t="s">
        <v>2720</v>
      </c>
      <c r="I2240" s="20">
        <v>9370</v>
      </c>
      <c r="J2240" s="12" t="s">
        <v>2264</v>
      </c>
      <c r="K2240" s="12" t="s">
        <v>10124</v>
      </c>
      <c r="L2240" s="12" t="s">
        <v>2266</v>
      </c>
      <c r="M2240" s="12"/>
      <c r="N2240" s="12" t="s">
        <v>8237</v>
      </c>
      <c r="O2240" s="23">
        <v>0</v>
      </c>
      <c r="P2240" s="23">
        <v>15000</v>
      </c>
      <c r="Q2240" s="23">
        <v>0</v>
      </c>
      <c r="R2240" s="24">
        <v>0</v>
      </c>
      <c r="S2240" s="25">
        <v>160</v>
      </c>
      <c r="U2240" s="22" t="str">
        <f>IFERROR(VLOOKUP(B2240,[1]Planilha1!$A$1:$B$34,2,FALSE),"Liberado")</f>
        <v>Liberado</v>
      </c>
    </row>
    <row r="2241" spans="1:21" s="21" customFormat="1" ht="20.100000000000001" customHeight="1" x14ac:dyDescent="0.2">
      <c r="A2241" s="12" t="s">
        <v>58</v>
      </c>
      <c r="B2241" s="18" t="s">
        <v>242</v>
      </c>
      <c r="C2241" s="12" t="s">
        <v>320</v>
      </c>
      <c r="D2241" s="12" t="s">
        <v>10125</v>
      </c>
      <c r="E2241" s="19" t="s">
        <v>5</v>
      </c>
      <c r="F2241" s="19" t="s">
        <v>2255</v>
      </c>
      <c r="G2241" s="19" t="s">
        <v>10126</v>
      </c>
      <c r="H2241" s="12" t="s">
        <v>2720</v>
      </c>
      <c r="I2241" s="20">
        <v>37480</v>
      </c>
      <c r="J2241" s="12" t="s">
        <v>2264</v>
      </c>
      <c r="K2241" s="12" t="s">
        <v>10127</v>
      </c>
      <c r="L2241" s="12" t="s">
        <v>2288</v>
      </c>
      <c r="M2241" s="12" t="s">
        <v>10128</v>
      </c>
      <c r="N2241" s="12" t="s">
        <v>2438</v>
      </c>
      <c r="O2241" s="23">
        <v>0</v>
      </c>
      <c r="P2241" s="23">
        <v>6000</v>
      </c>
      <c r="Q2241" s="23">
        <v>0</v>
      </c>
      <c r="R2241" s="24">
        <v>0</v>
      </c>
      <c r="S2241" s="25">
        <v>96</v>
      </c>
      <c r="U2241" s="22" t="str">
        <f>IFERROR(VLOOKUP(B2241,[1]Planilha1!$A$1:$B$34,2,FALSE),"Liberado")</f>
        <v>Liberado</v>
      </c>
    </row>
    <row r="2242" spans="1:21" s="21" customFormat="1" ht="20.100000000000001" customHeight="1" x14ac:dyDescent="0.2">
      <c r="A2242" s="12" t="s">
        <v>58</v>
      </c>
      <c r="B2242" s="18" t="s">
        <v>242</v>
      </c>
      <c r="C2242" s="12" t="s">
        <v>320</v>
      </c>
      <c r="D2242" s="12" t="s">
        <v>10129</v>
      </c>
      <c r="E2242" s="19" t="s">
        <v>5</v>
      </c>
      <c r="F2242" s="19" t="s">
        <v>2273</v>
      </c>
      <c r="G2242" s="19" t="s">
        <v>10130</v>
      </c>
      <c r="H2242" s="12" t="s">
        <v>5432</v>
      </c>
      <c r="I2242" s="20">
        <v>10000</v>
      </c>
      <c r="J2242" s="12" t="s">
        <v>2264</v>
      </c>
      <c r="K2242" s="12" t="s">
        <v>10131</v>
      </c>
      <c r="L2242" s="12" t="s">
        <v>2266</v>
      </c>
      <c r="M2242" s="12"/>
      <c r="N2242" s="12" t="s">
        <v>2321</v>
      </c>
      <c r="O2242" s="23">
        <v>0</v>
      </c>
      <c r="P2242" s="23">
        <v>10000</v>
      </c>
      <c r="Q2242" s="23">
        <v>0</v>
      </c>
      <c r="R2242" s="24">
        <v>0</v>
      </c>
      <c r="S2242" s="25">
        <v>120</v>
      </c>
      <c r="U2242" s="22" t="str">
        <f>IFERROR(VLOOKUP(B2242,[1]Planilha1!$A$1:$B$34,2,FALSE),"Liberado")</f>
        <v>Liberado</v>
      </c>
    </row>
    <row r="2243" spans="1:21" s="21" customFormat="1" ht="20.100000000000001" customHeight="1" x14ac:dyDescent="0.2">
      <c r="A2243" s="12" t="s">
        <v>58</v>
      </c>
      <c r="B2243" s="18" t="s">
        <v>242</v>
      </c>
      <c r="C2243" s="12" t="s">
        <v>320</v>
      </c>
      <c r="D2243" s="12" t="s">
        <v>10132</v>
      </c>
      <c r="E2243" s="19" t="s">
        <v>5</v>
      </c>
      <c r="F2243" s="19" t="s">
        <v>9867</v>
      </c>
      <c r="G2243" s="19" t="s">
        <v>10133</v>
      </c>
      <c r="H2243" s="12" t="s">
        <v>5410</v>
      </c>
      <c r="I2243" s="20">
        <v>300000</v>
      </c>
      <c r="J2243" s="12" t="s">
        <v>2264</v>
      </c>
      <c r="K2243" s="12" t="s">
        <v>3216</v>
      </c>
      <c r="L2243" s="12" t="s">
        <v>2288</v>
      </c>
      <c r="M2243" s="12" t="s">
        <v>10134</v>
      </c>
      <c r="N2243" s="12" t="s">
        <v>3216</v>
      </c>
      <c r="O2243" s="23">
        <v>0</v>
      </c>
      <c r="P2243" s="23">
        <v>0</v>
      </c>
      <c r="Q2243" s="23">
        <v>0</v>
      </c>
      <c r="R2243" s="24">
        <v>0</v>
      </c>
      <c r="S2243" s="25">
        <v>40</v>
      </c>
      <c r="U2243" s="22" t="str">
        <f>IFERROR(VLOOKUP(B2243,[1]Planilha1!$A$1:$B$34,2,FALSE),"Liberado")</f>
        <v>Liberado</v>
      </c>
    </row>
    <row r="2244" spans="1:21" s="21" customFormat="1" ht="20.100000000000001" customHeight="1" x14ac:dyDescent="0.2">
      <c r="A2244" s="12" t="s">
        <v>58</v>
      </c>
      <c r="B2244" s="18" t="s">
        <v>242</v>
      </c>
      <c r="C2244" s="12" t="s">
        <v>519</v>
      </c>
      <c r="D2244" s="12" t="s">
        <v>1468</v>
      </c>
      <c r="E2244" s="19" t="s">
        <v>5</v>
      </c>
      <c r="F2244" s="19" t="s">
        <v>2244</v>
      </c>
      <c r="G2244" s="19" t="s">
        <v>5509</v>
      </c>
      <c r="H2244" s="12" t="s">
        <v>5510</v>
      </c>
      <c r="I2244" s="20">
        <v>58759.59</v>
      </c>
      <c r="J2244" s="12" t="s">
        <v>2264</v>
      </c>
      <c r="K2244" s="12" t="s">
        <v>5511</v>
      </c>
      <c r="L2244" s="12" t="s">
        <v>2334</v>
      </c>
      <c r="M2244" s="12"/>
      <c r="N2244" s="12" t="s">
        <v>3170</v>
      </c>
      <c r="O2244" s="23">
        <v>8000</v>
      </c>
      <c r="P2244" s="23">
        <v>0</v>
      </c>
      <c r="Q2244" s="23">
        <v>0</v>
      </c>
      <c r="R2244" s="24">
        <v>0</v>
      </c>
      <c r="S2244" s="25">
        <v>1640</v>
      </c>
      <c r="U2244" s="22" t="str">
        <f>IFERROR(VLOOKUP(B2244,[1]Planilha1!$A$1:$B$34,2,FALSE),"Liberado")</f>
        <v>Liberado</v>
      </c>
    </row>
    <row r="2245" spans="1:21" s="21" customFormat="1" ht="20.100000000000001" customHeight="1" x14ac:dyDescent="0.2">
      <c r="A2245" s="12" t="s">
        <v>58</v>
      </c>
      <c r="B2245" s="18" t="s">
        <v>242</v>
      </c>
      <c r="C2245" s="12" t="s">
        <v>519</v>
      </c>
      <c r="D2245" s="12" t="s">
        <v>1469</v>
      </c>
      <c r="E2245" s="19" t="s">
        <v>5</v>
      </c>
      <c r="F2245" s="19" t="s">
        <v>2255</v>
      </c>
      <c r="G2245" s="19" t="s">
        <v>5512</v>
      </c>
      <c r="H2245" s="12" t="s">
        <v>2655</v>
      </c>
      <c r="I2245" s="20">
        <v>6000</v>
      </c>
      <c r="J2245" s="12" t="s">
        <v>2264</v>
      </c>
      <c r="K2245" s="12" t="s">
        <v>5513</v>
      </c>
      <c r="L2245" s="12" t="s">
        <v>2677</v>
      </c>
      <c r="M2245" s="12"/>
      <c r="N2245" s="12" t="s">
        <v>2321</v>
      </c>
      <c r="O2245" s="23">
        <v>0</v>
      </c>
      <c r="P2245" s="23">
        <v>0</v>
      </c>
      <c r="Q2245" s="23">
        <v>0</v>
      </c>
      <c r="R2245" s="24">
        <v>0</v>
      </c>
      <c r="S2245" s="25">
        <v>960</v>
      </c>
      <c r="U2245" s="22" t="str">
        <f>IFERROR(VLOOKUP(B2245,[1]Planilha1!$A$1:$B$34,2,FALSE),"Liberado")</f>
        <v>Liberado</v>
      </c>
    </row>
    <row r="2246" spans="1:21" s="21" customFormat="1" ht="20.100000000000001" customHeight="1" x14ac:dyDescent="0.2">
      <c r="A2246" s="12" t="s">
        <v>58</v>
      </c>
      <c r="B2246" s="18" t="s">
        <v>242</v>
      </c>
      <c r="C2246" s="12" t="s">
        <v>519</v>
      </c>
      <c r="D2246" s="12" t="s">
        <v>1470</v>
      </c>
      <c r="E2246" s="19" t="s">
        <v>5</v>
      </c>
      <c r="F2246" s="19" t="s">
        <v>2273</v>
      </c>
      <c r="G2246" s="19" t="s">
        <v>5514</v>
      </c>
      <c r="H2246" s="12" t="s">
        <v>5515</v>
      </c>
      <c r="I2246" s="20">
        <v>485</v>
      </c>
      <c r="J2246" s="12" t="s">
        <v>2264</v>
      </c>
      <c r="K2246" s="12" t="s">
        <v>5516</v>
      </c>
      <c r="L2246" s="12" t="s">
        <v>2296</v>
      </c>
      <c r="M2246" s="12"/>
      <c r="N2246" s="12" t="s">
        <v>2342</v>
      </c>
      <c r="O2246" s="23">
        <v>15746.92</v>
      </c>
      <c r="P2246" s="23">
        <v>0</v>
      </c>
      <c r="Q2246" s="23">
        <v>0</v>
      </c>
      <c r="R2246" s="24">
        <v>15746.92</v>
      </c>
      <c r="S2246" s="25">
        <v>960</v>
      </c>
      <c r="U2246" s="22" t="str">
        <f>IFERROR(VLOOKUP(B2246,[1]Planilha1!$A$1:$B$34,2,FALSE),"Liberado")</f>
        <v>Liberado</v>
      </c>
    </row>
    <row r="2247" spans="1:21" s="21" customFormat="1" ht="20.100000000000001" customHeight="1" x14ac:dyDescent="0.2">
      <c r="A2247" s="12" t="s">
        <v>58</v>
      </c>
      <c r="B2247" s="18" t="s">
        <v>242</v>
      </c>
      <c r="C2247" s="12" t="s">
        <v>519</v>
      </c>
      <c r="D2247" s="12" t="s">
        <v>1471</v>
      </c>
      <c r="E2247" s="19" t="s">
        <v>5</v>
      </c>
      <c r="F2247" s="19" t="s">
        <v>2244</v>
      </c>
      <c r="G2247" s="19" t="s">
        <v>5517</v>
      </c>
      <c r="H2247" s="12" t="s">
        <v>5383</v>
      </c>
      <c r="I2247" s="20">
        <v>18129</v>
      </c>
      <c r="J2247" s="12" t="s">
        <v>2264</v>
      </c>
      <c r="K2247" s="12" t="s">
        <v>5518</v>
      </c>
      <c r="L2247" s="12" t="s">
        <v>2827</v>
      </c>
      <c r="M2247" s="12"/>
      <c r="N2247" s="12" t="s">
        <v>2342</v>
      </c>
      <c r="O2247" s="23">
        <v>3000</v>
      </c>
      <c r="P2247" s="23">
        <v>0</v>
      </c>
      <c r="Q2247" s="23">
        <v>0</v>
      </c>
      <c r="R2247" s="24">
        <v>0</v>
      </c>
      <c r="S2247" s="25">
        <v>1000</v>
      </c>
      <c r="U2247" s="22" t="str">
        <f>IFERROR(VLOOKUP(B2247,[1]Planilha1!$A$1:$B$34,2,FALSE),"Liberado")</f>
        <v>Liberado</v>
      </c>
    </row>
    <row r="2248" spans="1:21" s="21" customFormat="1" ht="20.100000000000001" customHeight="1" x14ac:dyDescent="0.2">
      <c r="A2248" s="12" t="s">
        <v>58</v>
      </c>
      <c r="B2248" s="18" t="s">
        <v>242</v>
      </c>
      <c r="C2248" s="12" t="s">
        <v>519</v>
      </c>
      <c r="D2248" s="12" t="s">
        <v>1472</v>
      </c>
      <c r="E2248" s="19" t="s">
        <v>5</v>
      </c>
      <c r="F2248" s="19" t="s">
        <v>2255</v>
      </c>
      <c r="G2248" s="19" t="s">
        <v>5519</v>
      </c>
      <c r="H2248" s="12" t="s">
        <v>2655</v>
      </c>
      <c r="I2248" s="20">
        <v>5500</v>
      </c>
      <c r="J2248" s="12" t="s">
        <v>2264</v>
      </c>
      <c r="K2248" s="12" t="s">
        <v>5520</v>
      </c>
      <c r="L2248" s="12" t="s">
        <v>7881</v>
      </c>
      <c r="M2248" s="12"/>
      <c r="N2248" s="12" t="s">
        <v>8345</v>
      </c>
      <c r="O2248" s="23">
        <v>0</v>
      </c>
      <c r="P2248" s="23">
        <v>5000</v>
      </c>
      <c r="Q2248" s="23">
        <v>0</v>
      </c>
      <c r="R2248" s="24">
        <v>0</v>
      </c>
      <c r="S2248" s="25">
        <v>672</v>
      </c>
      <c r="U2248" s="22" t="str">
        <f>IFERROR(VLOOKUP(B2248,[1]Planilha1!$A$1:$B$34,2,FALSE),"Liberado")</f>
        <v>Liberado</v>
      </c>
    </row>
    <row r="2249" spans="1:21" s="21" customFormat="1" ht="20.100000000000001" customHeight="1" x14ac:dyDescent="0.2">
      <c r="A2249" s="12" t="s">
        <v>58</v>
      </c>
      <c r="B2249" s="18" t="s">
        <v>242</v>
      </c>
      <c r="C2249" s="12" t="s">
        <v>519</v>
      </c>
      <c r="D2249" s="12" t="s">
        <v>1473</v>
      </c>
      <c r="E2249" s="19" t="s">
        <v>5</v>
      </c>
      <c r="F2249" s="19" t="s">
        <v>2255</v>
      </c>
      <c r="G2249" s="19" t="s">
        <v>5521</v>
      </c>
      <c r="H2249" s="12" t="s">
        <v>2655</v>
      </c>
      <c r="I2249" s="20">
        <v>35200</v>
      </c>
      <c r="J2249" s="12" t="s">
        <v>2264</v>
      </c>
      <c r="K2249" s="12" t="s">
        <v>5522</v>
      </c>
      <c r="L2249" s="12" t="s">
        <v>3215</v>
      </c>
      <c r="M2249" s="12"/>
      <c r="N2249" s="12" t="s">
        <v>2438</v>
      </c>
      <c r="O2249" s="23">
        <v>0</v>
      </c>
      <c r="P2249" s="23">
        <v>6000</v>
      </c>
      <c r="Q2249" s="23">
        <v>0</v>
      </c>
      <c r="R2249" s="24">
        <v>0</v>
      </c>
      <c r="S2249" s="25">
        <v>640</v>
      </c>
      <c r="U2249" s="22" t="str">
        <f>IFERROR(VLOOKUP(B2249,[1]Planilha1!$A$1:$B$34,2,FALSE),"Liberado")</f>
        <v>Liberado</v>
      </c>
    </row>
    <row r="2250" spans="1:21" s="21" customFormat="1" ht="20.100000000000001" customHeight="1" x14ac:dyDescent="0.2">
      <c r="A2250" s="12" t="s">
        <v>58</v>
      </c>
      <c r="B2250" s="18" t="s">
        <v>242</v>
      </c>
      <c r="C2250" s="12" t="s">
        <v>519</v>
      </c>
      <c r="D2250" s="12" t="s">
        <v>1474</v>
      </c>
      <c r="E2250" s="19" t="s">
        <v>5</v>
      </c>
      <c r="F2250" s="19" t="s">
        <v>2244</v>
      </c>
      <c r="G2250" s="19" t="s">
        <v>5523</v>
      </c>
      <c r="H2250" s="12" t="s">
        <v>2655</v>
      </c>
      <c r="I2250" s="20">
        <v>11177.2</v>
      </c>
      <c r="J2250" s="12" t="s">
        <v>2264</v>
      </c>
      <c r="K2250" s="12" t="s">
        <v>5524</v>
      </c>
      <c r="L2250" s="12" t="s">
        <v>2249</v>
      </c>
      <c r="M2250" s="12"/>
      <c r="N2250" s="12" t="s">
        <v>2438</v>
      </c>
      <c r="O2250" s="23">
        <v>0</v>
      </c>
      <c r="P2250" s="23">
        <v>5000</v>
      </c>
      <c r="Q2250" s="23">
        <v>0</v>
      </c>
      <c r="R2250" s="24">
        <v>0</v>
      </c>
      <c r="S2250" s="25">
        <v>416</v>
      </c>
      <c r="U2250" s="22" t="str">
        <f>IFERROR(VLOOKUP(B2250,[1]Planilha1!$A$1:$B$34,2,FALSE),"Liberado")</f>
        <v>Liberado</v>
      </c>
    </row>
    <row r="2251" spans="1:21" s="21" customFormat="1" ht="20.100000000000001" customHeight="1" x14ac:dyDescent="0.2">
      <c r="A2251" s="12" t="s">
        <v>58</v>
      </c>
      <c r="B2251" s="18" t="s">
        <v>242</v>
      </c>
      <c r="C2251" s="12" t="s">
        <v>519</v>
      </c>
      <c r="D2251" s="12" t="s">
        <v>1474</v>
      </c>
      <c r="E2251" s="19" t="s">
        <v>5</v>
      </c>
      <c r="F2251" s="19" t="s">
        <v>2244</v>
      </c>
      <c r="G2251" s="19" t="s">
        <v>5525</v>
      </c>
      <c r="H2251" s="12" t="s">
        <v>2655</v>
      </c>
      <c r="I2251" s="20">
        <v>10121.08</v>
      </c>
      <c r="J2251" s="12" t="s">
        <v>2264</v>
      </c>
      <c r="K2251" s="12" t="s">
        <v>5526</v>
      </c>
      <c r="L2251" s="12" t="s">
        <v>2249</v>
      </c>
      <c r="M2251" s="12"/>
      <c r="N2251" s="12" t="s">
        <v>2438</v>
      </c>
      <c r="O2251" s="23">
        <v>0</v>
      </c>
      <c r="P2251" s="23">
        <v>5000</v>
      </c>
      <c r="Q2251" s="23">
        <v>0</v>
      </c>
      <c r="R2251" s="24">
        <v>0</v>
      </c>
      <c r="S2251" s="25">
        <v>416</v>
      </c>
      <c r="U2251" s="22" t="str">
        <f>IFERROR(VLOOKUP(B2251,[1]Planilha1!$A$1:$B$34,2,FALSE),"Liberado")</f>
        <v>Liberado</v>
      </c>
    </row>
    <row r="2252" spans="1:21" s="21" customFormat="1" ht="20.100000000000001" customHeight="1" x14ac:dyDescent="0.2">
      <c r="A2252" s="12" t="s">
        <v>58</v>
      </c>
      <c r="B2252" s="18" t="s">
        <v>242</v>
      </c>
      <c r="C2252" s="12" t="s">
        <v>519</v>
      </c>
      <c r="D2252" s="12" t="s">
        <v>1474</v>
      </c>
      <c r="E2252" s="19" t="s">
        <v>5</v>
      </c>
      <c r="F2252" s="19" t="s">
        <v>2244</v>
      </c>
      <c r="G2252" s="19" t="s">
        <v>5527</v>
      </c>
      <c r="H2252" s="12" t="s">
        <v>2655</v>
      </c>
      <c r="I2252" s="20">
        <v>10639.6</v>
      </c>
      <c r="J2252" s="12" t="s">
        <v>2264</v>
      </c>
      <c r="K2252" s="12" t="s">
        <v>5528</v>
      </c>
      <c r="L2252" s="12" t="s">
        <v>2249</v>
      </c>
      <c r="M2252" s="12"/>
      <c r="N2252" s="12" t="s">
        <v>2438</v>
      </c>
      <c r="O2252" s="23">
        <v>0</v>
      </c>
      <c r="P2252" s="23">
        <v>5000</v>
      </c>
      <c r="Q2252" s="23">
        <v>0</v>
      </c>
      <c r="R2252" s="24">
        <v>0</v>
      </c>
      <c r="S2252" s="25">
        <v>448</v>
      </c>
      <c r="U2252" s="22" t="str">
        <f>IFERROR(VLOOKUP(B2252,[1]Planilha1!$A$1:$B$34,2,FALSE),"Liberado")</f>
        <v>Liberado</v>
      </c>
    </row>
    <row r="2253" spans="1:21" s="21" customFormat="1" ht="20.100000000000001" customHeight="1" x14ac:dyDescent="0.2">
      <c r="A2253" s="12" t="s">
        <v>58</v>
      </c>
      <c r="B2253" s="18" t="s">
        <v>242</v>
      </c>
      <c r="C2253" s="12" t="s">
        <v>519</v>
      </c>
      <c r="D2253" s="12" t="s">
        <v>1475</v>
      </c>
      <c r="E2253" s="19" t="s">
        <v>5</v>
      </c>
      <c r="F2253" s="19" t="s">
        <v>2273</v>
      </c>
      <c r="G2253" s="19" t="s">
        <v>5529</v>
      </c>
      <c r="H2253" s="12" t="s">
        <v>2655</v>
      </c>
      <c r="I2253" s="20">
        <v>10000</v>
      </c>
      <c r="J2253" s="12" t="s">
        <v>2264</v>
      </c>
      <c r="K2253" s="12" t="s">
        <v>5530</v>
      </c>
      <c r="L2253" s="12" t="s">
        <v>2249</v>
      </c>
      <c r="M2253" s="12"/>
      <c r="N2253" s="12" t="s">
        <v>2438</v>
      </c>
      <c r="O2253" s="23">
        <v>0</v>
      </c>
      <c r="P2253" s="23">
        <v>0</v>
      </c>
      <c r="Q2253" s="23">
        <v>0</v>
      </c>
      <c r="R2253" s="24">
        <v>0</v>
      </c>
      <c r="S2253" s="25">
        <v>384</v>
      </c>
      <c r="U2253" s="22" t="str">
        <f>IFERROR(VLOOKUP(B2253,[1]Planilha1!$A$1:$B$34,2,FALSE),"Liberado")</f>
        <v>Liberado</v>
      </c>
    </row>
    <row r="2254" spans="1:21" s="21" customFormat="1" ht="20.100000000000001" customHeight="1" x14ac:dyDescent="0.2">
      <c r="A2254" s="12" t="s">
        <v>58</v>
      </c>
      <c r="B2254" s="18" t="s">
        <v>242</v>
      </c>
      <c r="C2254" s="12" t="s">
        <v>519</v>
      </c>
      <c r="D2254" s="12" t="s">
        <v>1476</v>
      </c>
      <c r="E2254" s="19" t="s">
        <v>5</v>
      </c>
      <c r="F2254" s="19" t="s">
        <v>2273</v>
      </c>
      <c r="G2254" s="19" t="s">
        <v>5531</v>
      </c>
      <c r="H2254" s="12" t="s">
        <v>2655</v>
      </c>
      <c r="I2254" s="20">
        <v>17600</v>
      </c>
      <c r="J2254" s="12" t="s">
        <v>2264</v>
      </c>
      <c r="K2254" s="12" t="s">
        <v>5532</v>
      </c>
      <c r="L2254" s="12" t="s">
        <v>2249</v>
      </c>
      <c r="M2254" s="12"/>
      <c r="N2254" s="12" t="s">
        <v>3446</v>
      </c>
      <c r="O2254" s="23">
        <v>0</v>
      </c>
      <c r="P2254" s="23">
        <v>0</v>
      </c>
      <c r="Q2254" s="23">
        <v>0</v>
      </c>
      <c r="R2254" s="24">
        <v>0</v>
      </c>
      <c r="S2254" s="25">
        <v>384</v>
      </c>
      <c r="U2254" s="22" t="str">
        <f>IFERROR(VLOOKUP(B2254,[1]Planilha1!$A$1:$B$34,2,FALSE),"Liberado")</f>
        <v>Liberado</v>
      </c>
    </row>
    <row r="2255" spans="1:21" s="21" customFormat="1" ht="20.100000000000001" customHeight="1" x14ac:dyDescent="0.2">
      <c r="A2255" s="12" t="s">
        <v>58</v>
      </c>
      <c r="B2255" s="18" t="s">
        <v>242</v>
      </c>
      <c r="C2255" s="12" t="s">
        <v>519</v>
      </c>
      <c r="D2255" s="12" t="s">
        <v>1477</v>
      </c>
      <c r="E2255" s="19" t="s">
        <v>5</v>
      </c>
      <c r="F2255" s="19" t="s">
        <v>2273</v>
      </c>
      <c r="G2255" s="19" t="s">
        <v>5533</v>
      </c>
      <c r="H2255" s="12" t="s">
        <v>2635</v>
      </c>
      <c r="I2255" s="20">
        <v>15300</v>
      </c>
      <c r="J2255" s="12" t="s">
        <v>2264</v>
      </c>
      <c r="K2255" s="12" t="s">
        <v>2647</v>
      </c>
      <c r="L2255" s="12" t="s">
        <v>2249</v>
      </c>
      <c r="M2255" s="12"/>
      <c r="N2255" s="12" t="s">
        <v>2438</v>
      </c>
      <c r="O2255" s="23">
        <v>0</v>
      </c>
      <c r="P2255" s="23">
        <v>0</v>
      </c>
      <c r="Q2255" s="23">
        <v>0</v>
      </c>
      <c r="R2255" s="24">
        <v>0</v>
      </c>
      <c r="S2255" s="25">
        <v>440</v>
      </c>
      <c r="U2255" s="22" t="str">
        <f>IFERROR(VLOOKUP(B2255,[1]Planilha1!$A$1:$B$34,2,FALSE),"Liberado")</f>
        <v>Liberado</v>
      </c>
    </row>
    <row r="2256" spans="1:21" s="21" customFormat="1" ht="20.100000000000001" customHeight="1" x14ac:dyDescent="0.2">
      <c r="A2256" s="12" t="s">
        <v>58</v>
      </c>
      <c r="B2256" s="18" t="s">
        <v>242</v>
      </c>
      <c r="C2256" s="12" t="s">
        <v>519</v>
      </c>
      <c r="D2256" s="12" t="s">
        <v>1478</v>
      </c>
      <c r="E2256" s="19" t="s">
        <v>5</v>
      </c>
      <c r="F2256" s="19" t="s">
        <v>2273</v>
      </c>
      <c r="G2256" s="19" t="s">
        <v>5534</v>
      </c>
      <c r="H2256" s="12" t="s">
        <v>2655</v>
      </c>
      <c r="I2256" s="20">
        <v>10000</v>
      </c>
      <c r="J2256" s="12" t="s">
        <v>2264</v>
      </c>
      <c r="K2256" s="12" t="s">
        <v>5535</v>
      </c>
      <c r="L2256" s="12" t="s">
        <v>2447</v>
      </c>
      <c r="M2256" s="12"/>
      <c r="N2256" s="12" t="s">
        <v>4831</v>
      </c>
      <c r="O2256" s="23">
        <v>5000</v>
      </c>
      <c r="P2256" s="23">
        <v>0</v>
      </c>
      <c r="Q2256" s="23">
        <v>0</v>
      </c>
      <c r="R2256" s="24">
        <v>5000</v>
      </c>
      <c r="S2256" s="25">
        <v>320</v>
      </c>
      <c r="U2256" s="22" t="str">
        <f>IFERROR(VLOOKUP(B2256,[1]Planilha1!$A$1:$B$34,2,FALSE),"Liberado")</f>
        <v>Liberado</v>
      </c>
    </row>
    <row r="2257" spans="1:21" s="21" customFormat="1" ht="20.100000000000001" customHeight="1" x14ac:dyDescent="0.2">
      <c r="A2257" s="12" t="s">
        <v>58</v>
      </c>
      <c r="B2257" s="18" t="s">
        <v>242</v>
      </c>
      <c r="C2257" s="12" t="s">
        <v>519</v>
      </c>
      <c r="D2257" s="12" t="s">
        <v>1479</v>
      </c>
      <c r="E2257" s="19" t="s">
        <v>5</v>
      </c>
      <c r="F2257" s="19" t="s">
        <v>2273</v>
      </c>
      <c r="G2257" s="19" t="s">
        <v>5536</v>
      </c>
      <c r="H2257" s="12" t="s">
        <v>2655</v>
      </c>
      <c r="I2257" s="20">
        <v>20000</v>
      </c>
      <c r="J2257" s="12" t="s">
        <v>2264</v>
      </c>
      <c r="K2257" s="12" t="s">
        <v>5537</v>
      </c>
      <c r="L2257" s="12" t="s">
        <v>2249</v>
      </c>
      <c r="M2257" s="12"/>
      <c r="N2257" s="12" t="s">
        <v>2321</v>
      </c>
      <c r="O2257" s="23">
        <v>0</v>
      </c>
      <c r="P2257" s="23">
        <v>8000</v>
      </c>
      <c r="Q2257" s="23">
        <v>0</v>
      </c>
      <c r="R2257" s="24">
        <v>0</v>
      </c>
      <c r="S2257" s="25">
        <v>288</v>
      </c>
      <c r="U2257" s="22" t="str">
        <f>IFERROR(VLOOKUP(B2257,[1]Planilha1!$A$1:$B$34,2,FALSE),"Liberado")</f>
        <v>Liberado</v>
      </c>
    </row>
    <row r="2258" spans="1:21" s="21" customFormat="1" ht="20.100000000000001" customHeight="1" x14ac:dyDescent="0.2">
      <c r="A2258" s="12" t="s">
        <v>58</v>
      </c>
      <c r="B2258" s="18" t="s">
        <v>242</v>
      </c>
      <c r="C2258" s="12" t="s">
        <v>519</v>
      </c>
      <c r="D2258" s="12" t="s">
        <v>7829</v>
      </c>
      <c r="E2258" s="19" t="s">
        <v>5</v>
      </c>
      <c r="F2258" s="19" t="s">
        <v>2273</v>
      </c>
      <c r="G2258" s="19" t="s">
        <v>10135</v>
      </c>
      <c r="H2258" s="12" t="s">
        <v>2655</v>
      </c>
      <c r="I2258" s="20">
        <v>30000</v>
      </c>
      <c r="J2258" s="12" t="s">
        <v>2264</v>
      </c>
      <c r="K2258" s="12" t="s">
        <v>10136</v>
      </c>
      <c r="L2258" s="12" t="s">
        <v>2249</v>
      </c>
      <c r="M2258" s="12"/>
      <c r="N2258" s="12" t="s">
        <v>8237</v>
      </c>
      <c r="O2258" s="23">
        <v>0</v>
      </c>
      <c r="P2258" s="23">
        <v>10000</v>
      </c>
      <c r="Q2258" s="23">
        <v>0</v>
      </c>
      <c r="R2258" s="24">
        <v>0</v>
      </c>
      <c r="S2258" s="25">
        <v>256</v>
      </c>
      <c r="U2258" s="22" t="str">
        <f>IFERROR(VLOOKUP(B2258,[1]Planilha1!$A$1:$B$34,2,FALSE),"Liberado")</f>
        <v>Liberado</v>
      </c>
    </row>
    <row r="2259" spans="1:21" s="21" customFormat="1" ht="20.100000000000001" customHeight="1" x14ac:dyDescent="0.2">
      <c r="A2259" s="12" t="s">
        <v>58</v>
      </c>
      <c r="B2259" s="18" t="s">
        <v>242</v>
      </c>
      <c r="C2259" s="12" t="s">
        <v>519</v>
      </c>
      <c r="D2259" s="12" t="s">
        <v>10137</v>
      </c>
      <c r="E2259" s="19" t="s">
        <v>5</v>
      </c>
      <c r="F2259" s="19" t="s">
        <v>2255</v>
      </c>
      <c r="G2259" s="19" t="s">
        <v>10138</v>
      </c>
      <c r="H2259" s="12" t="s">
        <v>2275</v>
      </c>
      <c r="I2259" s="20">
        <v>17172.689999999999</v>
      </c>
      <c r="J2259" s="12" t="s">
        <v>2264</v>
      </c>
      <c r="K2259" s="12" t="s">
        <v>8236</v>
      </c>
      <c r="L2259" s="12" t="s">
        <v>2249</v>
      </c>
      <c r="M2259" s="12"/>
      <c r="N2259" s="12" t="s">
        <v>8237</v>
      </c>
      <c r="O2259" s="23">
        <v>0</v>
      </c>
      <c r="P2259" s="23">
        <v>15000</v>
      </c>
      <c r="Q2259" s="23">
        <v>0</v>
      </c>
      <c r="R2259" s="24">
        <v>0</v>
      </c>
      <c r="S2259" s="25">
        <v>224</v>
      </c>
      <c r="U2259" s="22" t="str">
        <f>IFERROR(VLOOKUP(B2259,[1]Planilha1!$A$1:$B$34,2,FALSE),"Liberado")</f>
        <v>Liberado</v>
      </c>
    </row>
    <row r="2260" spans="1:21" s="21" customFormat="1" ht="20.100000000000001" customHeight="1" x14ac:dyDescent="0.2">
      <c r="A2260" s="12" t="s">
        <v>58</v>
      </c>
      <c r="B2260" s="18" t="s">
        <v>242</v>
      </c>
      <c r="C2260" s="12" t="s">
        <v>519</v>
      </c>
      <c r="D2260" s="12" t="s">
        <v>10139</v>
      </c>
      <c r="E2260" s="19" t="s">
        <v>5</v>
      </c>
      <c r="F2260" s="19" t="s">
        <v>2273</v>
      </c>
      <c r="G2260" s="19" t="s">
        <v>10140</v>
      </c>
      <c r="H2260" s="12" t="s">
        <v>2655</v>
      </c>
      <c r="I2260" s="20">
        <v>10000</v>
      </c>
      <c r="J2260" s="12" t="s">
        <v>2264</v>
      </c>
      <c r="K2260" s="12" t="s">
        <v>10141</v>
      </c>
      <c r="L2260" s="12" t="s">
        <v>7881</v>
      </c>
      <c r="M2260" s="12"/>
      <c r="N2260" s="12" t="s">
        <v>8237</v>
      </c>
      <c r="O2260" s="23">
        <v>0</v>
      </c>
      <c r="P2260" s="23">
        <v>15000</v>
      </c>
      <c r="Q2260" s="23">
        <v>0</v>
      </c>
      <c r="R2260" s="24">
        <v>0</v>
      </c>
      <c r="S2260" s="25">
        <v>224</v>
      </c>
      <c r="U2260" s="22" t="str">
        <f>IFERROR(VLOOKUP(B2260,[1]Planilha1!$A$1:$B$34,2,FALSE),"Liberado")</f>
        <v>Liberado</v>
      </c>
    </row>
    <row r="2261" spans="1:21" s="21" customFormat="1" ht="20.100000000000001" customHeight="1" x14ac:dyDescent="0.2">
      <c r="A2261" s="12" t="s">
        <v>58</v>
      </c>
      <c r="B2261" s="18" t="s">
        <v>242</v>
      </c>
      <c r="C2261" s="12" t="s">
        <v>519</v>
      </c>
      <c r="D2261" s="12" t="s">
        <v>10142</v>
      </c>
      <c r="E2261" s="19" t="s">
        <v>5</v>
      </c>
      <c r="F2261" s="19" t="s">
        <v>2244</v>
      </c>
      <c r="G2261" s="19" t="s">
        <v>10143</v>
      </c>
      <c r="H2261" s="12" t="s">
        <v>4923</v>
      </c>
      <c r="I2261" s="20">
        <v>17127.689999999999</v>
      </c>
      <c r="J2261" s="12" t="s">
        <v>2264</v>
      </c>
      <c r="K2261" s="12" t="s">
        <v>10144</v>
      </c>
      <c r="L2261" s="12" t="s">
        <v>2249</v>
      </c>
      <c r="M2261" s="12"/>
      <c r="N2261" s="12" t="s">
        <v>8237</v>
      </c>
      <c r="O2261" s="23">
        <v>0</v>
      </c>
      <c r="P2261" s="23">
        <v>10000</v>
      </c>
      <c r="Q2261" s="23">
        <v>0</v>
      </c>
      <c r="R2261" s="24">
        <v>0</v>
      </c>
      <c r="S2261" s="25">
        <v>192</v>
      </c>
      <c r="U2261" s="22" t="str">
        <f>IFERROR(VLOOKUP(B2261,[1]Planilha1!$A$1:$B$34,2,FALSE),"Liberado")</f>
        <v>Liberado</v>
      </c>
    </row>
    <row r="2262" spans="1:21" s="21" customFormat="1" ht="20.100000000000001" customHeight="1" x14ac:dyDescent="0.2">
      <c r="A2262" s="12" t="s">
        <v>58</v>
      </c>
      <c r="B2262" s="18" t="s">
        <v>242</v>
      </c>
      <c r="C2262" s="12" t="s">
        <v>519</v>
      </c>
      <c r="D2262" s="12" t="s">
        <v>10145</v>
      </c>
      <c r="E2262" s="19" t="s">
        <v>5</v>
      </c>
      <c r="F2262" s="19" t="s">
        <v>2273</v>
      </c>
      <c r="G2262" s="19" t="s">
        <v>10146</v>
      </c>
      <c r="H2262" s="12" t="s">
        <v>2655</v>
      </c>
      <c r="I2262" s="20">
        <v>5356.7</v>
      </c>
      <c r="J2262" s="12" t="s">
        <v>2264</v>
      </c>
      <c r="K2262" s="12" t="s">
        <v>10147</v>
      </c>
      <c r="L2262" s="12" t="s">
        <v>2249</v>
      </c>
      <c r="M2262" s="12"/>
      <c r="N2262" s="12" t="s">
        <v>8237</v>
      </c>
      <c r="O2262" s="23">
        <v>0</v>
      </c>
      <c r="P2262" s="23">
        <v>8000</v>
      </c>
      <c r="Q2262" s="23">
        <v>0</v>
      </c>
      <c r="R2262" s="24">
        <v>0</v>
      </c>
      <c r="S2262" s="25">
        <v>192</v>
      </c>
      <c r="U2262" s="22" t="str">
        <f>IFERROR(VLOOKUP(B2262,[1]Planilha1!$A$1:$B$34,2,FALSE),"Liberado")</f>
        <v>Liberado</v>
      </c>
    </row>
    <row r="2263" spans="1:21" s="21" customFormat="1" ht="20.100000000000001" customHeight="1" x14ac:dyDescent="0.2">
      <c r="A2263" s="12" t="s">
        <v>58</v>
      </c>
      <c r="B2263" s="18" t="s">
        <v>242</v>
      </c>
      <c r="C2263" s="12" t="s">
        <v>534</v>
      </c>
      <c r="D2263" s="12" t="s">
        <v>10148</v>
      </c>
      <c r="E2263" s="19" t="s">
        <v>5</v>
      </c>
      <c r="F2263" s="19" t="s">
        <v>2273</v>
      </c>
      <c r="G2263" s="19" t="s">
        <v>10149</v>
      </c>
      <c r="H2263" s="12" t="s">
        <v>2610</v>
      </c>
      <c r="I2263" s="20">
        <v>10000</v>
      </c>
      <c r="J2263" s="12" t="s">
        <v>2264</v>
      </c>
      <c r="K2263" s="12" t="s">
        <v>10150</v>
      </c>
      <c r="L2263" s="12" t="s">
        <v>2546</v>
      </c>
      <c r="M2263" s="12"/>
      <c r="N2263" s="12" t="s">
        <v>8237</v>
      </c>
      <c r="O2263" s="23">
        <v>0</v>
      </c>
      <c r="P2263" s="23">
        <v>8000</v>
      </c>
      <c r="Q2263" s="23">
        <v>0</v>
      </c>
      <c r="R2263" s="24">
        <v>0</v>
      </c>
      <c r="S2263" s="25">
        <v>174.09</v>
      </c>
      <c r="U2263" s="22" t="str">
        <f>IFERROR(VLOOKUP(B2263,[1]Planilha1!$A$1:$B$34,2,FALSE),"Liberado")</f>
        <v>Liberado</v>
      </c>
    </row>
    <row r="2264" spans="1:21" s="21" customFormat="1" ht="20.100000000000001" customHeight="1" x14ac:dyDescent="0.2">
      <c r="A2264" s="12" t="s">
        <v>58</v>
      </c>
      <c r="B2264" s="18" t="s">
        <v>242</v>
      </c>
      <c r="C2264" s="12" t="s">
        <v>556</v>
      </c>
      <c r="D2264" s="12" t="s">
        <v>10151</v>
      </c>
      <c r="E2264" s="19" t="s">
        <v>5</v>
      </c>
      <c r="F2264" s="19" t="s">
        <v>2324</v>
      </c>
      <c r="G2264" s="19" t="s">
        <v>10152</v>
      </c>
      <c r="H2264" s="12" t="s">
        <v>3020</v>
      </c>
      <c r="I2264" s="20">
        <v>553029.35</v>
      </c>
      <c r="J2264" s="12" t="s">
        <v>2264</v>
      </c>
      <c r="K2264" s="12" t="s">
        <v>9454</v>
      </c>
      <c r="L2264" s="12" t="s">
        <v>3215</v>
      </c>
      <c r="M2264" s="12"/>
      <c r="N2264" s="12" t="s">
        <v>8237</v>
      </c>
      <c r="O2264" s="23">
        <v>0</v>
      </c>
      <c r="P2264" s="23">
        <v>0</v>
      </c>
      <c r="Q2264" s="23">
        <v>0</v>
      </c>
      <c r="R2264" s="24">
        <v>0</v>
      </c>
      <c r="S2264" s="25">
        <v>240</v>
      </c>
      <c r="U2264" s="22" t="str">
        <f>IFERROR(VLOOKUP(B2264,[1]Planilha1!$A$1:$B$34,2,FALSE),"Liberado")</f>
        <v>Liberado</v>
      </c>
    </row>
    <row r="2265" spans="1:21" s="21" customFormat="1" ht="20.100000000000001" customHeight="1" x14ac:dyDescent="0.2">
      <c r="A2265" s="12" t="s">
        <v>58</v>
      </c>
      <c r="B2265" s="18" t="s">
        <v>242</v>
      </c>
      <c r="C2265" s="12" t="s">
        <v>556</v>
      </c>
      <c r="D2265" s="12" t="s">
        <v>10153</v>
      </c>
      <c r="E2265" s="19" t="s">
        <v>5</v>
      </c>
      <c r="F2265" s="19" t="s">
        <v>7910</v>
      </c>
      <c r="G2265" s="19" t="s">
        <v>10154</v>
      </c>
      <c r="H2265" s="12" t="s">
        <v>5481</v>
      </c>
      <c r="I2265" s="20">
        <v>15000</v>
      </c>
      <c r="J2265" s="12" t="s">
        <v>2264</v>
      </c>
      <c r="K2265" s="12" t="s">
        <v>5455</v>
      </c>
      <c r="L2265" s="12" t="s">
        <v>7875</v>
      </c>
      <c r="M2265" s="12"/>
      <c r="N2265" s="12" t="s">
        <v>2438</v>
      </c>
      <c r="O2265" s="23">
        <v>0</v>
      </c>
      <c r="P2265" s="23">
        <v>15000</v>
      </c>
      <c r="Q2265" s="23">
        <v>0</v>
      </c>
      <c r="R2265" s="24">
        <v>0</v>
      </c>
      <c r="S2265" s="25">
        <v>64</v>
      </c>
      <c r="U2265" s="22" t="str">
        <f>IFERROR(VLOOKUP(B2265,[1]Planilha1!$A$1:$B$34,2,FALSE),"Liberado")</f>
        <v>Liberado</v>
      </c>
    </row>
    <row r="2266" spans="1:21" s="21" customFormat="1" ht="20.100000000000001" customHeight="1" x14ac:dyDescent="0.2">
      <c r="A2266" s="12" t="s">
        <v>58</v>
      </c>
      <c r="B2266" s="18" t="s">
        <v>242</v>
      </c>
      <c r="C2266" s="12" t="s">
        <v>574</v>
      </c>
      <c r="D2266" s="12" t="s">
        <v>1481</v>
      </c>
      <c r="E2266" s="19" t="s">
        <v>5</v>
      </c>
      <c r="F2266" s="19" t="s">
        <v>2881</v>
      </c>
      <c r="G2266" s="19" t="s">
        <v>5542</v>
      </c>
      <c r="H2266" s="12" t="s">
        <v>5543</v>
      </c>
      <c r="I2266" s="20">
        <v>500</v>
      </c>
      <c r="J2266" s="12" t="s">
        <v>2264</v>
      </c>
      <c r="K2266" s="12" t="s">
        <v>5411</v>
      </c>
      <c r="L2266" s="12" t="s">
        <v>2827</v>
      </c>
      <c r="M2266" s="12"/>
      <c r="N2266" s="12" t="s">
        <v>5411</v>
      </c>
      <c r="O2266" s="23">
        <v>0</v>
      </c>
      <c r="P2266" s="23">
        <v>0</v>
      </c>
      <c r="Q2266" s="23">
        <v>0</v>
      </c>
      <c r="R2266" s="24">
        <v>0</v>
      </c>
      <c r="S2266" s="25">
        <v>228</v>
      </c>
      <c r="U2266" s="22" t="str">
        <f>IFERROR(VLOOKUP(B2266,[1]Planilha1!$A$1:$B$34,2,FALSE),"Liberado")</f>
        <v>Liberado</v>
      </c>
    </row>
    <row r="2267" spans="1:21" s="21" customFormat="1" ht="20.100000000000001" customHeight="1" x14ac:dyDescent="0.2">
      <c r="A2267" s="12" t="s">
        <v>58</v>
      </c>
      <c r="B2267" s="18" t="s">
        <v>242</v>
      </c>
      <c r="C2267" s="12" t="s">
        <v>602</v>
      </c>
      <c r="D2267" s="12" t="s">
        <v>1482</v>
      </c>
      <c r="E2267" s="19" t="s">
        <v>5</v>
      </c>
      <c r="F2267" s="19" t="s">
        <v>5544</v>
      </c>
      <c r="G2267" s="19" t="s">
        <v>5545</v>
      </c>
      <c r="H2267" s="12" t="s">
        <v>5546</v>
      </c>
      <c r="I2267" s="20">
        <v>251565.88</v>
      </c>
      <c r="J2267" s="12" t="s">
        <v>2264</v>
      </c>
      <c r="K2267" s="12" t="s">
        <v>5547</v>
      </c>
      <c r="L2267" s="12" t="s">
        <v>10155</v>
      </c>
      <c r="M2267" s="12"/>
      <c r="N2267" s="12" t="s">
        <v>5548</v>
      </c>
      <c r="O2267" s="23">
        <v>0</v>
      </c>
      <c r="P2267" s="23">
        <v>0</v>
      </c>
      <c r="Q2267" s="23">
        <v>0</v>
      </c>
      <c r="R2267" s="24">
        <v>0</v>
      </c>
      <c r="S2267" s="25">
        <v>1450.46</v>
      </c>
      <c r="U2267" s="22" t="str">
        <f>IFERROR(VLOOKUP(B2267,[1]Planilha1!$A$1:$B$34,2,FALSE),"Liberado")</f>
        <v>Liberado</v>
      </c>
    </row>
    <row r="2268" spans="1:21" s="21" customFormat="1" ht="20.100000000000001" customHeight="1" x14ac:dyDescent="0.2">
      <c r="A2268" s="12" t="s">
        <v>58</v>
      </c>
      <c r="B2268" s="18" t="s">
        <v>242</v>
      </c>
      <c r="C2268" s="12" t="s">
        <v>602</v>
      </c>
      <c r="D2268" s="12" t="s">
        <v>1483</v>
      </c>
      <c r="E2268" s="19" t="s">
        <v>5</v>
      </c>
      <c r="F2268" s="19" t="s">
        <v>2273</v>
      </c>
      <c r="G2268" s="19" t="s">
        <v>5549</v>
      </c>
      <c r="H2268" s="12" t="s">
        <v>3286</v>
      </c>
      <c r="I2268" s="20">
        <v>12000</v>
      </c>
      <c r="J2268" s="12" t="s">
        <v>2264</v>
      </c>
      <c r="K2268" s="12" t="s">
        <v>5550</v>
      </c>
      <c r="L2268" s="12" t="s">
        <v>2334</v>
      </c>
      <c r="M2268" s="12"/>
      <c r="N2268" s="12" t="s">
        <v>2729</v>
      </c>
      <c r="O2268" s="23">
        <v>20646.21</v>
      </c>
      <c r="P2268" s="23">
        <v>0</v>
      </c>
      <c r="Q2268" s="23">
        <v>0</v>
      </c>
      <c r="R2268" s="24">
        <v>20646.21</v>
      </c>
      <c r="S2268" s="25">
        <v>864</v>
      </c>
      <c r="U2268" s="22" t="str">
        <f>IFERROR(VLOOKUP(B2268,[1]Planilha1!$A$1:$B$34,2,FALSE),"Liberado")</f>
        <v>Liberado</v>
      </c>
    </row>
    <row r="2269" spans="1:21" s="21" customFormat="1" ht="20.100000000000001" customHeight="1" x14ac:dyDescent="0.2">
      <c r="A2269" s="12" t="s">
        <v>58</v>
      </c>
      <c r="B2269" s="18" t="s">
        <v>242</v>
      </c>
      <c r="C2269" s="12" t="s">
        <v>602</v>
      </c>
      <c r="D2269" s="12" t="s">
        <v>7831</v>
      </c>
      <c r="E2269" s="19" t="s">
        <v>5</v>
      </c>
      <c r="F2269" s="19" t="s">
        <v>10</v>
      </c>
      <c r="G2269" s="19" t="s">
        <v>10156</v>
      </c>
      <c r="H2269" s="12" t="s">
        <v>3286</v>
      </c>
      <c r="I2269" s="20">
        <v>9043.44</v>
      </c>
      <c r="J2269" s="12" t="s">
        <v>2264</v>
      </c>
      <c r="K2269" s="12" t="s">
        <v>10157</v>
      </c>
      <c r="L2269" s="12" t="s">
        <v>2296</v>
      </c>
      <c r="M2269" s="12"/>
      <c r="N2269" s="12" t="s">
        <v>8224</v>
      </c>
      <c r="O2269" s="23">
        <v>2000</v>
      </c>
      <c r="P2269" s="23">
        <v>0</v>
      </c>
      <c r="Q2269" s="23">
        <v>0</v>
      </c>
      <c r="R2269" s="24">
        <v>0</v>
      </c>
      <c r="S2269" s="25">
        <v>480</v>
      </c>
      <c r="U2269" s="22" t="str">
        <f>IFERROR(VLOOKUP(B2269,[1]Planilha1!$A$1:$B$34,2,FALSE),"Liberado")</f>
        <v>Liberado</v>
      </c>
    </row>
    <row r="2270" spans="1:21" s="21" customFormat="1" ht="20.100000000000001" customHeight="1" x14ac:dyDescent="0.2">
      <c r="A2270" s="12" t="s">
        <v>58</v>
      </c>
      <c r="B2270" s="18" t="s">
        <v>242</v>
      </c>
      <c r="C2270" s="12" t="s">
        <v>602</v>
      </c>
      <c r="D2270" s="12" t="s">
        <v>1485</v>
      </c>
      <c r="E2270" s="19" t="s">
        <v>5</v>
      </c>
      <c r="F2270" s="19" t="s">
        <v>2324</v>
      </c>
      <c r="G2270" s="19" t="s">
        <v>5554</v>
      </c>
      <c r="H2270" s="12" t="s">
        <v>3286</v>
      </c>
      <c r="I2270" s="20">
        <v>5000</v>
      </c>
      <c r="J2270" s="12" t="s">
        <v>2264</v>
      </c>
      <c r="K2270" s="12" t="s">
        <v>5555</v>
      </c>
      <c r="L2270" s="12" t="s">
        <v>2349</v>
      </c>
      <c r="M2270" s="12"/>
      <c r="N2270" s="12" t="s">
        <v>9</v>
      </c>
      <c r="O2270" s="23">
        <v>0</v>
      </c>
      <c r="P2270" s="23">
        <v>0</v>
      </c>
      <c r="Q2270" s="23">
        <v>0</v>
      </c>
      <c r="R2270" s="24">
        <v>0</v>
      </c>
      <c r="S2270" s="25">
        <v>384</v>
      </c>
      <c r="U2270" s="22" t="str">
        <f>IFERROR(VLOOKUP(B2270,[1]Planilha1!$A$1:$B$34,2,FALSE),"Liberado")</f>
        <v>Liberado</v>
      </c>
    </row>
    <row r="2271" spans="1:21" s="21" customFormat="1" ht="20.100000000000001" customHeight="1" x14ac:dyDescent="0.2">
      <c r="A2271" s="12" t="s">
        <v>58</v>
      </c>
      <c r="B2271" s="18" t="s">
        <v>242</v>
      </c>
      <c r="C2271" s="12" t="s">
        <v>602</v>
      </c>
      <c r="D2271" s="12" t="s">
        <v>1485</v>
      </c>
      <c r="E2271" s="19" t="s">
        <v>5</v>
      </c>
      <c r="F2271" s="19" t="s">
        <v>2324</v>
      </c>
      <c r="G2271" s="19" t="s">
        <v>5556</v>
      </c>
      <c r="H2271" s="12" t="s">
        <v>3286</v>
      </c>
      <c r="I2271" s="20">
        <v>4000</v>
      </c>
      <c r="J2271" s="12" t="s">
        <v>2264</v>
      </c>
      <c r="K2271" s="12" t="s">
        <v>5557</v>
      </c>
      <c r="L2271" s="12" t="s">
        <v>2349</v>
      </c>
      <c r="M2271" s="12"/>
      <c r="N2271" s="12" t="s">
        <v>9</v>
      </c>
      <c r="O2271" s="23">
        <v>0</v>
      </c>
      <c r="P2271" s="23">
        <v>0</v>
      </c>
      <c r="Q2271" s="23">
        <v>0</v>
      </c>
      <c r="R2271" s="24">
        <v>0</v>
      </c>
      <c r="S2271" s="25">
        <v>384</v>
      </c>
      <c r="U2271" s="22" t="str">
        <f>IFERROR(VLOOKUP(B2271,[1]Planilha1!$A$1:$B$34,2,FALSE),"Liberado")</f>
        <v>Liberado</v>
      </c>
    </row>
    <row r="2272" spans="1:21" s="21" customFormat="1" ht="20.100000000000001" customHeight="1" x14ac:dyDescent="0.2">
      <c r="A2272" s="12" t="s">
        <v>58</v>
      </c>
      <c r="B2272" s="18" t="s">
        <v>242</v>
      </c>
      <c r="C2272" s="12" t="s">
        <v>602</v>
      </c>
      <c r="D2272" s="12" t="s">
        <v>619</v>
      </c>
      <c r="E2272" s="19" t="s">
        <v>5</v>
      </c>
      <c r="F2272" s="19" t="s">
        <v>2255</v>
      </c>
      <c r="G2272" s="19" t="s">
        <v>10158</v>
      </c>
      <c r="H2272" s="12" t="s">
        <v>3286</v>
      </c>
      <c r="I2272" s="20">
        <v>15327.12</v>
      </c>
      <c r="J2272" s="12" t="s">
        <v>2264</v>
      </c>
      <c r="K2272" s="12" t="s">
        <v>3216</v>
      </c>
      <c r="L2272" s="12" t="s">
        <v>2288</v>
      </c>
      <c r="M2272" s="12" t="s">
        <v>10159</v>
      </c>
      <c r="N2272" s="12" t="s">
        <v>3216</v>
      </c>
      <c r="O2272" s="23">
        <v>0</v>
      </c>
      <c r="P2272" s="23">
        <v>0</v>
      </c>
      <c r="Q2272" s="23">
        <v>0</v>
      </c>
      <c r="R2272" s="24">
        <v>0</v>
      </c>
      <c r="S2272" s="25">
        <v>0</v>
      </c>
      <c r="U2272" s="22" t="str">
        <f>IFERROR(VLOOKUP(B2272,[1]Planilha1!$A$1:$B$34,2,FALSE),"Liberado")</f>
        <v>Liberado</v>
      </c>
    </row>
    <row r="2273" spans="1:21" s="21" customFormat="1" ht="20.100000000000001" customHeight="1" x14ac:dyDescent="0.2">
      <c r="A2273" s="12" t="s">
        <v>58</v>
      </c>
      <c r="B2273" s="18" t="s">
        <v>242</v>
      </c>
      <c r="C2273" s="12" t="s">
        <v>323</v>
      </c>
      <c r="D2273" s="12" t="s">
        <v>1486</v>
      </c>
      <c r="E2273" s="19" t="s">
        <v>5</v>
      </c>
      <c r="F2273" s="19" t="s">
        <v>2244</v>
      </c>
      <c r="G2273" s="19" t="s">
        <v>5558</v>
      </c>
      <c r="H2273" s="12" t="s">
        <v>5559</v>
      </c>
      <c r="I2273" s="20">
        <v>1000</v>
      </c>
      <c r="J2273" s="12" t="s">
        <v>2258</v>
      </c>
      <c r="K2273" s="12" t="s">
        <v>5560</v>
      </c>
      <c r="L2273" s="12" t="s">
        <v>7926</v>
      </c>
      <c r="M2273" s="12"/>
      <c r="N2273" s="12" t="s">
        <v>5561</v>
      </c>
      <c r="O2273" s="23">
        <v>0</v>
      </c>
      <c r="P2273" s="23">
        <v>10000</v>
      </c>
      <c r="Q2273" s="23">
        <v>0</v>
      </c>
      <c r="R2273" s="24">
        <v>0</v>
      </c>
      <c r="S2273" s="25">
        <v>1920</v>
      </c>
      <c r="U2273" s="22" t="str">
        <f>IFERROR(VLOOKUP(B2273,[1]Planilha1!$A$1:$B$34,2,FALSE),"Liberado")</f>
        <v>Liberado</v>
      </c>
    </row>
    <row r="2274" spans="1:21" s="21" customFormat="1" ht="20.100000000000001" customHeight="1" x14ac:dyDescent="0.2">
      <c r="A2274" s="12" t="s">
        <v>58</v>
      </c>
      <c r="B2274" s="18" t="s">
        <v>242</v>
      </c>
      <c r="C2274" s="12" t="s">
        <v>323</v>
      </c>
      <c r="D2274" s="12" t="s">
        <v>1487</v>
      </c>
      <c r="E2274" s="19" t="s">
        <v>5</v>
      </c>
      <c r="F2274" s="19" t="s">
        <v>2273</v>
      </c>
      <c r="G2274" s="19" t="s">
        <v>5562</v>
      </c>
      <c r="H2274" s="12" t="s">
        <v>5563</v>
      </c>
      <c r="I2274" s="20">
        <v>10000</v>
      </c>
      <c r="J2274" s="12" t="s">
        <v>2264</v>
      </c>
      <c r="K2274" s="12" t="s">
        <v>5564</v>
      </c>
      <c r="L2274" s="12" t="s">
        <v>2296</v>
      </c>
      <c r="M2274" s="12"/>
      <c r="N2274" s="12" t="s">
        <v>2657</v>
      </c>
      <c r="O2274" s="23">
        <v>6732.68</v>
      </c>
      <c r="P2274" s="23">
        <v>0</v>
      </c>
      <c r="Q2274" s="23">
        <v>0</v>
      </c>
      <c r="R2274" s="24">
        <v>6732.68</v>
      </c>
      <c r="S2274" s="25">
        <v>864</v>
      </c>
      <c r="U2274" s="22" t="str">
        <f>IFERROR(VLOOKUP(B2274,[1]Planilha1!$A$1:$B$34,2,FALSE),"Liberado")</f>
        <v>Liberado</v>
      </c>
    </row>
    <row r="2275" spans="1:21" s="21" customFormat="1" ht="20.100000000000001" customHeight="1" x14ac:dyDescent="0.2">
      <c r="A2275" s="12" t="s">
        <v>58</v>
      </c>
      <c r="B2275" s="18" t="s">
        <v>242</v>
      </c>
      <c r="C2275" s="12" t="s">
        <v>323</v>
      </c>
      <c r="D2275" s="12" t="s">
        <v>10160</v>
      </c>
      <c r="E2275" s="19" t="s">
        <v>5</v>
      </c>
      <c r="F2275" s="19" t="s">
        <v>3200</v>
      </c>
      <c r="G2275" s="19" t="s">
        <v>10161</v>
      </c>
      <c r="H2275" s="12" t="s">
        <v>2263</v>
      </c>
      <c r="I2275" s="20">
        <v>100000</v>
      </c>
      <c r="J2275" s="12" t="s">
        <v>2264</v>
      </c>
      <c r="K2275" s="12" t="s">
        <v>3216</v>
      </c>
      <c r="L2275" s="12" t="s">
        <v>2288</v>
      </c>
      <c r="M2275" s="12" t="s">
        <v>10162</v>
      </c>
      <c r="N2275" s="12" t="s">
        <v>3216</v>
      </c>
      <c r="O2275" s="23">
        <v>0</v>
      </c>
      <c r="P2275" s="23">
        <v>0</v>
      </c>
      <c r="Q2275" s="23">
        <v>0</v>
      </c>
      <c r="R2275" s="24">
        <v>0</v>
      </c>
      <c r="S2275" s="25">
        <v>0</v>
      </c>
      <c r="U2275" s="22" t="str">
        <f>IFERROR(VLOOKUP(B2275,[1]Planilha1!$A$1:$B$34,2,FALSE),"Liberado")</f>
        <v>Liberado</v>
      </c>
    </row>
    <row r="2276" spans="1:21" s="21" customFormat="1" ht="20.100000000000001" customHeight="1" x14ac:dyDescent="0.2">
      <c r="A2276" s="12" t="s">
        <v>58</v>
      </c>
      <c r="B2276" s="18" t="s">
        <v>242</v>
      </c>
      <c r="C2276" s="12" t="s">
        <v>323</v>
      </c>
      <c r="D2276" s="12" t="s">
        <v>10163</v>
      </c>
      <c r="E2276" s="19" t="s">
        <v>5</v>
      </c>
      <c r="F2276" s="19" t="s">
        <v>2273</v>
      </c>
      <c r="G2276" s="19" t="s">
        <v>10164</v>
      </c>
      <c r="H2276" s="12" t="s">
        <v>2263</v>
      </c>
      <c r="I2276" s="20">
        <v>93382.84</v>
      </c>
      <c r="J2276" s="12" t="s">
        <v>2264</v>
      </c>
      <c r="K2276" s="12" t="s">
        <v>10165</v>
      </c>
      <c r="L2276" s="12" t="s">
        <v>7875</v>
      </c>
      <c r="M2276" s="12"/>
      <c r="N2276" s="12" t="s">
        <v>8237</v>
      </c>
      <c r="O2276" s="23">
        <v>0</v>
      </c>
      <c r="P2276" s="23">
        <v>93382.84</v>
      </c>
      <c r="Q2276" s="23">
        <v>0</v>
      </c>
      <c r="R2276" s="24">
        <v>0</v>
      </c>
      <c r="S2276" s="25">
        <v>200</v>
      </c>
      <c r="U2276" s="22" t="str">
        <f>IFERROR(VLOOKUP(B2276,[1]Planilha1!$A$1:$B$34,2,FALSE),"Liberado")</f>
        <v>Liberado</v>
      </c>
    </row>
    <row r="2277" spans="1:21" s="21" customFormat="1" ht="20.100000000000001" customHeight="1" x14ac:dyDescent="0.2">
      <c r="A2277" s="12" t="s">
        <v>58</v>
      </c>
      <c r="B2277" s="18" t="s">
        <v>242</v>
      </c>
      <c r="C2277" s="12" t="s">
        <v>323</v>
      </c>
      <c r="D2277" s="12" t="s">
        <v>10166</v>
      </c>
      <c r="E2277" s="19" t="s">
        <v>5</v>
      </c>
      <c r="F2277" s="19" t="s">
        <v>2255</v>
      </c>
      <c r="G2277" s="19" t="s">
        <v>10167</v>
      </c>
      <c r="H2277" s="12" t="s">
        <v>5563</v>
      </c>
      <c r="I2277" s="20">
        <v>16256</v>
      </c>
      <c r="J2277" s="12" t="s">
        <v>2264</v>
      </c>
      <c r="K2277" s="12" t="s">
        <v>10168</v>
      </c>
      <c r="L2277" s="12" t="s">
        <v>2546</v>
      </c>
      <c r="M2277" s="12" t="s">
        <v>10169</v>
      </c>
      <c r="N2277" s="12" t="s">
        <v>2321</v>
      </c>
      <c r="O2277" s="23">
        <v>0</v>
      </c>
      <c r="P2277" s="23">
        <v>15000</v>
      </c>
      <c r="Q2277" s="23">
        <v>0</v>
      </c>
      <c r="R2277" s="24">
        <v>0</v>
      </c>
      <c r="S2277" s="25">
        <v>96</v>
      </c>
      <c r="U2277" s="22" t="str">
        <f>IFERROR(VLOOKUP(B2277,[1]Planilha1!$A$1:$B$34,2,FALSE),"Liberado")</f>
        <v>Liberado</v>
      </c>
    </row>
    <row r="2278" spans="1:21" s="21" customFormat="1" ht="20.100000000000001" customHeight="1" x14ac:dyDescent="0.2">
      <c r="A2278" s="12" t="s">
        <v>58</v>
      </c>
      <c r="B2278" s="18" t="s">
        <v>242</v>
      </c>
      <c r="C2278" s="12" t="s">
        <v>323</v>
      </c>
      <c r="D2278" s="12" t="s">
        <v>10170</v>
      </c>
      <c r="E2278" s="19" t="s">
        <v>5</v>
      </c>
      <c r="F2278" s="19" t="s">
        <v>2244</v>
      </c>
      <c r="G2278" s="19" t="s">
        <v>10171</v>
      </c>
      <c r="H2278" s="12" t="s">
        <v>5563</v>
      </c>
      <c r="I2278" s="20">
        <v>37400</v>
      </c>
      <c r="J2278" s="12" t="s">
        <v>2264</v>
      </c>
      <c r="K2278" s="12" t="s">
        <v>10172</v>
      </c>
      <c r="L2278" s="12" t="s">
        <v>2288</v>
      </c>
      <c r="M2278" s="12" t="s">
        <v>10169</v>
      </c>
      <c r="N2278" s="12" t="s">
        <v>2438</v>
      </c>
      <c r="O2278" s="23">
        <v>0</v>
      </c>
      <c r="P2278" s="23">
        <v>10000</v>
      </c>
      <c r="Q2278" s="23">
        <v>0</v>
      </c>
      <c r="R2278" s="24">
        <v>0</v>
      </c>
      <c r="S2278" s="25">
        <v>96</v>
      </c>
      <c r="U2278" s="22" t="str">
        <f>IFERROR(VLOOKUP(B2278,[1]Planilha1!$A$1:$B$34,2,FALSE),"Liberado")</f>
        <v>Liberado</v>
      </c>
    </row>
    <row r="2279" spans="1:21" s="21" customFormat="1" ht="20.100000000000001" customHeight="1" x14ac:dyDescent="0.2">
      <c r="A2279" s="12" t="s">
        <v>58</v>
      </c>
      <c r="B2279" s="18" t="s">
        <v>242</v>
      </c>
      <c r="C2279" s="12" t="s">
        <v>667</v>
      </c>
      <c r="D2279" s="12" t="s">
        <v>10173</v>
      </c>
      <c r="E2279" s="19" t="s">
        <v>5</v>
      </c>
      <c r="F2279" s="19" t="s">
        <v>2244</v>
      </c>
      <c r="G2279" s="19" t="s">
        <v>10174</v>
      </c>
      <c r="H2279" s="12" t="s">
        <v>10175</v>
      </c>
      <c r="I2279" s="20">
        <v>19288.990000000002</v>
      </c>
      <c r="J2279" s="12" t="s">
        <v>2264</v>
      </c>
      <c r="K2279" s="12" t="s">
        <v>10176</v>
      </c>
      <c r="L2279" s="12" t="s">
        <v>2879</v>
      </c>
      <c r="M2279" s="12"/>
      <c r="N2279" s="12" t="s">
        <v>10177</v>
      </c>
      <c r="O2279" s="23">
        <v>0</v>
      </c>
      <c r="P2279" s="23">
        <v>0</v>
      </c>
      <c r="Q2279" s="23">
        <v>0</v>
      </c>
      <c r="R2279" s="24">
        <v>0</v>
      </c>
      <c r="S2279" s="25">
        <v>448</v>
      </c>
      <c r="U2279" s="22" t="str">
        <f>IFERROR(VLOOKUP(B2279,[1]Planilha1!$A$1:$B$34,2,FALSE),"Liberado")</f>
        <v>Liberado</v>
      </c>
    </row>
    <row r="2280" spans="1:21" s="21" customFormat="1" ht="20.100000000000001" customHeight="1" x14ac:dyDescent="0.2">
      <c r="A2280" s="12" t="s">
        <v>58</v>
      </c>
      <c r="B2280" s="18" t="s">
        <v>242</v>
      </c>
      <c r="C2280" s="12" t="s">
        <v>674</v>
      </c>
      <c r="D2280" s="12" t="s">
        <v>1488</v>
      </c>
      <c r="E2280" s="19" t="s">
        <v>5</v>
      </c>
      <c r="F2280" s="19" t="s">
        <v>2273</v>
      </c>
      <c r="G2280" s="19" t="s">
        <v>5565</v>
      </c>
      <c r="H2280" s="12" t="s">
        <v>5563</v>
      </c>
      <c r="I2280" s="20">
        <v>1300</v>
      </c>
      <c r="J2280" s="12" t="s">
        <v>2264</v>
      </c>
      <c r="K2280" s="12" t="s">
        <v>10178</v>
      </c>
      <c r="L2280" s="12" t="s">
        <v>2677</v>
      </c>
      <c r="M2280" s="12"/>
      <c r="N2280" s="12" t="s">
        <v>5566</v>
      </c>
      <c r="O2280" s="23">
        <v>0</v>
      </c>
      <c r="P2280" s="23">
        <v>0</v>
      </c>
      <c r="Q2280" s="23">
        <v>0</v>
      </c>
      <c r="R2280" s="24">
        <v>0</v>
      </c>
      <c r="S2280" s="25">
        <v>288</v>
      </c>
      <c r="U2280" s="22" t="str">
        <f>IFERROR(VLOOKUP(B2280,[1]Planilha1!$A$1:$B$34,2,FALSE),"Liberado")</f>
        <v>Liberado</v>
      </c>
    </row>
    <row r="2281" spans="1:21" s="21" customFormat="1" ht="20.100000000000001" customHeight="1" x14ac:dyDescent="0.2">
      <c r="A2281" s="12" t="s">
        <v>58</v>
      </c>
      <c r="B2281" s="18" t="s">
        <v>242</v>
      </c>
      <c r="C2281" s="12" t="s">
        <v>674</v>
      </c>
      <c r="D2281" s="12" t="s">
        <v>10179</v>
      </c>
      <c r="E2281" s="19" t="s">
        <v>5</v>
      </c>
      <c r="F2281" s="19" t="s">
        <v>10</v>
      </c>
      <c r="G2281" s="19" t="s">
        <v>10180</v>
      </c>
      <c r="H2281" s="12" t="s">
        <v>2263</v>
      </c>
      <c r="I2281" s="20">
        <v>60000</v>
      </c>
      <c r="J2281" s="12" t="s">
        <v>2264</v>
      </c>
      <c r="K2281" s="12" t="s">
        <v>10181</v>
      </c>
      <c r="L2281" s="12" t="s">
        <v>8533</v>
      </c>
      <c r="M2281" s="12"/>
      <c r="N2281" s="12" t="s">
        <v>8237</v>
      </c>
      <c r="O2281" s="23">
        <v>0</v>
      </c>
      <c r="P2281" s="23">
        <v>40000</v>
      </c>
      <c r="Q2281" s="23">
        <v>0</v>
      </c>
      <c r="R2281" s="24">
        <v>0</v>
      </c>
      <c r="S2281" s="25">
        <v>200</v>
      </c>
      <c r="U2281" s="22" t="str">
        <f>IFERROR(VLOOKUP(B2281,[1]Planilha1!$A$1:$B$34,2,FALSE),"Liberado")</f>
        <v>Liberado</v>
      </c>
    </row>
    <row r="2282" spans="1:21" s="21" customFormat="1" ht="20.100000000000001" customHeight="1" x14ac:dyDescent="0.2">
      <c r="A2282" s="12" t="s">
        <v>58</v>
      </c>
      <c r="B2282" s="18" t="s">
        <v>242</v>
      </c>
      <c r="C2282" s="12" t="s">
        <v>674</v>
      </c>
      <c r="D2282" s="12" t="s">
        <v>10182</v>
      </c>
      <c r="E2282" s="19" t="s">
        <v>5</v>
      </c>
      <c r="F2282" s="19" t="s">
        <v>2324</v>
      </c>
      <c r="G2282" s="19" t="s">
        <v>10183</v>
      </c>
      <c r="H2282" s="12" t="s">
        <v>5563</v>
      </c>
      <c r="I2282" s="20">
        <v>937</v>
      </c>
      <c r="J2282" s="12" t="s">
        <v>2264</v>
      </c>
      <c r="K2282" s="12" t="s">
        <v>3216</v>
      </c>
      <c r="L2282" s="12" t="s">
        <v>2288</v>
      </c>
      <c r="M2282" s="12" t="s">
        <v>10184</v>
      </c>
      <c r="N2282" s="12" t="s">
        <v>3216</v>
      </c>
      <c r="O2282" s="23">
        <v>0</v>
      </c>
      <c r="P2282" s="23">
        <v>0</v>
      </c>
      <c r="Q2282" s="23">
        <v>0</v>
      </c>
      <c r="R2282" s="24">
        <v>0</v>
      </c>
      <c r="S2282" s="25">
        <v>0</v>
      </c>
      <c r="U2282" s="22" t="str">
        <f>IFERROR(VLOOKUP(B2282,[1]Planilha1!$A$1:$B$34,2,FALSE),"Liberado")</f>
        <v>Liberado</v>
      </c>
    </row>
    <row r="2283" spans="1:21" s="21" customFormat="1" ht="20.100000000000001" customHeight="1" x14ac:dyDescent="0.2">
      <c r="A2283" s="12" t="s">
        <v>58</v>
      </c>
      <c r="B2283" s="18" t="s">
        <v>242</v>
      </c>
      <c r="C2283" s="12" t="s">
        <v>325</v>
      </c>
      <c r="D2283" s="12" t="s">
        <v>10185</v>
      </c>
      <c r="E2283" s="19" t="s">
        <v>5</v>
      </c>
      <c r="F2283" s="19" t="s">
        <v>2273</v>
      </c>
      <c r="G2283" s="19" t="s">
        <v>10186</v>
      </c>
      <c r="H2283" s="12" t="s">
        <v>3483</v>
      </c>
      <c r="I2283" s="20">
        <v>937</v>
      </c>
      <c r="J2283" s="12" t="s">
        <v>2264</v>
      </c>
      <c r="K2283" s="12" t="s">
        <v>2647</v>
      </c>
      <c r="L2283" s="12" t="s">
        <v>3196</v>
      </c>
      <c r="M2283" s="12"/>
      <c r="N2283" s="12" t="s">
        <v>2342</v>
      </c>
      <c r="O2283" s="23">
        <v>5000</v>
      </c>
      <c r="P2283" s="23">
        <v>0</v>
      </c>
      <c r="Q2283" s="23">
        <v>0</v>
      </c>
      <c r="R2283" s="24">
        <v>0</v>
      </c>
      <c r="S2283" s="25">
        <v>224</v>
      </c>
      <c r="U2283" s="22" t="str">
        <f>IFERROR(VLOOKUP(B2283,[1]Planilha1!$A$1:$B$34,2,FALSE),"Liberado")</f>
        <v>Liberado</v>
      </c>
    </row>
    <row r="2284" spans="1:21" s="21" customFormat="1" ht="20.100000000000001" customHeight="1" x14ac:dyDescent="0.2">
      <c r="A2284" s="12" t="s">
        <v>58</v>
      </c>
      <c r="B2284" s="18" t="s">
        <v>242</v>
      </c>
      <c r="C2284" s="12" t="s">
        <v>696</v>
      </c>
      <c r="D2284" s="12" t="s">
        <v>10187</v>
      </c>
      <c r="E2284" s="19" t="s">
        <v>5</v>
      </c>
      <c r="F2284" s="19" t="s">
        <v>10</v>
      </c>
      <c r="G2284" s="19" t="s">
        <v>10188</v>
      </c>
      <c r="H2284" s="12" t="s">
        <v>3532</v>
      </c>
      <c r="I2284" s="20">
        <v>25430.7</v>
      </c>
      <c r="J2284" s="12" t="s">
        <v>2264</v>
      </c>
      <c r="K2284" s="12" t="s">
        <v>10189</v>
      </c>
      <c r="L2284" s="12" t="s">
        <v>7875</v>
      </c>
      <c r="M2284" s="12"/>
      <c r="N2284" s="12" t="s">
        <v>8237</v>
      </c>
      <c r="O2284" s="23">
        <v>0</v>
      </c>
      <c r="P2284" s="23">
        <v>8000</v>
      </c>
      <c r="Q2284" s="23">
        <v>0</v>
      </c>
      <c r="R2284" s="24">
        <v>0</v>
      </c>
      <c r="S2284" s="25">
        <v>128</v>
      </c>
      <c r="U2284" s="22" t="str">
        <f>IFERROR(VLOOKUP(B2284,[1]Planilha1!$A$1:$B$34,2,FALSE),"Liberado")</f>
        <v>Liberado</v>
      </c>
    </row>
    <row r="2285" spans="1:21" s="21" customFormat="1" ht="20.100000000000001" customHeight="1" x14ac:dyDescent="0.2">
      <c r="A2285" s="12" t="s">
        <v>58</v>
      </c>
      <c r="B2285" s="18" t="s">
        <v>242</v>
      </c>
      <c r="C2285" s="12" t="s">
        <v>696</v>
      </c>
      <c r="D2285" s="12" t="s">
        <v>10190</v>
      </c>
      <c r="E2285" s="19" t="s">
        <v>5</v>
      </c>
      <c r="F2285" s="19" t="s">
        <v>2279</v>
      </c>
      <c r="G2285" s="19" t="s">
        <v>10191</v>
      </c>
      <c r="H2285" s="12" t="s">
        <v>3532</v>
      </c>
      <c r="I2285" s="20">
        <v>2000</v>
      </c>
      <c r="J2285" s="12" t="s">
        <v>2264</v>
      </c>
      <c r="K2285" s="12" t="s">
        <v>10192</v>
      </c>
      <c r="L2285" s="12" t="s">
        <v>7875</v>
      </c>
      <c r="M2285" s="12"/>
      <c r="N2285" s="12" t="s">
        <v>2438</v>
      </c>
      <c r="O2285" s="23">
        <v>0</v>
      </c>
      <c r="P2285" s="23">
        <v>2000</v>
      </c>
      <c r="Q2285" s="23">
        <v>0</v>
      </c>
      <c r="R2285" s="24">
        <v>0</v>
      </c>
      <c r="S2285" s="25">
        <v>96</v>
      </c>
      <c r="U2285" s="22" t="str">
        <f>IFERROR(VLOOKUP(B2285,[1]Planilha1!$A$1:$B$34,2,FALSE),"Liberado")</f>
        <v>Liberado</v>
      </c>
    </row>
    <row r="2286" spans="1:21" s="21" customFormat="1" ht="20.100000000000001" customHeight="1" x14ac:dyDescent="0.2">
      <c r="A2286" s="12" t="s">
        <v>58</v>
      </c>
      <c r="B2286" s="18" t="s">
        <v>242</v>
      </c>
      <c r="C2286" s="12" t="s">
        <v>701</v>
      </c>
      <c r="D2286" s="12" t="s">
        <v>1489</v>
      </c>
      <c r="E2286" s="19" t="s">
        <v>5</v>
      </c>
      <c r="F2286" s="19" t="s">
        <v>2273</v>
      </c>
      <c r="G2286" s="19" t="s">
        <v>5567</v>
      </c>
      <c r="H2286" s="12" t="s">
        <v>3532</v>
      </c>
      <c r="I2286" s="20">
        <v>20500</v>
      </c>
      <c r="J2286" s="12" t="s">
        <v>2264</v>
      </c>
      <c r="K2286" s="12" t="s">
        <v>5568</v>
      </c>
      <c r="L2286" s="12" t="s">
        <v>2879</v>
      </c>
      <c r="M2286" s="12"/>
      <c r="N2286" s="12" t="s">
        <v>2438</v>
      </c>
      <c r="O2286" s="23">
        <v>0</v>
      </c>
      <c r="P2286" s="23">
        <v>0</v>
      </c>
      <c r="Q2286" s="23">
        <v>0</v>
      </c>
      <c r="R2286" s="24">
        <v>0</v>
      </c>
      <c r="S2286" s="25">
        <v>416</v>
      </c>
      <c r="U2286" s="22" t="str">
        <f>IFERROR(VLOOKUP(B2286,[1]Planilha1!$A$1:$B$34,2,FALSE),"Liberado")</f>
        <v>Liberado</v>
      </c>
    </row>
    <row r="2287" spans="1:21" s="21" customFormat="1" ht="20.100000000000001" customHeight="1" x14ac:dyDescent="0.2">
      <c r="A2287" s="12" t="s">
        <v>58</v>
      </c>
      <c r="B2287" s="18" t="s">
        <v>242</v>
      </c>
      <c r="C2287" s="12" t="s">
        <v>701</v>
      </c>
      <c r="D2287" s="12" t="s">
        <v>1490</v>
      </c>
      <c r="E2287" s="19" t="s">
        <v>5</v>
      </c>
      <c r="F2287" s="19" t="s">
        <v>2273</v>
      </c>
      <c r="G2287" s="19" t="s">
        <v>5569</v>
      </c>
      <c r="H2287" s="12" t="s">
        <v>3532</v>
      </c>
      <c r="I2287" s="20">
        <v>18652.22</v>
      </c>
      <c r="J2287" s="12" t="s">
        <v>2264</v>
      </c>
      <c r="K2287" s="12" t="s">
        <v>5500</v>
      </c>
      <c r="L2287" s="12" t="s">
        <v>2334</v>
      </c>
      <c r="M2287" s="12"/>
      <c r="N2287" s="12" t="s">
        <v>10193</v>
      </c>
      <c r="O2287" s="23">
        <v>5000</v>
      </c>
      <c r="P2287" s="23">
        <v>0</v>
      </c>
      <c r="Q2287" s="23">
        <v>0</v>
      </c>
      <c r="R2287" s="24">
        <v>0</v>
      </c>
      <c r="S2287" s="25">
        <v>352</v>
      </c>
      <c r="U2287" s="22" t="str">
        <f>IFERROR(VLOOKUP(B2287,[1]Planilha1!$A$1:$B$34,2,FALSE),"Liberado")</f>
        <v>Liberado</v>
      </c>
    </row>
    <row r="2288" spans="1:21" s="21" customFormat="1" ht="20.100000000000001" customHeight="1" x14ac:dyDescent="0.2">
      <c r="A2288" s="12" t="s">
        <v>58</v>
      </c>
      <c r="B2288" s="18" t="s">
        <v>242</v>
      </c>
      <c r="C2288" s="12" t="s">
        <v>701</v>
      </c>
      <c r="D2288" s="12" t="s">
        <v>10194</v>
      </c>
      <c r="E2288" s="19" t="s">
        <v>5</v>
      </c>
      <c r="F2288" s="19" t="s">
        <v>2244</v>
      </c>
      <c r="G2288" s="19" t="s">
        <v>10195</v>
      </c>
      <c r="H2288" s="12" t="s">
        <v>9658</v>
      </c>
      <c r="I2288" s="20">
        <v>18740</v>
      </c>
      <c r="J2288" s="12" t="s">
        <v>2264</v>
      </c>
      <c r="K2288" s="12" t="s">
        <v>3216</v>
      </c>
      <c r="L2288" s="12" t="s">
        <v>2288</v>
      </c>
      <c r="M2288" s="12" t="s">
        <v>10196</v>
      </c>
      <c r="N2288" s="12" t="s">
        <v>3216</v>
      </c>
      <c r="O2288" s="23">
        <v>0</v>
      </c>
      <c r="P2288" s="23">
        <v>0</v>
      </c>
      <c r="Q2288" s="23">
        <v>0</v>
      </c>
      <c r="R2288" s="24">
        <v>0</v>
      </c>
      <c r="S2288" s="25">
        <v>32</v>
      </c>
      <c r="U2288" s="22" t="str">
        <f>IFERROR(VLOOKUP(B2288,[1]Planilha1!$A$1:$B$34,2,FALSE),"Liberado")</f>
        <v>Liberado</v>
      </c>
    </row>
    <row r="2289" spans="1:21" s="21" customFormat="1" ht="20.100000000000001" customHeight="1" x14ac:dyDescent="0.2">
      <c r="A2289" s="12" t="s">
        <v>58</v>
      </c>
      <c r="B2289" s="18" t="s">
        <v>242</v>
      </c>
      <c r="C2289" s="12" t="s">
        <v>706</v>
      </c>
      <c r="D2289" s="12" t="s">
        <v>1491</v>
      </c>
      <c r="E2289" s="19" t="s">
        <v>5</v>
      </c>
      <c r="F2289" s="19" t="s">
        <v>2244</v>
      </c>
      <c r="G2289" s="19" t="s">
        <v>5570</v>
      </c>
      <c r="H2289" s="12" t="s">
        <v>5571</v>
      </c>
      <c r="I2289" s="20">
        <v>6000</v>
      </c>
      <c r="J2289" s="12" t="s">
        <v>2264</v>
      </c>
      <c r="K2289" s="12" t="s">
        <v>5572</v>
      </c>
      <c r="L2289" s="12" t="s">
        <v>2266</v>
      </c>
      <c r="M2289" s="12"/>
      <c r="N2289" s="12" t="s">
        <v>8225</v>
      </c>
      <c r="O2289" s="23">
        <v>0</v>
      </c>
      <c r="P2289" s="23">
        <v>15000</v>
      </c>
      <c r="Q2289" s="23">
        <v>0</v>
      </c>
      <c r="R2289" s="24">
        <v>0</v>
      </c>
      <c r="S2289" s="25">
        <v>1000</v>
      </c>
      <c r="U2289" s="22" t="str">
        <f>IFERROR(VLOOKUP(B2289,[1]Planilha1!$A$1:$B$34,2,FALSE),"Liberado")</f>
        <v>Liberado</v>
      </c>
    </row>
    <row r="2290" spans="1:21" s="21" customFormat="1" ht="20.100000000000001" customHeight="1" x14ac:dyDescent="0.2">
      <c r="A2290" s="12" t="s">
        <v>58</v>
      </c>
      <c r="B2290" s="18" t="s">
        <v>242</v>
      </c>
      <c r="C2290" s="12" t="s">
        <v>706</v>
      </c>
      <c r="D2290" s="12" t="s">
        <v>1492</v>
      </c>
      <c r="E2290" s="19" t="s">
        <v>5</v>
      </c>
      <c r="F2290" s="19" t="s">
        <v>2244</v>
      </c>
      <c r="G2290" s="19" t="s">
        <v>5573</v>
      </c>
      <c r="H2290" s="12" t="s">
        <v>5395</v>
      </c>
      <c r="I2290" s="20">
        <v>17600</v>
      </c>
      <c r="J2290" s="12" t="s">
        <v>2264</v>
      </c>
      <c r="K2290" s="12" t="s">
        <v>5574</v>
      </c>
      <c r="L2290" s="12" t="s">
        <v>8057</v>
      </c>
      <c r="M2290" s="12"/>
      <c r="N2290" s="12" t="s">
        <v>2657</v>
      </c>
      <c r="O2290" s="23">
        <v>6000</v>
      </c>
      <c r="P2290" s="23">
        <v>0</v>
      </c>
      <c r="Q2290" s="23">
        <v>0</v>
      </c>
      <c r="R2290" s="24">
        <v>0</v>
      </c>
      <c r="S2290" s="25">
        <v>416</v>
      </c>
      <c r="U2290" s="22" t="str">
        <f>IFERROR(VLOOKUP(B2290,[1]Planilha1!$A$1:$B$34,2,FALSE),"Liberado")</f>
        <v>Liberado</v>
      </c>
    </row>
    <row r="2291" spans="1:21" s="21" customFormat="1" ht="20.100000000000001" customHeight="1" x14ac:dyDescent="0.2">
      <c r="A2291" s="12" t="s">
        <v>58</v>
      </c>
      <c r="B2291" s="18" t="s">
        <v>242</v>
      </c>
      <c r="C2291" s="12" t="s">
        <v>706</v>
      </c>
      <c r="D2291" s="12" t="s">
        <v>10197</v>
      </c>
      <c r="E2291" s="19" t="s">
        <v>5</v>
      </c>
      <c r="F2291" s="19" t="s">
        <v>2273</v>
      </c>
      <c r="G2291" s="19" t="s">
        <v>10198</v>
      </c>
      <c r="H2291" s="12" t="s">
        <v>5395</v>
      </c>
      <c r="I2291" s="20">
        <v>30000</v>
      </c>
      <c r="J2291" s="12" t="s">
        <v>2264</v>
      </c>
      <c r="K2291" s="12" t="s">
        <v>10199</v>
      </c>
      <c r="L2291" s="12" t="s">
        <v>2249</v>
      </c>
      <c r="M2291" s="12"/>
      <c r="N2291" s="12" t="s">
        <v>2595</v>
      </c>
      <c r="O2291" s="23">
        <v>0</v>
      </c>
      <c r="P2291" s="23">
        <v>15000</v>
      </c>
      <c r="Q2291" s="23">
        <v>0</v>
      </c>
      <c r="R2291" s="24">
        <v>0</v>
      </c>
      <c r="S2291" s="25">
        <v>224</v>
      </c>
      <c r="U2291" s="22" t="str">
        <f>IFERROR(VLOOKUP(B2291,[1]Planilha1!$A$1:$B$34,2,FALSE),"Liberado")</f>
        <v>Liberado</v>
      </c>
    </row>
    <row r="2292" spans="1:21" s="21" customFormat="1" ht="20.100000000000001" customHeight="1" x14ac:dyDescent="0.2">
      <c r="A2292" s="12" t="s">
        <v>58</v>
      </c>
      <c r="B2292" s="18" t="s">
        <v>242</v>
      </c>
      <c r="C2292" s="12" t="s">
        <v>707</v>
      </c>
      <c r="D2292" s="12" t="s">
        <v>1493</v>
      </c>
      <c r="E2292" s="19" t="s">
        <v>5</v>
      </c>
      <c r="F2292" s="19" t="s">
        <v>2244</v>
      </c>
      <c r="G2292" s="19" t="s">
        <v>5575</v>
      </c>
      <c r="H2292" s="12" t="s">
        <v>2957</v>
      </c>
      <c r="I2292" s="20">
        <v>1000</v>
      </c>
      <c r="J2292" s="12" t="s">
        <v>2264</v>
      </c>
      <c r="K2292" s="12" t="s">
        <v>5576</v>
      </c>
      <c r="L2292" s="12" t="s">
        <v>2296</v>
      </c>
      <c r="M2292" s="12"/>
      <c r="N2292" s="12" t="s">
        <v>2342</v>
      </c>
      <c r="O2292" s="23">
        <v>0</v>
      </c>
      <c r="P2292" s="23">
        <v>0</v>
      </c>
      <c r="Q2292" s="23">
        <v>0</v>
      </c>
      <c r="R2292" s="24">
        <v>0</v>
      </c>
      <c r="S2292" s="25">
        <v>640</v>
      </c>
      <c r="U2292" s="22" t="str">
        <f>IFERROR(VLOOKUP(B2292,[1]Planilha1!$A$1:$B$34,2,FALSE),"Liberado")</f>
        <v>Liberado</v>
      </c>
    </row>
    <row r="2293" spans="1:21" s="21" customFormat="1" ht="20.100000000000001" customHeight="1" x14ac:dyDescent="0.2">
      <c r="A2293" s="12" t="s">
        <v>58</v>
      </c>
      <c r="B2293" s="18" t="s">
        <v>242</v>
      </c>
      <c r="C2293" s="12" t="s">
        <v>707</v>
      </c>
      <c r="D2293" s="12" t="s">
        <v>10200</v>
      </c>
      <c r="E2293" s="19" t="s">
        <v>5</v>
      </c>
      <c r="F2293" s="19" t="s">
        <v>2273</v>
      </c>
      <c r="G2293" s="19" t="s">
        <v>10201</v>
      </c>
      <c r="H2293" s="12" t="s">
        <v>2957</v>
      </c>
      <c r="I2293" s="20">
        <v>15000</v>
      </c>
      <c r="J2293" s="12" t="s">
        <v>2264</v>
      </c>
      <c r="K2293" s="12" t="s">
        <v>10112</v>
      </c>
      <c r="L2293" s="12" t="s">
        <v>7875</v>
      </c>
      <c r="M2293" s="12"/>
      <c r="N2293" s="12" t="s">
        <v>8237</v>
      </c>
      <c r="O2293" s="23">
        <v>0</v>
      </c>
      <c r="P2293" s="23">
        <v>0</v>
      </c>
      <c r="Q2293" s="23">
        <v>0</v>
      </c>
      <c r="R2293" s="24">
        <v>0</v>
      </c>
      <c r="S2293" s="25">
        <v>128</v>
      </c>
      <c r="U2293" s="22" t="str">
        <f>IFERROR(VLOOKUP(B2293,[1]Planilha1!$A$1:$B$34,2,FALSE),"Liberado")</f>
        <v>Liberado</v>
      </c>
    </row>
    <row r="2294" spans="1:21" s="21" customFormat="1" ht="20.100000000000001" customHeight="1" x14ac:dyDescent="0.2">
      <c r="A2294" s="12" t="s">
        <v>58</v>
      </c>
      <c r="B2294" s="18" t="s">
        <v>242</v>
      </c>
      <c r="C2294" s="12" t="s">
        <v>709</v>
      </c>
      <c r="D2294" s="12" t="s">
        <v>1494</v>
      </c>
      <c r="E2294" s="19" t="s">
        <v>5</v>
      </c>
      <c r="F2294" s="19" t="s">
        <v>2273</v>
      </c>
      <c r="G2294" s="19" t="s">
        <v>5577</v>
      </c>
      <c r="H2294" s="12" t="s">
        <v>2957</v>
      </c>
      <c r="I2294" s="20">
        <v>10000</v>
      </c>
      <c r="J2294" s="12" t="s">
        <v>2264</v>
      </c>
      <c r="K2294" s="12" t="s">
        <v>5578</v>
      </c>
      <c r="L2294" s="12" t="s">
        <v>2296</v>
      </c>
      <c r="M2294" s="12"/>
      <c r="N2294" s="12" t="s">
        <v>2342</v>
      </c>
      <c r="O2294" s="23">
        <v>10000</v>
      </c>
      <c r="P2294" s="23">
        <v>0</v>
      </c>
      <c r="Q2294" s="23">
        <v>0</v>
      </c>
      <c r="R2294" s="24">
        <v>0</v>
      </c>
      <c r="S2294" s="25">
        <v>896</v>
      </c>
      <c r="U2294" s="22" t="str">
        <f>IFERROR(VLOOKUP(B2294,[1]Planilha1!$A$1:$B$34,2,FALSE),"Liberado")</f>
        <v>Liberado</v>
      </c>
    </row>
    <row r="2295" spans="1:21" s="21" customFormat="1" ht="20.100000000000001" customHeight="1" x14ac:dyDescent="0.2">
      <c r="A2295" s="12" t="s">
        <v>58</v>
      </c>
      <c r="B2295" s="18" t="s">
        <v>242</v>
      </c>
      <c r="C2295" s="12" t="s">
        <v>709</v>
      </c>
      <c r="D2295" s="12" t="s">
        <v>1495</v>
      </c>
      <c r="E2295" s="19" t="s">
        <v>5</v>
      </c>
      <c r="F2295" s="19" t="s">
        <v>2244</v>
      </c>
      <c r="G2295" s="19" t="s">
        <v>5579</v>
      </c>
      <c r="H2295" s="12" t="s">
        <v>2957</v>
      </c>
      <c r="I2295" s="20">
        <v>1000</v>
      </c>
      <c r="J2295" s="12" t="s">
        <v>2264</v>
      </c>
      <c r="K2295" s="12" t="s">
        <v>5580</v>
      </c>
      <c r="L2295" s="12" t="s">
        <v>3196</v>
      </c>
      <c r="M2295" s="12"/>
      <c r="N2295" s="12" t="s">
        <v>2342</v>
      </c>
      <c r="O2295" s="23">
        <v>6000</v>
      </c>
      <c r="P2295" s="23">
        <v>0</v>
      </c>
      <c r="Q2295" s="23">
        <v>0</v>
      </c>
      <c r="R2295" s="24">
        <v>0</v>
      </c>
      <c r="S2295" s="25">
        <v>960</v>
      </c>
      <c r="U2295" s="22" t="str">
        <f>IFERROR(VLOOKUP(B2295,[1]Planilha1!$A$1:$B$34,2,FALSE),"Liberado")</f>
        <v>Liberado</v>
      </c>
    </row>
    <row r="2296" spans="1:21" s="21" customFormat="1" ht="20.100000000000001" customHeight="1" x14ac:dyDescent="0.2">
      <c r="A2296" s="12" t="s">
        <v>58</v>
      </c>
      <c r="B2296" s="18" t="s">
        <v>242</v>
      </c>
      <c r="C2296" s="12" t="s">
        <v>709</v>
      </c>
      <c r="D2296" s="12" t="s">
        <v>1496</v>
      </c>
      <c r="E2296" s="19" t="s">
        <v>5</v>
      </c>
      <c r="F2296" s="19" t="s">
        <v>2244</v>
      </c>
      <c r="G2296" s="19" t="s">
        <v>5581</v>
      </c>
      <c r="H2296" s="12" t="s">
        <v>2957</v>
      </c>
      <c r="I2296" s="20">
        <v>115</v>
      </c>
      <c r="J2296" s="12" t="s">
        <v>2264</v>
      </c>
      <c r="K2296" s="12" t="s">
        <v>2512</v>
      </c>
      <c r="L2296" s="12" t="s">
        <v>2296</v>
      </c>
      <c r="M2296" s="12"/>
      <c r="N2296" s="12" t="s">
        <v>2342</v>
      </c>
      <c r="O2296" s="23">
        <v>12000</v>
      </c>
      <c r="P2296" s="23">
        <v>0</v>
      </c>
      <c r="Q2296" s="23">
        <v>0</v>
      </c>
      <c r="R2296" s="24">
        <v>0</v>
      </c>
      <c r="S2296" s="25">
        <v>960</v>
      </c>
      <c r="U2296" s="22" t="str">
        <f>IFERROR(VLOOKUP(B2296,[1]Planilha1!$A$1:$B$34,2,FALSE),"Liberado")</f>
        <v>Liberado</v>
      </c>
    </row>
    <row r="2297" spans="1:21" s="21" customFormat="1" ht="20.100000000000001" customHeight="1" x14ac:dyDescent="0.2">
      <c r="A2297" s="12" t="s">
        <v>58</v>
      </c>
      <c r="B2297" s="18" t="s">
        <v>242</v>
      </c>
      <c r="C2297" s="12" t="s">
        <v>709</v>
      </c>
      <c r="D2297" s="12" t="s">
        <v>1497</v>
      </c>
      <c r="E2297" s="19" t="s">
        <v>5</v>
      </c>
      <c r="F2297" s="19" t="s">
        <v>2244</v>
      </c>
      <c r="G2297" s="19" t="s">
        <v>5582</v>
      </c>
      <c r="H2297" s="12" t="s">
        <v>2957</v>
      </c>
      <c r="I2297" s="20">
        <v>542.47</v>
      </c>
      <c r="J2297" s="12" t="s">
        <v>2264</v>
      </c>
      <c r="K2297" s="12" t="s">
        <v>5583</v>
      </c>
      <c r="L2297" s="12" t="s">
        <v>2249</v>
      </c>
      <c r="M2297" s="12"/>
      <c r="N2297" s="12" t="s">
        <v>8345</v>
      </c>
      <c r="O2297" s="23">
        <v>0</v>
      </c>
      <c r="P2297" s="23">
        <v>5000</v>
      </c>
      <c r="Q2297" s="23">
        <v>0</v>
      </c>
      <c r="R2297" s="24">
        <v>0</v>
      </c>
      <c r="S2297" s="25">
        <v>736</v>
      </c>
      <c r="U2297" s="22" t="str">
        <f>IFERROR(VLOOKUP(B2297,[1]Planilha1!$A$1:$B$34,2,FALSE),"Liberado")</f>
        <v>Liberado</v>
      </c>
    </row>
    <row r="2298" spans="1:21" s="21" customFormat="1" ht="20.100000000000001" customHeight="1" x14ac:dyDescent="0.2">
      <c r="A2298" s="12" t="s">
        <v>58</v>
      </c>
      <c r="B2298" s="18" t="s">
        <v>242</v>
      </c>
      <c r="C2298" s="12" t="s">
        <v>709</v>
      </c>
      <c r="D2298" s="12" t="s">
        <v>1498</v>
      </c>
      <c r="E2298" s="19" t="s">
        <v>5</v>
      </c>
      <c r="F2298" s="19" t="s">
        <v>14</v>
      </c>
      <c r="G2298" s="19" t="s">
        <v>5584</v>
      </c>
      <c r="H2298" s="12" t="s">
        <v>2957</v>
      </c>
      <c r="I2298" s="20">
        <v>15000</v>
      </c>
      <c r="J2298" s="12" t="s">
        <v>2264</v>
      </c>
      <c r="K2298" s="12" t="s">
        <v>5585</v>
      </c>
      <c r="L2298" s="12" t="s">
        <v>2266</v>
      </c>
      <c r="M2298" s="12"/>
      <c r="N2298" s="12" t="s">
        <v>2342</v>
      </c>
      <c r="O2298" s="23">
        <v>8000</v>
      </c>
      <c r="P2298" s="23">
        <v>0</v>
      </c>
      <c r="Q2298" s="23">
        <v>0</v>
      </c>
      <c r="R2298" s="24">
        <v>0</v>
      </c>
      <c r="S2298" s="25">
        <v>544</v>
      </c>
      <c r="U2298" s="22" t="str">
        <f>IFERROR(VLOOKUP(B2298,[1]Planilha1!$A$1:$B$34,2,FALSE),"Liberado")</f>
        <v>Liberado</v>
      </c>
    </row>
    <row r="2299" spans="1:21" s="21" customFormat="1" ht="20.100000000000001" customHeight="1" x14ac:dyDescent="0.2">
      <c r="A2299" s="12" t="s">
        <v>58</v>
      </c>
      <c r="B2299" s="18" t="s">
        <v>242</v>
      </c>
      <c r="C2299" s="12" t="s">
        <v>709</v>
      </c>
      <c r="D2299" s="12" t="s">
        <v>1499</v>
      </c>
      <c r="E2299" s="19" t="s">
        <v>5</v>
      </c>
      <c r="F2299" s="19" t="s">
        <v>14</v>
      </c>
      <c r="G2299" s="19" t="s">
        <v>5586</v>
      </c>
      <c r="H2299" s="12" t="s">
        <v>2957</v>
      </c>
      <c r="I2299" s="20">
        <v>15000</v>
      </c>
      <c r="J2299" s="12" t="s">
        <v>2264</v>
      </c>
      <c r="K2299" s="12" t="s">
        <v>5585</v>
      </c>
      <c r="L2299" s="12" t="s">
        <v>2266</v>
      </c>
      <c r="M2299" s="12"/>
      <c r="N2299" s="12" t="s">
        <v>2342</v>
      </c>
      <c r="O2299" s="23">
        <v>8000</v>
      </c>
      <c r="P2299" s="23">
        <v>0</v>
      </c>
      <c r="Q2299" s="23">
        <v>0</v>
      </c>
      <c r="R2299" s="24">
        <v>0</v>
      </c>
      <c r="S2299" s="25">
        <v>544</v>
      </c>
      <c r="U2299" s="22" t="str">
        <f>IFERROR(VLOOKUP(B2299,[1]Planilha1!$A$1:$B$34,2,FALSE),"Liberado")</f>
        <v>Liberado</v>
      </c>
    </row>
    <row r="2300" spans="1:21" s="21" customFormat="1" ht="20.100000000000001" customHeight="1" x14ac:dyDescent="0.2">
      <c r="A2300" s="12" t="s">
        <v>58</v>
      </c>
      <c r="B2300" s="18" t="s">
        <v>242</v>
      </c>
      <c r="C2300" s="12" t="s">
        <v>709</v>
      </c>
      <c r="D2300" s="12" t="s">
        <v>7830</v>
      </c>
      <c r="E2300" s="19" t="s">
        <v>5</v>
      </c>
      <c r="F2300" s="19" t="s">
        <v>2244</v>
      </c>
      <c r="G2300" s="19" t="s">
        <v>10202</v>
      </c>
      <c r="H2300" s="12" t="s">
        <v>2957</v>
      </c>
      <c r="I2300" s="20">
        <v>15000</v>
      </c>
      <c r="J2300" s="12" t="s">
        <v>2264</v>
      </c>
      <c r="K2300" s="12" t="s">
        <v>10203</v>
      </c>
      <c r="L2300" s="12" t="s">
        <v>2879</v>
      </c>
      <c r="M2300" s="12"/>
      <c r="N2300" s="12" t="s">
        <v>10061</v>
      </c>
      <c r="O2300" s="23">
        <v>5000</v>
      </c>
      <c r="P2300" s="23">
        <v>0</v>
      </c>
      <c r="Q2300" s="23">
        <v>0</v>
      </c>
      <c r="R2300" s="24">
        <v>0</v>
      </c>
      <c r="S2300" s="25">
        <v>480</v>
      </c>
      <c r="U2300" s="22" t="str">
        <f>IFERROR(VLOOKUP(B2300,[1]Planilha1!$A$1:$B$34,2,FALSE),"Liberado")</f>
        <v>Liberado</v>
      </c>
    </row>
    <row r="2301" spans="1:21" s="21" customFormat="1" ht="20.100000000000001" customHeight="1" x14ac:dyDescent="0.2">
      <c r="A2301" s="12" t="s">
        <v>58</v>
      </c>
      <c r="B2301" s="18" t="s">
        <v>242</v>
      </c>
      <c r="C2301" s="12" t="s">
        <v>709</v>
      </c>
      <c r="D2301" s="12" t="s">
        <v>7832</v>
      </c>
      <c r="E2301" s="19" t="s">
        <v>5</v>
      </c>
      <c r="F2301" s="19" t="s">
        <v>2244</v>
      </c>
      <c r="G2301" s="19" t="s">
        <v>10204</v>
      </c>
      <c r="H2301" s="12" t="s">
        <v>2957</v>
      </c>
      <c r="I2301" s="20">
        <v>15000</v>
      </c>
      <c r="J2301" s="12" t="s">
        <v>2264</v>
      </c>
      <c r="K2301" s="12" t="s">
        <v>10203</v>
      </c>
      <c r="L2301" s="12" t="s">
        <v>2249</v>
      </c>
      <c r="M2301" s="12"/>
      <c r="N2301" s="12" t="s">
        <v>8224</v>
      </c>
      <c r="O2301" s="23">
        <v>0</v>
      </c>
      <c r="P2301" s="23">
        <v>0</v>
      </c>
      <c r="Q2301" s="23">
        <v>0</v>
      </c>
      <c r="R2301" s="24">
        <v>0</v>
      </c>
      <c r="S2301" s="25">
        <v>480</v>
      </c>
      <c r="U2301" s="22" t="str">
        <f>IFERROR(VLOOKUP(B2301,[1]Planilha1!$A$1:$B$34,2,FALSE),"Liberado")</f>
        <v>Liberado</v>
      </c>
    </row>
    <row r="2302" spans="1:21" s="21" customFormat="1" ht="20.100000000000001" customHeight="1" x14ac:dyDescent="0.2">
      <c r="A2302" s="12" t="s">
        <v>58</v>
      </c>
      <c r="B2302" s="18" t="s">
        <v>242</v>
      </c>
      <c r="C2302" s="12" t="s">
        <v>709</v>
      </c>
      <c r="D2302" s="12" t="s">
        <v>1500</v>
      </c>
      <c r="E2302" s="19" t="s">
        <v>5</v>
      </c>
      <c r="F2302" s="19" t="s">
        <v>2273</v>
      </c>
      <c r="G2302" s="19" t="s">
        <v>5587</v>
      </c>
      <c r="H2302" s="12" t="s">
        <v>2957</v>
      </c>
      <c r="I2302" s="20">
        <v>8000</v>
      </c>
      <c r="J2302" s="12" t="s">
        <v>2264</v>
      </c>
      <c r="K2302" s="12" t="s">
        <v>5588</v>
      </c>
      <c r="L2302" s="12" t="s">
        <v>2249</v>
      </c>
      <c r="M2302" s="12"/>
      <c r="N2302" s="12" t="s">
        <v>2438</v>
      </c>
      <c r="O2302" s="23">
        <v>0</v>
      </c>
      <c r="P2302" s="23">
        <v>5000</v>
      </c>
      <c r="Q2302" s="23">
        <v>0</v>
      </c>
      <c r="R2302" s="24">
        <v>0</v>
      </c>
      <c r="S2302" s="25">
        <v>448</v>
      </c>
      <c r="U2302" s="22" t="str">
        <f>IFERROR(VLOOKUP(B2302,[1]Planilha1!$A$1:$B$34,2,FALSE),"Liberado")</f>
        <v>Liberado</v>
      </c>
    </row>
    <row r="2303" spans="1:21" s="21" customFormat="1" ht="20.100000000000001" customHeight="1" x14ac:dyDescent="0.2">
      <c r="A2303" s="12" t="s">
        <v>58</v>
      </c>
      <c r="B2303" s="18" t="s">
        <v>242</v>
      </c>
      <c r="C2303" s="12" t="s">
        <v>327</v>
      </c>
      <c r="D2303" s="12" t="s">
        <v>1501</v>
      </c>
      <c r="E2303" s="19" t="s">
        <v>5</v>
      </c>
      <c r="F2303" s="19" t="s">
        <v>2273</v>
      </c>
      <c r="G2303" s="19" t="s">
        <v>5589</v>
      </c>
      <c r="H2303" s="12" t="s">
        <v>5510</v>
      </c>
      <c r="I2303" s="20">
        <v>15000</v>
      </c>
      <c r="J2303" s="12" t="s">
        <v>2264</v>
      </c>
      <c r="K2303" s="12" t="s">
        <v>5590</v>
      </c>
      <c r="L2303" s="12" t="s">
        <v>2334</v>
      </c>
      <c r="M2303" s="12"/>
      <c r="N2303" s="12" t="s">
        <v>3170</v>
      </c>
      <c r="O2303" s="23">
        <v>6000</v>
      </c>
      <c r="P2303" s="23">
        <v>0</v>
      </c>
      <c r="Q2303" s="23">
        <v>0</v>
      </c>
      <c r="R2303" s="24">
        <v>0</v>
      </c>
      <c r="S2303" s="25">
        <v>800</v>
      </c>
      <c r="U2303" s="22" t="str">
        <f>IFERROR(VLOOKUP(B2303,[1]Planilha1!$A$1:$B$34,2,FALSE),"Liberado")</f>
        <v>Liberado</v>
      </c>
    </row>
    <row r="2304" spans="1:21" s="21" customFormat="1" ht="20.100000000000001" customHeight="1" x14ac:dyDescent="0.2">
      <c r="A2304" s="12" t="s">
        <v>58</v>
      </c>
      <c r="B2304" s="18" t="s">
        <v>242</v>
      </c>
      <c r="C2304" s="12" t="s">
        <v>327</v>
      </c>
      <c r="D2304" s="12" t="s">
        <v>1502</v>
      </c>
      <c r="E2304" s="19" t="s">
        <v>5</v>
      </c>
      <c r="F2304" s="19" t="s">
        <v>2244</v>
      </c>
      <c r="G2304" s="19" t="s">
        <v>5591</v>
      </c>
      <c r="H2304" s="12" t="s">
        <v>3547</v>
      </c>
      <c r="I2304" s="20">
        <v>1000</v>
      </c>
      <c r="J2304" s="12" t="s">
        <v>2264</v>
      </c>
      <c r="K2304" s="12" t="s">
        <v>5592</v>
      </c>
      <c r="L2304" s="12" t="s">
        <v>2349</v>
      </c>
      <c r="M2304" s="12"/>
      <c r="N2304" s="12" t="s">
        <v>2657</v>
      </c>
      <c r="O2304" s="23">
        <v>3000</v>
      </c>
      <c r="P2304" s="23">
        <v>0</v>
      </c>
      <c r="Q2304" s="23">
        <v>0</v>
      </c>
      <c r="R2304" s="24">
        <v>0</v>
      </c>
      <c r="S2304" s="25">
        <v>864</v>
      </c>
      <c r="U2304" s="22" t="str">
        <f>IFERROR(VLOOKUP(B2304,[1]Planilha1!$A$1:$B$34,2,FALSE),"Liberado")</f>
        <v>Liberado</v>
      </c>
    </row>
    <row r="2305" spans="1:21" s="21" customFormat="1" ht="20.100000000000001" customHeight="1" x14ac:dyDescent="0.2">
      <c r="A2305" s="12" t="s">
        <v>58</v>
      </c>
      <c r="B2305" s="18" t="s">
        <v>242</v>
      </c>
      <c r="C2305" s="12" t="s">
        <v>327</v>
      </c>
      <c r="D2305" s="12" t="s">
        <v>1503</v>
      </c>
      <c r="E2305" s="19" t="s">
        <v>5</v>
      </c>
      <c r="F2305" s="19" t="s">
        <v>2255</v>
      </c>
      <c r="G2305" s="19" t="s">
        <v>5593</v>
      </c>
      <c r="H2305" s="12" t="s">
        <v>5510</v>
      </c>
      <c r="I2305" s="20">
        <v>100000</v>
      </c>
      <c r="J2305" s="12" t="s">
        <v>2264</v>
      </c>
      <c r="K2305" s="12" t="s">
        <v>5594</v>
      </c>
      <c r="L2305" s="12" t="s">
        <v>2334</v>
      </c>
      <c r="M2305" s="12"/>
      <c r="N2305" s="12" t="s">
        <v>8534</v>
      </c>
      <c r="O2305" s="23">
        <v>5000</v>
      </c>
      <c r="P2305" s="23">
        <v>0</v>
      </c>
      <c r="Q2305" s="23">
        <v>0</v>
      </c>
      <c r="R2305" s="24">
        <v>0</v>
      </c>
      <c r="S2305" s="25">
        <v>1040</v>
      </c>
      <c r="U2305" s="22" t="str">
        <f>IFERROR(VLOOKUP(B2305,[1]Planilha1!$A$1:$B$34,2,FALSE),"Liberado")</f>
        <v>Liberado</v>
      </c>
    </row>
    <row r="2306" spans="1:21" s="21" customFormat="1" ht="20.100000000000001" customHeight="1" x14ac:dyDescent="0.2">
      <c r="A2306" s="12" t="s">
        <v>58</v>
      </c>
      <c r="B2306" s="18" t="s">
        <v>242</v>
      </c>
      <c r="C2306" s="12" t="s">
        <v>327</v>
      </c>
      <c r="D2306" s="12" t="s">
        <v>1504</v>
      </c>
      <c r="E2306" s="19" t="s">
        <v>5</v>
      </c>
      <c r="F2306" s="19" t="s">
        <v>10</v>
      </c>
      <c r="G2306" s="19" t="s">
        <v>5595</v>
      </c>
      <c r="H2306" s="12" t="s">
        <v>3547</v>
      </c>
      <c r="I2306" s="20">
        <v>28177.38</v>
      </c>
      <c r="J2306" s="12" t="s">
        <v>2264</v>
      </c>
      <c r="K2306" s="12" t="s">
        <v>5596</v>
      </c>
      <c r="L2306" s="12" t="s">
        <v>2334</v>
      </c>
      <c r="M2306" s="12"/>
      <c r="N2306" s="12" t="s">
        <v>2342</v>
      </c>
      <c r="O2306" s="23">
        <v>1020.35</v>
      </c>
      <c r="P2306" s="23">
        <v>0</v>
      </c>
      <c r="Q2306" s="23">
        <v>0</v>
      </c>
      <c r="R2306" s="24">
        <v>0</v>
      </c>
      <c r="S2306" s="25">
        <v>608</v>
      </c>
      <c r="U2306" s="22" t="str">
        <f>IFERROR(VLOOKUP(B2306,[1]Planilha1!$A$1:$B$34,2,FALSE),"Liberado")</f>
        <v>Liberado</v>
      </c>
    </row>
    <row r="2307" spans="1:21" s="21" customFormat="1" ht="20.100000000000001" customHeight="1" x14ac:dyDescent="0.2">
      <c r="A2307" s="12" t="s">
        <v>58</v>
      </c>
      <c r="B2307" s="18" t="s">
        <v>242</v>
      </c>
      <c r="C2307" s="12" t="s">
        <v>327</v>
      </c>
      <c r="D2307" s="12" t="s">
        <v>1505</v>
      </c>
      <c r="E2307" s="19" t="s">
        <v>5</v>
      </c>
      <c r="F2307" s="19" t="s">
        <v>2308</v>
      </c>
      <c r="G2307" s="19" t="s">
        <v>5597</v>
      </c>
      <c r="H2307" s="12" t="s">
        <v>3547</v>
      </c>
      <c r="I2307" s="20">
        <v>18000</v>
      </c>
      <c r="J2307" s="12" t="s">
        <v>2264</v>
      </c>
      <c r="K2307" s="12" t="s">
        <v>5598</v>
      </c>
      <c r="L2307" s="12" t="s">
        <v>2334</v>
      </c>
      <c r="M2307" s="12"/>
      <c r="N2307" s="12" t="s">
        <v>2959</v>
      </c>
      <c r="O2307" s="23">
        <v>7300</v>
      </c>
      <c r="P2307" s="23">
        <v>0</v>
      </c>
      <c r="Q2307" s="23">
        <v>0</v>
      </c>
      <c r="R2307" s="24">
        <v>0</v>
      </c>
      <c r="S2307" s="25">
        <v>736</v>
      </c>
      <c r="U2307" s="22" t="str">
        <f>IFERROR(VLOOKUP(B2307,[1]Planilha1!$A$1:$B$34,2,FALSE),"Liberado")</f>
        <v>Liberado</v>
      </c>
    </row>
    <row r="2308" spans="1:21" s="21" customFormat="1" ht="20.100000000000001" customHeight="1" x14ac:dyDescent="0.2">
      <c r="A2308" s="12" t="s">
        <v>58</v>
      </c>
      <c r="B2308" s="18" t="s">
        <v>242</v>
      </c>
      <c r="C2308" s="12" t="s">
        <v>327</v>
      </c>
      <c r="D2308" s="12" t="s">
        <v>1506</v>
      </c>
      <c r="E2308" s="19" t="s">
        <v>5</v>
      </c>
      <c r="F2308" s="19" t="s">
        <v>2273</v>
      </c>
      <c r="G2308" s="19" t="s">
        <v>5599</v>
      </c>
      <c r="H2308" s="12" t="s">
        <v>3547</v>
      </c>
      <c r="I2308" s="20">
        <v>1000</v>
      </c>
      <c r="J2308" s="12" t="s">
        <v>2264</v>
      </c>
      <c r="K2308" s="12" t="s">
        <v>5600</v>
      </c>
      <c r="L2308" s="12" t="s">
        <v>2334</v>
      </c>
      <c r="M2308" s="12"/>
      <c r="N2308" s="12" t="s">
        <v>3170</v>
      </c>
      <c r="O2308" s="23">
        <v>6000</v>
      </c>
      <c r="P2308" s="23">
        <v>0</v>
      </c>
      <c r="Q2308" s="23">
        <v>0</v>
      </c>
      <c r="R2308" s="24">
        <v>0</v>
      </c>
      <c r="S2308" s="25">
        <v>384</v>
      </c>
      <c r="U2308" s="22" t="str">
        <f>IFERROR(VLOOKUP(B2308,[1]Planilha1!$A$1:$B$34,2,FALSE),"Liberado")</f>
        <v>Liberado</v>
      </c>
    </row>
    <row r="2309" spans="1:21" s="21" customFormat="1" ht="20.100000000000001" customHeight="1" x14ac:dyDescent="0.2">
      <c r="A2309" s="12" t="s">
        <v>58</v>
      </c>
      <c r="B2309" s="18" t="s">
        <v>242</v>
      </c>
      <c r="C2309" s="12" t="s">
        <v>327</v>
      </c>
      <c r="D2309" s="12" t="s">
        <v>10205</v>
      </c>
      <c r="E2309" s="19" t="s">
        <v>5</v>
      </c>
      <c r="F2309" s="19" t="s">
        <v>2244</v>
      </c>
      <c r="G2309" s="19" t="s">
        <v>10206</v>
      </c>
      <c r="H2309" s="12" t="s">
        <v>5611</v>
      </c>
      <c r="I2309" s="20">
        <v>44000</v>
      </c>
      <c r="J2309" s="12" t="s">
        <v>2264</v>
      </c>
      <c r="K2309" s="12" t="s">
        <v>10207</v>
      </c>
      <c r="L2309" s="12" t="s">
        <v>7976</v>
      </c>
      <c r="M2309" s="12"/>
      <c r="N2309" s="12" t="s">
        <v>3446</v>
      </c>
      <c r="O2309" s="23">
        <v>0</v>
      </c>
      <c r="P2309" s="23">
        <v>8000</v>
      </c>
      <c r="Q2309" s="23">
        <v>0</v>
      </c>
      <c r="R2309" s="24">
        <v>0</v>
      </c>
      <c r="S2309" s="25">
        <v>640</v>
      </c>
      <c r="U2309" s="22" t="str">
        <f>IFERROR(VLOOKUP(B2309,[1]Planilha1!$A$1:$B$34,2,FALSE),"Liberado")</f>
        <v>Liberado</v>
      </c>
    </row>
    <row r="2310" spans="1:21" s="21" customFormat="1" ht="20.100000000000001" customHeight="1" x14ac:dyDescent="0.2">
      <c r="A2310" s="12" t="s">
        <v>58</v>
      </c>
      <c r="B2310" s="18" t="s">
        <v>242</v>
      </c>
      <c r="C2310" s="12" t="s">
        <v>327</v>
      </c>
      <c r="D2310" s="12" t="s">
        <v>1507</v>
      </c>
      <c r="E2310" s="19" t="s">
        <v>5</v>
      </c>
      <c r="F2310" s="19" t="s">
        <v>10</v>
      </c>
      <c r="G2310" s="19" t="s">
        <v>5601</v>
      </c>
      <c r="H2310" s="12" t="s">
        <v>3547</v>
      </c>
      <c r="I2310" s="20">
        <v>21848.07</v>
      </c>
      <c r="J2310" s="12" t="s">
        <v>2264</v>
      </c>
      <c r="K2310" s="12" t="s">
        <v>5602</v>
      </c>
      <c r="L2310" s="12" t="s">
        <v>2296</v>
      </c>
      <c r="M2310" s="12"/>
      <c r="N2310" s="12" t="s">
        <v>2438</v>
      </c>
      <c r="O2310" s="23">
        <v>5000</v>
      </c>
      <c r="P2310" s="23">
        <v>0</v>
      </c>
      <c r="Q2310" s="23">
        <v>0</v>
      </c>
      <c r="R2310" s="24">
        <v>0</v>
      </c>
      <c r="S2310" s="25">
        <v>576</v>
      </c>
      <c r="U2310" s="22" t="str">
        <f>IFERROR(VLOOKUP(B2310,[1]Planilha1!$A$1:$B$34,2,FALSE),"Liberado")</f>
        <v>Liberado</v>
      </c>
    </row>
    <row r="2311" spans="1:21" s="21" customFormat="1" ht="20.100000000000001" customHeight="1" x14ac:dyDescent="0.2">
      <c r="A2311" s="12" t="s">
        <v>58</v>
      </c>
      <c r="B2311" s="18" t="s">
        <v>242</v>
      </c>
      <c r="C2311" s="12" t="s">
        <v>327</v>
      </c>
      <c r="D2311" s="12" t="s">
        <v>1508</v>
      </c>
      <c r="E2311" s="19" t="s">
        <v>5</v>
      </c>
      <c r="F2311" s="19" t="s">
        <v>2273</v>
      </c>
      <c r="G2311" s="12" t="s">
        <v>5603</v>
      </c>
      <c r="H2311" s="12" t="s">
        <v>3547</v>
      </c>
      <c r="I2311" s="20">
        <v>25000</v>
      </c>
      <c r="J2311" s="12" t="s">
        <v>2264</v>
      </c>
      <c r="K2311" s="12" t="s">
        <v>5604</v>
      </c>
      <c r="L2311" s="12" t="s">
        <v>2296</v>
      </c>
      <c r="M2311" s="12"/>
      <c r="N2311" s="12" t="s">
        <v>2342</v>
      </c>
      <c r="O2311" s="23">
        <v>5045.8900000000003</v>
      </c>
      <c r="P2311" s="23">
        <v>0</v>
      </c>
      <c r="Q2311" s="23">
        <v>0</v>
      </c>
      <c r="R2311" s="24">
        <v>5045.8900000000003</v>
      </c>
      <c r="S2311" s="25">
        <v>544</v>
      </c>
      <c r="U2311" s="22" t="str">
        <f>IFERROR(VLOOKUP(B2311,[1]Planilha1!$A$1:$B$34,2,FALSE),"Liberado")</f>
        <v>Liberado</v>
      </c>
    </row>
    <row r="2312" spans="1:21" s="21" customFormat="1" ht="20.100000000000001" customHeight="1" x14ac:dyDescent="0.2">
      <c r="A2312" s="12" t="s">
        <v>58</v>
      </c>
      <c r="B2312" s="18" t="s">
        <v>242</v>
      </c>
      <c r="C2312" s="12" t="s">
        <v>327</v>
      </c>
      <c r="D2312" s="12" t="s">
        <v>1508</v>
      </c>
      <c r="E2312" s="19" t="s">
        <v>5</v>
      </c>
      <c r="F2312" s="19" t="s">
        <v>2273</v>
      </c>
      <c r="G2312" s="19" t="s">
        <v>5605</v>
      </c>
      <c r="H2312" s="12" t="s">
        <v>3547</v>
      </c>
      <c r="I2312" s="20">
        <v>25000</v>
      </c>
      <c r="J2312" s="12" t="s">
        <v>2264</v>
      </c>
      <c r="K2312" s="12" t="s">
        <v>5606</v>
      </c>
      <c r="L2312" s="12" t="s">
        <v>2296</v>
      </c>
      <c r="M2312" s="12"/>
      <c r="N2312" s="12" t="s">
        <v>2342</v>
      </c>
      <c r="O2312" s="23">
        <v>5045.8900000000003</v>
      </c>
      <c r="P2312" s="23">
        <v>0</v>
      </c>
      <c r="Q2312" s="23">
        <v>0</v>
      </c>
      <c r="R2312" s="24">
        <v>5045.8900000000003</v>
      </c>
      <c r="S2312" s="25">
        <v>544</v>
      </c>
      <c r="U2312" s="22" t="str">
        <f>IFERROR(VLOOKUP(B2312,[1]Planilha1!$A$1:$B$34,2,FALSE),"Liberado")</f>
        <v>Liberado</v>
      </c>
    </row>
    <row r="2313" spans="1:21" s="21" customFormat="1" ht="20.100000000000001" customHeight="1" x14ac:dyDescent="0.2">
      <c r="A2313" s="12" t="s">
        <v>58</v>
      </c>
      <c r="B2313" s="18" t="s">
        <v>242</v>
      </c>
      <c r="C2313" s="12" t="s">
        <v>327</v>
      </c>
      <c r="D2313" s="12" t="s">
        <v>10208</v>
      </c>
      <c r="E2313" s="19" t="s">
        <v>5</v>
      </c>
      <c r="F2313" s="19" t="s">
        <v>2273</v>
      </c>
      <c r="G2313" s="19" t="s">
        <v>10209</v>
      </c>
      <c r="H2313" s="12" t="s">
        <v>3547</v>
      </c>
      <c r="I2313" s="20">
        <v>4000</v>
      </c>
      <c r="J2313" s="12" t="s">
        <v>2264</v>
      </c>
      <c r="K2313" s="12" t="s">
        <v>3216</v>
      </c>
      <c r="L2313" s="12" t="s">
        <v>2288</v>
      </c>
      <c r="M2313" s="12"/>
      <c r="N2313" s="12" t="s">
        <v>3216</v>
      </c>
      <c r="O2313" s="23">
        <v>0</v>
      </c>
      <c r="P2313" s="23">
        <v>2000</v>
      </c>
      <c r="Q2313" s="23">
        <v>0</v>
      </c>
      <c r="R2313" s="24">
        <v>0</v>
      </c>
      <c r="S2313" s="25">
        <v>160</v>
      </c>
      <c r="U2313" s="22" t="str">
        <f>IFERROR(VLOOKUP(B2313,[1]Planilha1!$A$1:$B$34,2,FALSE),"Liberado")</f>
        <v>Liberado</v>
      </c>
    </row>
    <row r="2314" spans="1:21" s="21" customFormat="1" ht="20.100000000000001" customHeight="1" x14ac:dyDescent="0.2">
      <c r="A2314" s="12" t="s">
        <v>58</v>
      </c>
      <c r="B2314" s="18" t="s">
        <v>242</v>
      </c>
      <c r="C2314" s="12" t="s">
        <v>327</v>
      </c>
      <c r="D2314" s="12" t="s">
        <v>1509</v>
      </c>
      <c r="E2314" s="19" t="s">
        <v>5</v>
      </c>
      <c r="F2314" s="19" t="s">
        <v>5349</v>
      </c>
      <c r="G2314" s="19" t="s">
        <v>5607</v>
      </c>
      <c r="H2314" s="12" t="s">
        <v>5608</v>
      </c>
      <c r="I2314" s="20">
        <v>0</v>
      </c>
      <c r="J2314" s="12" t="s">
        <v>2264</v>
      </c>
      <c r="K2314" s="12" t="s">
        <v>5609</v>
      </c>
      <c r="L2314" s="12" t="s">
        <v>2249</v>
      </c>
      <c r="M2314" s="12"/>
      <c r="N2314" s="12" t="s">
        <v>2438</v>
      </c>
      <c r="O2314" s="23">
        <v>0</v>
      </c>
      <c r="P2314" s="23">
        <v>2000</v>
      </c>
      <c r="Q2314" s="23">
        <v>0</v>
      </c>
      <c r="R2314" s="24">
        <v>0</v>
      </c>
      <c r="S2314" s="25">
        <v>360</v>
      </c>
      <c r="U2314" s="22" t="str">
        <f>IFERROR(VLOOKUP(B2314,[1]Planilha1!$A$1:$B$34,2,FALSE),"Liberado")</f>
        <v>Liberado</v>
      </c>
    </row>
    <row r="2315" spans="1:21" s="21" customFormat="1" ht="20.100000000000001" customHeight="1" x14ac:dyDescent="0.2">
      <c r="A2315" s="12" t="s">
        <v>58</v>
      </c>
      <c r="B2315" s="18" t="s">
        <v>242</v>
      </c>
      <c r="C2315" s="12" t="s">
        <v>327</v>
      </c>
      <c r="D2315" s="12" t="s">
        <v>713</v>
      </c>
      <c r="E2315" s="19" t="s">
        <v>5</v>
      </c>
      <c r="F2315" s="19" t="s">
        <v>2244</v>
      </c>
      <c r="G2315" s="19" t="s">
        <v>10210</v>
      </c>
      <c r="H2315" s="12" t="s">
        <v>3547</v>
      </c>
      <c r="I2315" s="20">
        <v>1000</v>
      </c>
      <c r="J2315" s="12" t="s">
        <v>2264</v>
      </c>
      <c r="K2315" s="12" t="s">
        <v>10211</v>
      </c>
      <c r="L2315" s="12" t="s">
        <v>2879</v>
      </c>
      <c r="M2315" s="12"/>
      <c r="N2315" s="12" t="s">
        <v>2657</v>
      </c>
      <c r="O2315" s="23">
        <v>6000</v>
      </c>
      <c r="P2315" s="23">
        <v>0</v>
      </c>
      <c r="Q2315" s="23">
        <v>0</v>
      </c>
      <c r="R2315" s="24">
        <v>0</v>
      </c>
      <c r="S2315" s="25">
        <v>480</v>
      </c>
      <c r="U2315" s="22" t="str">
        <f>IFERROR(VLOOKUP(B2315,[1]Planilha1!$A$1:$B$34,2,FALSE),"Liberado")</f>
        <v>Liberado</v>
      </c>
    </row>
    <row r="2316" spans="1:21" s="21" customFormat="1" ht="20.100000000000001" customHeight="1" x14ac:dyDescent="0.2">
      <c r="A2316" s="12" t="s">
        <v>58</v>
      </c>
      <c r="B2316" s="18" t="s">
        <v>242</v>
      </c>
      <c r="C2316" s="12" t="s">
        <v>327</v>
      </c>
      <c r="D2316" s="12" t="s">
        <v>7833</v>
      </c>
      <c r="E2316" s="19" t="s">
        <v>5</v>
      </c>
      <c r="F2316" s="19" t="s">
        <v>2519</v>
      </c>
      <c r="G2316" s="19" t="s">
        <v>7834</v>
      </c>
      <c r="H2316" s="12" t="s">
        <v>10212</v>
      </c>
      <c r="I2316" s="20">
        <v>0</v>
      </c>
      <c r="J2316" s="12" t="s">
        <v>2264</v>
      </c>
      <c r="K2316" s="12" t="s">
        <v>10213</v>
      </c>
      <c r="L2316" s="12" t="s">
        <v>2260</v>
      </c>
      <c r="M2316" s="12"/>
      <c r="N2316" s="12" t="s">
        <v>10214</v>
      </c>
      <c r="O2316" s="23">
        <v>0</v>
      </c>
      <c r="P2316" s="23">
        <v>0</v>
      </c>
      <c r="Q2316" s="23">
        <v>0</v>
      </c>
      <c r="R2316" s="24">
        <v>0</v>
      </c>
      <c r="S2316" s="25">
        <v>360</v>
      </c>
      <c r="U2316" s="22" t="str">
        <f>IFERROR(VLOOKUP(B2316,[1]Planilha1!$A$1:$B$34,2,FALSE),"Liberado")</f>
        <v>Liberado</v>
      </c>
    </row>
    <row r="2317" spans="1:21" s="21" customFormat="1" ht="20.100000000000001" customHeight="1" x14ac:dyDescent="0.2">
      <c r="A2317" s="12" t="s">
        <v>58</v>
      </c>
      <c r="B2317" s="18" t="s">
        <v>242</v>
      </c>
      <c r="C2317" s="12" t="s">
        <v>327</v>
      </c>
      <c r="D2317" s="12" t="s">
        <v>1510</v>
      </c>
      <c r="E2317" s="19" t="s">
        <v>5</v>
      </c>
      <c r="F2317" s="19" t="s">
        <v>2255</v>
      </c>
      <c r="G2317" s="19" t="s">
        <v>5610</v>
      </c>
      <c r="H2317" s="12" t="s">
        <v>5611</v>
      </c>
      <c r="I2317" s="20">
        <v>9600</v>
      </c>
      <c r="J2317" s="12" t="s">
        <v>2264</v>
      </c>
      <c r="K2317" s="12" t="s">
        <v>5612</v>
      </c>
      <c r="L2317" s="12" t="s">
        <v>2249</v>
      </c>
      <c r="M2317" s="12"/>
      <c r="N2317" s="12" t="s">
        <v>8224</v>
      </c>
      <c r="O2317" s="23">
        <v>0</v>
      </c>
      <c r="P2317" s="23">
        <v>0</v>
      </c>
      <c r="Q2317" s="23">
        <v>0</v>
      </c>
      <c r="R2317" s="24">
        <v>0</v>
      </c>
      <c r="S2317" s="25">
        <v>440</v>
      </c>
      <c r="U2317" s="22" t="str">
        <f>IFERROR(VLOOKUP(B2317,[1]Planilha1!$A$1:$B$34,2,FALSE),"Liberado")</f>
        <v>Liberado</v>
      </c>
    </row>
    <row r="2318" spans="1:21" s="21" customFormat="1" ht="20.100000000000001" customHeight="1" x14ac:dyDescent="0.2">
      <c r="A2318" s="12" t="s">
        <v>58</v>
      </c>
      <c r="B2318" s="18" t="s">
        <v>242</v>
      </c>
      <c r="C2318" s="12" t="s">
        <v>327</v>
      </c>
      <c r="D2318" s="12" t="s">
        <v>1511</v>
      </c>
      <c r="E2318" s="19" t="s">
        <v>5</v>
      </c>
      <c r="F2318" s="19" t="s">
        <v>2273</v>
      </c>
      <c r="G2318" s="19" t="s">
        <v>5613</v>
      </c>
      <c r="H2318" s="12" t="s">
        <v>3547</v>
      </c>
      <c r="I2318" s="20">
        <v>35200</v>
      </c>
      <c r="J2318" s="12" t="s">
        <v>2264</v>
      </c>
      <c r="K2318" s="12" t="s">
        <v>2486</v>
      </c>
      <c r="L2318" s="12" t="s">
        <v>2879</v>
      </c>
      <c r="M2318" s="12"/>
      <c r="N2318" s="12" t="s">
        <v>4890</v>
      </c>
      <c r="O2318" s="23">
        <v>0</v>
      </c>
      <c r="P2318" s="23">
        <v>0</v>
      </c>
      <c r="Q2318" s="23">
        <v>0</v>
      </c>
      <c r="R2318" s="24">
        <v>0</v>
      </c>
      <c r="S2318" s="25">
        <v>416</v>
      </c>
      <c r="U2318" s="22" t="str">
        <f>IFERROR(VLOOKUP(B2318,[1]Planilha1!$A$1:$B$34,2,FALSE),"Liberado")</f>
        <v>Liberado</v>
      </c>
    </row>
    <row r="2319" spans="1:21" s="21" customFormat="1" ht="20.100000000000001" customHeight="1" x14ac:dyDescent="0.2">
      <c r="A2319" s="12" t="s">
        <v>58</v>
      </c>
      <c r="B2319" s="18" t="s">
        <v>242</v>
      </c>
      <c r="C2319" s="12" t="s">
        <v>327</v>
      </c>
      <c r="D2319" s="12" t="s">
        <v>1512</v>
      </c>
      <c r="E2319" s="19" t="s">
        <v>5</v>
      </c>
      <c r="F2319" s="19" t="s">
        <v>2273</v>
      </c>
      <c r="G2319" s="19" t="s">
        <v>5614</v>
      </c>
      <c r="H2319" s="12" t="s">
        <v>3547</v>
      </c>
      <c r="I2319" s="20">
        <v>35200</v>
      </c>
      <c r="J2319" s="12" t="s">
        <v>2264</v>
      </c>
      <c r="K2319" s="12" t="s">
        <v>2486</v>
      </c>
      <c r="L2319" s="12" t="s">
        <v>2249</v>
      </c>
      <c r="M2319" s="12"/>
      <c r="N2319" s="12" t="s">
        <v>3446</v>
      </c>
      <c r="O2319" s="23">
        <v>0</v>
      </c>
      <c r="P2319" s="23">
        <v>0</v>
      </c>
      <c r="Q2319" s="23">
        <v>0</v>
      </c>
      <c r="R2319" s="24">
        <v>0</v>
      </c>
      <c r="S2319" s="25">
        <v>416</v>
      </c>
      <c r="U2319" s="22" t="str">
        <f>IFERROR(VLOOKUP(B2319,[1]Planilha1!$A$1:$B$34,2,FALSE),"Liberado")</f>
        <v>Liberado</v>
      </c>
    </row>
    <row r="2320" spans="1:21" s="21" customFormat="1" ht="20.100000000000001" customHeight="1" x14ac:dyDescent="0.2">
      <c r="A2320" s="12" t="s">
        <v>58</v>
      </c>
      <c r="B2320" s="18" t="s">
        <v>242</v>
      </c>
      <c r="C2320" s="12" t="s">
        <v>327</v>
      </c>
      <c r="D2320" s="12" t="s">
        <v>1513</v>
      </c>
      <c r="E2320" s="19" t="s">
        <v>5</v>
      </c>
      <c r="F2320" s="19" t="s">
        <v>2519</v>
      </c>
      <c r="G2320" s="19" t="s">
        <v>5615</v>
      </c>
      <c r="H2320" s="12" t="s">
        <v>3547</v>
      </c>
      <c r="I2320" s="20">
        <v>3000</v>
      </c>
      <c r="J2320" s="12" t="s">
        <v>2264</v>
      </c>
      <c r="K2320" s="12" t="s">
        <v>5616</v>
      </c>
      <c r="L2320" s="12" t="s">
        <v>2546</v>
      </c>
      <c r="M2320" s="12" t="s">
        <v>9425</v>
      </c>
      <c r="N2320" s="12" t="s">
        <v>5405</v>
      </c>
      <c r="O2320" s="23">
        <v>0</v>
      </c>
      <c r="P2320" s="23">
        <v>2000</v>
      </c>
      <c r="Q2320" s="23">
        <v>0</v>
      </c>
      <c r="R2320" s="24">
        <v>0</v>
      </c>
      <c r="S2320" s="25">
        <v>320</v>
      </c>
      <c r="U2320" s="22" t="str">
        <f>IFERROR(VLOOKUP(B2320,[1]Planilha1!$A$1:$B$34,2,FALSE),"Liberado")</f>
        <v>Liberado</v>
      </c>
    </row>
    <row r="2321" spans="1:21" s="21" customFormat="1" ht="20.100000000000001" customHeight="1" x14ac:dyDescent="0.2">
      <c r="A2321" s="12" t="s">
        <v>58</v>
      </c>
      <c r="B2321" s="18" t="s">
        <v>242</v>
      </c>
      <c r="C2321" s="12" t="s">
        <v>327</v>
      </c>
      <c r="D2321" s="12" t="s">
        <v>1514</v>
      </c>
      <c r="E2321" s="19" t="s">
        <v>5</v>
      </c>
      <c r="F2321" s="19" t="s">
        <v>2273</v>
      </c>
      <c r="G2321" s="19" t="s">
        <v>5617</v>
      </c>
      <c r="H2321" s="12" t="s">
        <v>3547</v>
      </c>
      <c r="I2321" s="20">
        <v>1000</v>
      </c>
      <c r="J2321" s="12" t="s">
        <v>2264</v>
      </c>
      <c r="K2321" s="12" t="s">
        <v>10215</v>
      </c>
      <c r="L2321" s="12" t="s">
        <v>8183</v>
      </c>
      <c r="M2321" s="12"/>
      <c r="N2321" s="12" t="s">
        <v>10070</v>
      </c>
      <c r="O2321" s="23">
        <v>5000</v>
      </c>
      <c r="P2321" s="23">
        <v>0</v>
      </c>
      <c r="Q2321" s="23">
        <v>0</v>
      </c>
      <c r="R2321" s="24">
        <v>0</v>
      </c>
      <c r="S2321" s="25">
        <v>288</v>
      </c>
      <c r="U2321" s="22" t="str">
        <f>IFERROR(VLOOKUP(B2321,[1]Planilha1!$A$1:$B$34,2,FALSE),"Liberado")</f>
        <v>Liberado</v>
      </c>
    </row>
    <row r="2322" spans="1:21" s="21" customFormat="1" ht="20.100000000000001" customHeight="1" x14ac:dyDescent="0.2">
      <c r="A2322" s="12" t="s">
        <v>58</v>
      </c>
      <c r="B2322" s="18" t="s">
        <v>242</v>
      </c>
      <c r="C2322" s="12" t="s">
        <v>327</v>
      </c>
      <c r="D2322" s="12" t="s">
        <v>1515</v>
      </c>
      <c r="E2322" s="19" t="s">
        <v>5</v>
      </c>
      <c r="F2322" s="19" t="s">
        <v>2273</v>
      </c>
      <c r="G2322" s="19" t="s">
        <v>5618</v>
      </c>
      <c r="H2322" s="12" t="s">
        <v>3547</v>
      </c>
      <c r="I2322" s="20">
        <v>15929</v>
      </c>
      <c r="J2322" s="12" t="s">
        <v>2264</v>
      </c>
      <c r="K2322" s="12" t="s">
        <v>2277</v>
      </c>
      <c r="L2322" s="12" t="s">
        <v>2827</v>
      </c>
      <c r="M2322" s="12"/>
      <c r="N2322" s="12" t="s">
        <v>4823</v>
      </c>
      <c r="O2322" s="23">
        <v>4000</v>
      </c>
      <c r="P2322" s="23">
        <v>0</v>
      </c>
      <c r="Q2322" s="23">
        <v>0</v>
      </c>
      <c r="R2322" s="24">
        <v>0</v>
      </c>
      <c r="S2322" s="25">
        <v>288</v>
      </c>
      <c r="U2322" s="22" t="str">
        <f>IFERROR(VLOOKUP(B2322,[1]Planilha1!$A$1:$B$34,2,FALSE),"Liberado")</f>
        <v>Liberado</v>
      </c>
    </row>
    <row r="2323" spans="1:21" s="21" customFormat="1" ht="20.100000000000001" customHeight="1" x14ac:dyDescent="0.2">
      <c r="A2323" s="12" t="s">
        <v>58</v>
      </c>
      <c r="B2323" s="18" t="s">
        <v>242</v>
      </c>
      <c r="C2323" s="12" t="s">
        <v>327</v>
      </c>
      <c r="D2323" s="12" t="s">
        <v>10216</v>
      </c>
      <c r="E2323" s="19" t="s">
        <v>5</v>
      </c>
      <c r="F2323" s="19" t="s">
        <v>2273</v>
      </c>
      <c r="G2323" s="19" t="s">
        <v>10217</v>
      </c>
      <c r="H2323" s="12" t="s">
        <v>10218</v>
      </c>
      <c r="I2323" s="20">
        <v>10000</v>
      </c>
      <c r="J2323" s="12" t="s">
        <v>2264</v>
      </c>
      <c r="K2323" s="12" t="s">
        <v>10219</v>
      </c>
      <c r="L2323" s="12" t="s">
        <v>2266</v>
      </c>
      <c r="M2323" s="12"/>
      <c r="N2323" s="12" t="s">
        <v>10220</v>
      </c>
      <c r="O2323" s="23">
        <v>0</v>
      </c>
      <c r="P2323" s="23">
        <v>15000</v>
      </c>
      <c r="Q2323" s="23">
        <v>0</v>
      </c>
      <c r="R2323" s="24">
        <v>0</v>
      </c>
      <c r="S2323" s="25">
        <v>256</v>
      </c>
      <c r="U2323" s="22" t="str">
        <f>IFERROR(VLOOKUP(B2323,[1]Planilha1!$A$1:$B$34,2,FALSE),"Liberado")</f>
        <v>Liberado</v>
      </c>
    </row>
    <row r="2324" spans="1:21" s="21" customFormat="1" ht="20.100000000000001" customHeight="1" x14ac:dyDescent="0.2">
      <c r="A2324" s="12" t="s">
        <v>58</v>
      </c>
      <c r="B2324" s="18" t="s">
        <v>242</v>
      </c>
      <c r="C2324" s="12" t="s">
        <v>327</v>
      </c>
      <c r="D2324" s="12" t="s">
        <v>10221</v>
      </c>
      <c r="E2324" s="19" t="s">
        <v>5</v>
      </c>
      <c r="F2324" s="19" t="s">
        <v>12</v>
      </c>
      <c r="G2324" s="19" t="s">
        <v>10222</v>
      </c>
      <c r="H2324" s="12" t="s">
        <v>5510</v>
      </c>
      <c r="I2324" s="20">
        <v>5946.57</v>
      </c>
      <c r="J2324" s="12" t="s">
        <v>2264</v>
      </c>
      <c r="K2324" s="12" t="s">
        <v>12</v>
      </c>
      <c r="L2324" s="12" t="s">
        <v>2249</v>
      </c>
      <c r="M2324" s="12"/>
      <c r="N2324" s="12" t="s">
        <v>9438</v>
      </c>
      <c r="O2324" s="23">
        <v>0</v>
      </c>
      <c r="P2324" s="23">
        <v>0</v>
      </c>
      <c r="Q2324" s="23">
        <v>0</v>
      </c>
      <c r="R2324" s="24">
        <v>0</v>
      </c>
      <c r="S2324" s="25">
        <v>620</v>
      </c>
      <c r="U2324" s="22" t="str">
        <f>IFERROR(VLOOKUP(B2324,[1]Planilha1!$A$1:$B$34,2,FALSE),"Liberado")</f>
        <v>Liberado</v>
      </c>
    </row>
    <row r="2325" spans="1:21" s="21" customFormat="1" ht="20.100000000000001" customHeight="1" x14ac:dyDescent="0.2">
      <c r="A2325" s="12" t="s">
        <v>58</v>
      </c>
      <c r="B2325" s="18" t="s">
        <v>242</v>
      </c>
      <c r="C2325" s="12" t="s">
        <v>327</v>
      </c>
      <c r="D2325" s="12" t="s">
        <v>10223</v>
      </c>
      <c r="E2325" s="19" t="s">
        <v>5</v>
      </c>
      <c r="F2325" s="19" t="s">
        <v>2273</v>
      </c>
      <c r="G2325" s="19" t="s">
        <v>10224</v>
      </c>
      <c r="H2325" s="12" t="s">
        <v>3547</v>
      </c>
      <c r="I2325" s="20">
        <v>5000</v>
      </c>
      <c r="J2325" s="12" t="s">
        <v>2264</v>
      </c>
      <c r="K2325" s="12" t="s">
        <v>10080</v>
      </c>
      <c r="L2325" s="12" t="s">
        <v>2288</v>
      </c>
      <c r="M2325" s="12" t="s">
        <v>10225</v>
      </c>
      <c r="N2325" s="12" t="s">
        <v>8237</v>
      </c>
      <c r="O2325" s="23">
        <v>0</v>
      </c>
      <c r="P2325" s="23">
        <v>8000</v>
      </c>
      <c r="Q2325" s="23">
        <v>0</v>
      </c>
      <c r="R2325" s="24">
        <v>0</v>
      </c>
      <c r="S2325" s="25">
        <v>192</v>
      </c>
      <c r="U2325" s="22" t="str">
        <f>IFERROR(VLOOKUP(B2325,[1]Planilha1!$A$1:$B$34,2,FALSE),"Liberado")</f>
        <v>Liberado</v>
      </c>
    </row>
    <row r="2326" spans="1:21" s="21" customFormat="1" ht="20.100000000000001" customHeight="1" x14ac:dyDescent="0.2">
      <c r="A2326" s="12" t="s">
        <v>58</v>
      </c>
      <c r="B2326" s="18" t="s">
        <v>242</v>
      </c>
      <c r="C2326" s="12" t="s">
        <v>327</v>
      </c>
      <c r="D2326" s="12" t="s">
        <v>10226</v>
      </c>
      <c r="E2326" s="19" t="s">
        <v>5</v>
      </c>
      <c r="F2326" s="19" t="s">
        <v>2273</v>
      </c>
      <c r="G2326" s="19" t="s">
        <v>10227</v>
      </c>
      <c r="H2326" s="12" t="s">
        <v>3547</v>
      </c>
      <c r="I2326" s="20">
        <v>18740</v>
      </c>
      <c r="J2326" s="12" t="s">
        <v>2264</v>
      </c>
      <c r="K2326" s="12" t="s">
        <v>10228</v>
      </c>
      <c r="L2326" s="12" t="s">
        <v>2249</v>
      </c>
      <c r="M2326" s="12"/>
      <c r="N2326" s="12" t="s">
        <v>8237</v>
      </c>
      <c r="O2326" s="23">
        <v>0</v>
      </c>
      <c r="P2326" s="23">
        <v>10000</v>
      </c>
      <c r="Q2326" s="23">
        <v>0</v>
      </c>
      <c r="R2326" s="24">
        <v>0</v>
      </c>
      <c r="S2326" s="25">
        <v>160</v>
      </c>
      <c r="U2326" s="22" t="str">
        <f>IFERROR(VLOOKUP(B2326,[1]Planilha1!$A$1:$B$34,2,FALSE),"Liberado")</f>
        <v>Liberado</v>
      </c>
    </row>
    <row r="2327" spans="1:21" s="21" customFormat="1" ht="20.100000000000001" customHeight="1" x14ac:dyDescent="0.2">
      <c r="A2327" s="12" t="s">
        <v>58</v>
      </c>
      <c r="B2327" s="18" t="s">
        <v>242</v>
      </c>
      <c r="C2327" s="12" t="s">
        <v>327</v>
      </c>
      <c r="D2327" s="12" t="s">
        <v>10229</v>
      </c>
      <c r="E2327" s="19" t="s">
        <v>5</v>
      </c>
      <c r="F2327" s="19" t="s">
        <v>6474</v>
      </c>
      <c r="G2327" s="19" t="s">
        <v>10230</v>
      </c>
      <c r="H2327" s="12" t="s">
        <v>5510</v>
      </c>
      <c r="I2327" s="20">
        <v>17367.47</v>
      </c>
      <c r="J2327" s="12" t="s">
        <v>2264</v>
      </c>
      <c r="K2327" s="12" t="s">
        <v>2512</v>
      </c>
      <c r="L2327" s="12" t="s">
        <v>2266</v>
      </c>
      <c r="M2327" s="12"/>
      <c r="N2327" s="12" t="s">
        <v>2342</v>
      </c>
      <c r="O2327" s="23">
        <v>17821.48</v>
      </c>
      <c r="P2327" s="23">
        <v>0</v>
      </c>
      <c r="Q2327" s="23">
        <v>0</v>
      </c>
      <c r="R2327" s="24">
        <v>17821.48</v>
      </c>
      <c r="S2327" s="25">
        <v>120</v>
      </c>
      <c r="U2327" s="22" t="str">
        <f>IFERROR(VLOOKUP(B2327,[1]Planilha1!$A$1:$B$34,2,FALSE),"Liberado")</f>
        <v>Liberado</v>
      </c>
    </row>
    <row r="2328" spans="1:21" s="21" customFormat="1" ht="20.100000000000001" customHeight="1" x14ac:dyDescent="0.2">
      <c r="A2328" s="12" t="s">
        <v>58</v>
      </c>
      <c r="B2328" s="18" t="s">
        <v>242</v>
      </c>
      <c r="C2328" s="12" t="s">
        <v>327</v>
      </c>
      <c r="D2328" s="12" t="s">
        <v>10231</v>
      </c>
      <c r="E2328" s="19" t="s">
        <v>5</v>
      </c>
      <c r="F2328" s="19" t="s">
        <v>2244</v>
      </c>
      <c r="G2328" s="19" t="s">
        <v>10232</v>
      </c>
      <c r="H2328" s="12" t="s">
        <v>4653</v>
      </c>
      <c r="I2328" s="20">
        <v>229974.17</v>
      </c>
      <c r="J2328" s="12" t="s">
        <v>2264</v>
      </c>
      <c r="K2328" s="12" t="s">
        <v>3216</v>
      </c>
      <c r="L2328" s="12" t="s">
        <v>6531</v>
      </c>
      <c r="M2328" s="12"/>
      <c r="N2328" s="12" t="s">
        <v>3216</v>
      </c>
      <c r="O2328" s="23">
        <v>0</v>
      </c>
      <c r="P2328" s="23">
        <v>0</v>
      </c>
      <c r="Q2328" s="23">
        <v>0</v>
      </c>
      <c r="R2328" s="24">
        <v>0</v>
      </c>
      <c r="S2328" s="25">
        <v>0</v>
      </c>
      <c r="U2328" s="22" t="str">
        <f>IFERROR(VLOOKUP(B2328,[1]Planilha1!$A$1:$B$34,2,FALSE),"Liberado")</f>
        <v>Liberado</v>
      </c>
    </row>
    <row r="2329" spans="1:21" s="21" customFormat="1" ht="20.100000000000001" customHeight="1" x14ac:dyDescent="0.2">
      <c r="A2329" s="12" t="s">
        <v>58</v>
      </c>
      <c r="B2329" s="18" t="s">
        <v>242</v>
      </c>
      <c r="C2329" s="12" t="s">
        <v>327</v>
      </c>
      <c r="D2329" s="12" t="s">
        <v>10233</v>
      </c>
      <c r="E2329" s="19" t="s">
        <v>5</v>
      </c>
      <c r="F2329" s="19" t="s">
        <v>2434</v>
      </c>
      <c r="G2329" s="19" t="s">
        <v>10234</v>
      </c>
      <c r="H2329" s="12" t="s">
        <v>3547</v>
      </c>
      <c r="I2329" s="20">
        <v>10000</v>
      </c>
      <c r="J2329" s="12" t="s">
        <v>2264</v>
      </c>
      <c r="K2329" s="12" t="s">
        <v>8306</v>
      </c>
      <c r="L2329" s="12" t="s">
        <v>2288</v>
      </c>
      <c r="M2329" s="12" t="s">
        <v>10235</v>
      </c>
      <c r="N2329" s="12" t="s">
        <v>2768</v>
      </c>
      <c r="O2329" s="23">
        <v>0</v>
      </c>
      <c r="P2329" s="23">
        <v>8000</v>
      </c>
      <c r="Q2329" s="23">
        <v>0</v>
      </c>
      <c r="R2329" s="24">
        <v>0</v>
      </c>
      <c r="S2329" s="25">
        <v>32</v>
      </c>
      <c r="U2329" s="22" t="str">
        <f>IFERROR(VLOOKUP(B2329,[1]Planilha1!$A$1:$B$34,2,FALSE),"Liberado")</f>
        <v>Liberado</v>
      </c>
    </row>
    <row r="2330" spans="1:21" s="21" customFormat="1" ht="20.100000000000001" customHeight="1" x14ac:dyDescent="0.2">
      <c r="A2330" s="12" t="s">
        <v>58</v>
      </c>
      <c r="B2330" s="18" t="s">
        <v>242</v>
      </c>
      <c r="C2330" s="12" t="s">
        <v>327</v>
      </c>
      <c r="D2330" s="12" t="s">
        <v>10236</v>
      </c>
      <c r="E2330" s="19" t="s">
        <v>5</v>
      </c>
      <c r="F2330" s="19" t="s">
        <v>2244</v>
      </c>
      <c r="G2330" s="19" t="s">
        <v>10237</v>
      </c>
      <c r="H2330" s="12" t="s">
        <v>3371</v>
      </c>
      <c r="I2330" s="20">
        <v>15000</v>
      </c>
      <c r="J2330" s="12" t="s">
        <v>2264</v>
      </c>
      <c r="K2330" s="12" t="s">
        <v>7904</v>
      </c>
      <c r="L2330" s="12" t="s">
        <v>7961</v>
      </c>
      <c r="M2330" s="12" t="s">
        <v>10238</v>
      </c>
      <c r="N2330" s="12" t="s">
        <v>2768</v>
      </c>
      <c r="O2330" s="23">
        <v>0</v>
      </c>
      <c r="P2330" s="23">
        <v>8000</v>
      </c>
      <c r="Q2330" s="23">
        <v>0</v>
      </c>
      <c r="R2330" s="24">
        <v>0</v>
      </c>
      <c r="S2330" s="25">
        <v>0</v>
      </c>
      <c r="U2330" s="22" t="str">
        <f>IFERROR(VLOOKUP(B2330,[1]Planilha1!$A$1:$B$34,2,FALSE),"Liberado")</f>
        <v>Liberado</v>
      </c>
    </row>
    <row r="2331" spans="1:21" s="21" customFormat="1" ht="20.100000000000001" customHeight="1" x14ac:dyDescent="0.2">
      <c r="A2331" s="12" t="s">
        <v>58</v>
      </c>
      <c r="B2331" s="18" t="s">
        <v>242</v>
      </c>
      <c r="C2331" s="12" t="s">
        <v>327</v>
      </c>
      <c r="D2331" s="12" t="s">
        <v>10239</v>
      </c>
      <c r="E2331" s="19" t="s">
        <v>5</v>
      </c>
      <c r="F2331" s="19" t="s">
        <v>2434</v>
      </c>
      <c r="G2331" s="19" t="s">
        <v>10240</v>
      </c>
      <c r="H2331" s="12" t="s">
        <v>3547</v>
      </c>
      <c r="I2331" s="20">
        <v>1450</v>
      </c>
      <c r="J2331" s="12" t="s">
        <v>2264</v>
      </c>
      <c r="K2331" s="12" t="s">
        <v>2446</v>
      </c>
      <c r="L2331" s="12" t="s">
        <v>2288</v>
      </c>
      <c r="M2331" s="12" t="s">
        <v>10241</v>
      </c>
      <c r="N2331" s="12" t="s">
        <v>2768</v>
      </c>
      <c r="O2331" s="23">
        <v>0</v>
      </c>
      <c r="P2331" s="23">
        <v>8000</v>
      </c>
      <c r="Q2331" s="23">
        <v>0</v>
      </c>
      <c r="R2331" s="24">
        <v>0</v>
      </c>
      <c r="S2331" s="25">
        <v>0</v>
      </c>
      <c r="U2331" s="22" t="str">
        <f>IFERROR(VLOOKUP(B2331,[1]Planilha1!$A$1:$B$34,2,FALSE),"Liberado")</f>
        <v>Liberado</v>
      </c>
    </row>
    <row r="2332" spans="1:21" s="21" customFormat="1" ht="20.100000000000001" customHeight="1" x14ac:dyDescent="0.2">
      <c r="A2332" s="12" t="s">
        <v>58</v>
      </c>
      <c r="B2332" s="18" t="s">
        <v>242</v>
      </c>
      <c r="C2332" s="12" t="s">
        <v>334</v>
      </c>
      <c r="D2332" s="12" t="s">
        <v>1516</v>
      </c>
      <c r="E2332" s="19" t="s">
        <v>5</v>
      </c>
      <c r="F2332" s="19" t="s">
        <v>3330</v>
      </c>
      <c r="G2332" s="19" t="s">
        <v>5619</v>
      </c>
      <c r="H2332" s="12" t="s">
        <v>5611</v>
      </c>
      <c r="I2332" s="20">
        <v>68469.11</v>
      </c>
      <c r="J2332" s="12" t="s">
        <v>2264</v>
      </c>
      <c r="K2332" s="12" t="s">
        <v>2277</v>
      </c>
      <c r="L2332" s="12" t="s">
        <v>2249</v>
      </c>
      <c r="M2332" s="12"/>
      <c r="N2332" s="12" t="s">
        <v>2595</v>
      </c>
      <c r="O2332" s="23">
        <v>0</v>
      </c>
      <c r="P2332" s="23">
        <v>8000</v>
      </c>
      <c r="Q2332" s="23">
        <v>0</v>
      </c>
      <c r="R2332" s="24">
        <v>0</v>
      </c>
      <c r="S2332" s="25">
        <v>360</v>
      </c>
      <c r="U2332" s="22" t="str">
        <f>IFERROR(VLOOKUP(B2332,[1]Planilha1!$A$1:$B$34,2,FALSE),"Liberado")</f>
        <v>Liberado</v>
      </c>
    </row>
    <row r="2333" spans="1:21" s="21" customFormat="1" ht="20.100000000000001" customHeight="1" x14ac:dyDescent="0.2">
      <c r="A2333" s="12" t="s">
        <v>58</v>
      </c>
      <c r="B2333" s="18" t="s">
        <v>242</v>
      </c>
      <c r="C2333" s="12" t="s">
        <v>732</v>
      </c>
      <c r="D2333" s="12" t="s">
        <v>1517</v>
      </c>
      <c r="E2333" s="19" t="s">
        <v>5</v>
      </c>
      <c r="F2333" s="19" t="s">
        <v>2519</v>
      </c>
      <c r="G2333" s="19" t="s">
        <v>5620</v>
      </c>
      <c r="H2333" s="12" t="s">
        <v>2720</v>
      </c>
      <c r="I2333" s="20">
        <v>9000</v>
      </c>
      <c r="J2333" s="12" t="s">
        <v>2264</v>
      </c>
      <c r="K2333" s="12" t="s">
        <v>5621</v>
      </c>
      <c r="L2333" s="12" t="s">
        <v>2334</v>
      </c>
      <c r="M2333" s="12"/>
      <c r="N2333" s="12" t="s">
        <v>2722</v>
      </c>
      <c r="O2333" s="23">
        <v>1497.82</v>
      </c>
      <c r="P2333" s="23">
        <v>0</v>
      </c>
      <c r="Q2333" s="23">
        <v>0</v>
      </c>
      <c r="R2333" s="24">
        <v>1497.82</v>
      </c>
      <c r="S2333" s="25">
        <v>736</v>
      </c>
      <c r="U2333" s="22" t="str">
        <f>IFERROR(VLOOKUP(B2333,[1]Planilha1!$A$1:$B$34,2,FALSE),"Liberado")</f>
        <v>Liberado</v>
      </c>
    </row>
    <row r="2334" spans="1:21" s="21" customFormat="1" ht="20.100000000000001" customHeight="1" x14ac:dyDescent="0.2">
      <c r="A2334" s="12" t="s">
        <v>58</v>
      </c>
      <c r="B2334" s="18" t="s">
        <v>242</v>
      </c>
      <c r="C2334" s="12" t="s">
        <v>732</v>
      </c>
      <c r="D2334" s="12" t="s">
        <v>1518</v>
      </c>
      <c r="E2334" s="19" t="s">
        <v>5</v>
      </c>
      <c r="F2334" s="19" t="s">
        <v>2255</v>
      </c>
      <c r="G2334" s="19" t="s">
        <v>5623</v>
      </c>
      <c r="H2334" s="12" t="s">
        <v>2720</v>
      </c>
      <c r="I2334" s="20">
        <v>25635.72</v>
      </c>
      <c r="J2334" s="12" t="s">
        <v>2264</v>
      </c>
      <c r="K2334" s="12" t="s">
        <v>5624</v>
      </c>
      <c r="L2334" s="12" t="s">
        <v>2249</v>
      </c>
      <c r="M2334" s="12"/>
      <c r="N2334" s="12" t="s">
        <v>2438</v>
      </c>
      <c r="O2334" s="23">
        <v>0</v>
      </c>
      <c r="P2334" s="23">
        <v>5000</v>
      </c>
      <c r="Q2334" s="23">
        <v>0</v>
      </c>
      <c r="R2334" s="24">
        <v>0</v>
      </c>
      <c r="S2334" s="25">
        <v>416</v>
      </c>
      <c r="U2334" s="22" t="str">
        <f>IFERROR(VLOOKUP(B2334,[1]Planilha1!$A$1:$B$34,2,FALSE),"Liberado")</f>
        <v>Liberado</v>
      </c>
    </row>
    <row r="2335" spans="1:21" s="21" customFormat="1" ht="20.100000000000001" customHeight="1" x14ac:dyDescent="0.2">
      <c r="A2335" s="12" t="s">
        <v>58</v>
      </c>
      <c r="B2335" s="18" t="s">
        <v>242</v>
      </c>
      <c r="C2335" s="12" t="s">
        <v>732</v>
      </c>
      <c r="D2335" s="12" t="s">
        <v>1519</v>
      </c>
      <c r="E2335" s="19" t="s">
        <v>5</v>
      </c>
      <c r="F2335" s="19" t="s">
        <v>2519</v>
      </c>
      <c r="G2335" s="19" t="s">
        <v>5625</v>
      </c>
      <c r="H2335" s="12" t="s">
        <v>2286</v>
      </c>
      <c r="I2335" s="20">
        <v>10000</v>
      </c>
      <c r="J2335" s="12" t="s">
        <v>2264</v>
      </c>
      <c r="K2335" s="12" t="s">
        <v>5626</v>
      </c>
      <c r="L2335" s="12" t="s">
        <v>2334</v>
      </c>
      <c r="M2335" s="12"/>
      <c r="N2335" s="12" t="s">
        <v>5405</v>
      </c>
      <c r="O2335" s="23">
        <v>1000</v>
      </c>
      <c r="P2335" s="23">
        <v>0</v>
      </c>
      <c r="Q2335" s="23">
        <v>0</v>
      </c>
      <c r="R2335" s="24">
        <v>0</v>
      </c>
      <c r="S2335" s="25">
        <v>416</v>
      </c>
      <c r="U2335" s="22" t="str">
        <f>IFERROR(VLOOKUP(B2335,[1]Planilha1!$A$1:$B$34,2,FALSE),"Liberado")</f>
        <v>Liberado</v>
      </c>
    </row>
    <row r="2336" spans="1:21" s="21" customFormat="1" ht="20.100000000000001" customHeight="1" x14ac:dyDescent="0.2">
      <c r="A2336" s="12" t="s">
        <v>58</v>
      </c>
      <c r="B2336" s="18" t="s">
        <v>242</v>
      </c>
      <c r="C2336" s="12" t="s">
        <v>732</v>
      </c>
      <c r="D2336" s="12" t="s">
        <v>10242</v>
      </c>
      <c r="E2336" s="19" t="s">
        <v>5</v>
      </c>
      <c r="F2336" s="19" t="s">
        <v>8714</v>
      </c>
      <c r="G2336" s="19" t="s">
        <v>10243</v>
      </c>
      <c r="H2336" s="12" t="s">
        <v>4941</v>
      </c>
      <c r="I2336" s="20">
        <v>1868.15</v>
      </c>
      <c r="J2336" s="12" t="s">
        <v>2264</v>
      </c>
      <c r="K2336" s="12" t="s">
        <v>10244</v>
      </c>
      <c r="L2336" s="12" t="s">
        <v>7976</v>
      </c>
      <c r="M2336" s="12"/>
      <c r="N2336" s="12" t="s">
        <v>3170</v>
      </c>
      <c r="O2336" s="23">
        <v>5000</v>
      </c>
      <c r="P2336" s="23">
        <v>0</v>
      </c>
      <c r="Q2336" s="23">
        <v>0</v>
      </c>
      <c r="R2336" s="24">
        <v>0</v>
      </c>
      <c r="S2336" s="25">
        <v>440</v>
      </c>
      <c r="U2336" s="22" t="str">
        <f>IFERROR(VLOOKUP(B2336,[1]Planilha1!$A$1:$B$34,2,FALSE),"Liberado")</f>
        <v>Liberado</v>
      </c>
    </row>
    <row r="2337" spans="1:53" s="21" customFormat="1" ht="20.100000000000001" customHeight="1" x14ac:dyDescent="0.2">
      <c r="A2337" s="12" t="s">
        <v>58</v>
      </c>
      <c r="B2337" s="18" t="s">
        <v>242</v>
      </c>
      <c r="C2337" s="12" t="s">
        <v>732</v>
      </c>
      <c r="D2337" s="12" t="s">
        <v>449</v>
      </c>
      <c r="E2337" s="19" t="s">
        <v>5</v>
      </c>
      <c r="F2337" s="19" t="s">
        <v>2519</v>
      </c>
      <c r="G2337" s="19" t="s">
        <v>5627</v>
      </c>
      <c r="H2337" s="12" t="s">
        <v>5410</v>
      </c>
      <c r="I2337" s="20">
        <v>17600</v>
      </c>
      <c r="J2337" s="12" t="s">
        <v>2264</v>
      </c>
      <c r="K2337" s="12" t="s">
        <v>2728</v>
      </c>
      <c r="L2337" s="12" t="s">
        <v>2249</v>
      </c>
      <c r="M2337" s="12"/>
      <c r="N2337" s="12" t="s">
        <v>4890</v>
      </c>
      <c r="O2337" s="23">
        <v>0</v>
      </c>
      <c r="P2337" s="23">
        <v>0</v>
      </c>
      <c r="Q2337" s="23">
        <v>0</v>
      </c>
      <c r="R2337" s="24">
        <v>0</v>
      </c>
      <c r="S2337" s="25">
        <v>440</v>
      </c>
      <c r="U2337" s="22" t="str">
        <f>IFERROR(VLOOKUP(B2337,[1]Planilha1!$A$1:$B$34,2,FALSE),"Liberado")</f>
        <v>Liberado</v>
      </c>
    </row>
    <row r="2338" spans="1:53" s="21" customFormat="1" ht="20.100000000000001" customHeight="1" x14ac:dyDescent="0.2">
      <c r="A2338" s="12" t="s">
        <v>58</v>
      </c>
      <c r="B2338" s="18" t="s">
        <v>242</v>
      </c>
      <c r="C2338" s="12" t="s">
        <v>732</v>
      </c>
      <c r="D2338" s="12" t="s">
        <v>10245</v>
      </c>
      <c r="E2338" s="19" t="s">
        <v>5</v>
      </c>
      <c r="F2338" s="19" t="s">
        <v>2519</v>
      </c>
      <c r="G2338" s="19" t="s">
        <v>10246</v>
      </c>
      <c r="H2338" s="12" t="s">
        <v>2720</v>
      </c>
      <c r="I2338" s="20">
        <v>8000</v>
      </c>
      <c r="J2338" s="12" t="s">
        <v>2264</v>
      </c>
      <c r="K2338" s="12" t="s">
        <v>10080</v>
      </c>
      <c r="L2338" s="12" t="s">
        <v>2827</v>
      </c>
      <c r="M2338" s="12"/>
      <c r="N2338" s="12" t="s">
        <v>9455</v>
      </c>
      <c r="O2338" s="23">
        <v>1000</v>
      </c>
      <c r="P2338" s="23">
        <v>0</v>
      </c>
      <c r="Q2338" s="23">
        <v>0</v>
      </c>
      <c r="R2338" s="24">
        <v>0</v>
      </c>
      <c r="S2338" s="25">
        <v>256</v>
      </c>
      <c r="U2338" s="22" t="str">
        <f>IFERROR(VLOOKUP(B2338,[1]Planilha1!$A$1:$B$34,2,FALSE),"Liberado")</f>
        <v>Liberado</v>
      </c>
    </row>
    <row r="2339" spans="1:53" s="21" customFormat="1" ht="20.100000000000001" customHeight="1" x14ac:dyDescent="0.2">
      <c r="A2339" s="12" t="s">
        <v>58</v>
      </c>
      <c r="B2339" s="18" t="s">
        <v>242</v>
      </c>
      <c r="C2339" s="12" t="s">
        <v>732</v>
      </c>
      <c r="D2339" s="12" t="s">
        <v>7826</v>
      </c>
      <c r="E2339" s="19" t="s">
        <v>5</v>
      </c>
      <c r="F2339" s="19" t="s">
        <v>2308</v>
      </c>
      <c r="G2339" s="19" t="s">
        <v>10247</v>
      </c>
      <c r="H2339" s="12" t="s">
        <v>5410</v>
      </c>
      <c r="I2339" s="20">
        <v>25138.79</v>
      </c>
      <c r="J2339" s="12" t="s">
        <v>2264</v>
      </c>
      <c r="K2339" s="12" t="s">
        <v>10248</v>
      </c>
      <c r="L2339" s="12" t="s">
        <v>2249</v>
      </c>
      <c r="M2339" s="12"/>
      <c r="N2339" s="12" t="s">
        <v>8237</v>
      </c>
      <c r="O2339" s="23">
        <v>0</v>
      </c>
      <c r="P2339" s="23">
        <v>30138.79</v>
      </c>
      <c r="Q2339" s="23">
        <v>0</v>
      </c>
      <c r="R2339" s="24">
        <v>0</v>
      </c>
      <c r="S2339" s="25">
        <v>280</v>
      </c>
      <c r="U2339" s="22" t="str">
        <f>IFERROR(VLOOKUP(B2339,[1]Planilha1!$A$1:$B$34,2,FALSE),"Liberado")</f>
        <v>Liberado</v>
      </c>
    </row>
    <row r="2340" spans="1:53" s="21" customFormat="1" ht="20.100000000000001" customHeight="1" x14ac:dyDescent="0.2">
      <c r="A2340" s="12" t="s">
        <v>58</v>
      </c>
      <c r="B2340" s="18" t="s">
        <v>242</v>
      </c>
      <c r="C2340" s="12" t="s">
        <v>732</v>
      </c>
      <c r="D2340" s="12" t="s">
        <v>10249</v>
      </c>
      <c r="E2340" s="19" t="s">
        <v>5</v>
      </c>
      <c r="F2340" s="19" t="s">
        <v>2519</v>
      </c>
      <c r="G2340" s="19" t="s">
        <v>10250</v>
      </c>
      <c r="H2340" s="12" t="s">
        <v>2720</v>
      </c>
      <c r="I2340" s="20">
        <v>2000</v>
      </c>
      <c r="J2340" s="12" t="s">
        <v>2264</v>
      </c>
      <c r="K2340" s="12" t="s">
        <v>10251</v>
      </c>
      <c r="L2340" s="12" t="s">
        <v>2288</v>
      </c>
      <c r="M2340" s="12"/>
      <c r="N2340" s="12" t="s">
        <v>2768</v>
      </c>
      <c r="O2340" s="23">
        <v>0</v>
      </c>
      <c r="P2340" s="23">
        <v>3000</v>
      </c>
      <c r="Q2340" s="23">
        <v>0</v>
      </c>
      <c r="R2340" s="24">
        <v>0</v>
      </c>
      <c r="S2340" s="25">
        <v>96</v>
      </c>
      <c r="U2340" s="22" t="str">
        <f>IFERROR(VLOOKUP(B2340,[1]Planilha1!$A$1:$B$34,2,FALSE),"Liberado")</f>
        <v>Liberado</v>
      </c>
    </row>
    <row r="2341" spans="1:53" s="21" customFormat="1" ht="20.100000000000001" customHeight="1" x14ac:dyDescent="0.2">
      <c r="A2341" s="12" t="s">
        <v>58</v>
      </c>
      <c r="B2341" s="18" t="s">
        <v>242</v>
      </c>
      <c r="C2341" s="12" t="s">
        <v>738</v>
      </c>
      <c r="D2341" s="12" t="s">
        <v>10252</v>
      </c>
      <c r="E2341" s="19" t="s">
        <v>5</v>
      </c>
      <c r="F2341" s="19" t="s">
        <v>2244</v>
      </c>
      <c r="G2341" s="19" t="s">
        <v>10253</v>
      </c>
      <c r="H2341" s="12" t="s">
        <v>10254</v>
      </c>
      <c r="I2341" s="20">
        <v>6000</v>
      </c>
      <c r="J2341" s="12" t="s">
        <v>2264</v>
      </c>
      <c r="K2341" s="12" t="s">
        <v>8306</v>
      </c>
      <c r="L2341" s="12" t="s">
        <v>2266</v>
      </c>
      <c r="M2341" s="12"/>
      <c r="N2341" s="12" t="s">
        <v>2768</v>
      </c>
      <c r="O2341" s="23">
        <v>0</v>
      </c>
      <c r="P2341" s="23">
        <v>51580</v>
      </c>
      <c r="Q2341" s="23">
        <v>0</v>
      </c>
      <c r="R2341" s="24">
        <v>0</v>
      </c>
      <c r="S2341" s="25">
        <v>320</v>
      </c>
      <c r="U2341" s="22" t="str">
        <f>IFERROR(VLOOKUP(B2341,[1]Planilha1!$A$1:$B$34,2,FALSE),"Liberado")</f>
        <v>Liberado</v>
      </c>
    </row>
    <row r="2342" spans="1:53" s="21" customFormat="1" ht="20.100000000000001" customHeight="1" x14ac:dyDescent="0.2">
      <c r="A2342" s="12" t="s">
        <v>58</v>
      </c>
      <c r="B2342" s="18" t="s">
        <v>242</v>
      </c>
      <c r="C2342" s="12" t="s">
        <v>738</v>
      </c>
      <c r="D2342" s="12" t="s">
        <v>10255</v>
      </c>
      <c r="E2342" s="19" t="s">
        <v>5</v>
      </c>
      <c r="F2342" s="19" t="s">
        <v>2273</v>
      </c>
      <c r="G2342" s="19" t="s">
        <v>10256</v>
      </c>
      <c r="H2342" s="12" t="s">
        <v>3395</v>
      </c>
      <c r="I2342" s="20">
        <v>10416.6</v>
      </c>
      <c r="J2342" s="12" t="s">
        <v>2264</v>
      </c>
      <c r="K2342" s="12" t="s">
        <v>8296</v>
      </c>
      <c r="L2342" s="12" t="s">
        <v>2249</v>
      </c>
      <c r="M2342" s="12"/>
      <c r="N2342" s="12" t="s">
        <v>8237</v>
      </c>
      <c r="O2342" s="23">
        <v>0</v>
      </c>
      <c r="P2342" s="23">
        <v>15000</v>
      </c>
      <c r="Q2342" s="23">
        <v>0</v>
      </c>
      <c r="R2342" s="24">
        <v>0</v>
      </c>
      <c r="S2342" s="25">
        <v>400</v>
      </c>
      <c r="U2342" s="22" t="str">
        <f>IFERROR(VLOOKUP(B2342,[1]Planilha1!$A$1:$B$34,2,FALSE),"Liberado")</f>
        <v>Liberado</v>
      </c>
    </row>
    <row r="2343" spans="1:53" s="21" customFormat="1" ht="20.100000000000001" customHeight="1" x14ac:dyDescent="0.2">
      <c r="A2343" s="12" t="s">
        <v>58</v>
      </c>
      <c r="B2343" s="18" t="s">
        <v>242</v>
      </c>
      <c r="C2343" s="12" t="s">
        <v>741</v>
      </c>
      <c r="D2343" s="12" t="s">
        <v>10257</v>
      </c>
      <c r="E2343" s="19" t="s">
        <v>5</v>
      </c>
      <c r="F2343" s="19" t="s">
        <v>10</v>
      </c>
      <c r="G2343" s="19" t="s">
        <v>10258</v>
      </c>
      <c r="H2343" s="12" t="s">
        <v>4631</v>
      </c>
      <c r="I2343" s="20">
        <v>37262.58</v>
      </c>
      <c r="J2343" s="12" t="s">
        <v>2264</v>
      </c>
      <c r="K2343" s="12" t="s">
        <v>2446</v>
      </c>
      <c r="L2343" s="12" t="s">
        <v>2288</v>
      </c>
      <c r="M2343" s="12" t="s">
        <v>10259</v>
      </c>
      <c r="N2343" s="12" t="s">
        <v>2768</v>
      </c>
      <c r="O2343" s="23">
        <v>0</v>
      </c>
      <c r="P2343" s="23">
        <v>8000</v>
      </c>
      <c r="Q2343" s="23">
        <v>0</v>
      </c>
      <c r="R2343" s="24">
        <v>0</v>
      </c>
      <c r="S2343" s="25">
        <v>32</v>
      </c>
      <c r="U2343" s="22" t="str">
        <f>IFERROR(VLOOKUP(B2343,[1]Planilha1!$A$1:$B$34,2,FALSE),"Liberado")</f>
        <v>Liberado</v>
      </c>
    </row>
    <row r="2344" spans="1:53" s="21" customFormat="1" ht="20.100000000000001" customHeight="1" x14ac:dyDescent="0.2">
      <c r="A2344" s="12" t="s">
        <v>58</v>
      </c>
      <c r="B2344" s="18" t="s">
        <v>242</v>
      </c>
      <c r="C2344" s="12" t="s">
        <v>746</v>
      </c>
      <c r="D2344" s="12" t="s">
        <v>10260</v>
      </c>
      <c r="E2344" s="19" t="s">
        <v>5</v>
      </c>
      <c r="F2344" s="19" t="s">
        <v>2324</v>
      </c>
      <c r="G2344" s="19" t="s">
        <v>10261</v>
      </c>
      <c r="H2344" s="12" t="s">
        <v>10262</v>
      </c>
      <c r="I2344" s="20">
        <v>6652.69</v>
      </c>
      <c r="J2344" s="12" t="s">
        <v>2264</v>
      </c>
      <c r="K2344" s="12" t="s">
        <v>2446</v>
      </c>
      <c r="L2344" s="12" t="s">
        <v>2288</v>
      </c>
      <c r="M2344" s="12" t="s">
        <v>10263</v>
      </c>
      <c r="N2344" s="12" t="s">
        <v>2768</v>
      </c>
      <c r="O2344" s="23">
        <v>0</v>
      </c>
      <c r="P2344" s="23">
        <v>8000</v>
      </c>
      <c r="Q2344" s="23">
        <v>0</v>
      </c>
      <c r="R2344" s="24">
        <v>0</v>
      </c>
      <c r="S2344" s="25">
        <v>0</v>
      </c>
      <c r="U2344" s="22" t="str">
        <f>IFERROR(VLOOKUP(B2344,[1]Planilha1!$A$1:$B$34,2,FALSE),"Liberado")</f>
        <v>Liberado</v>
      </c>
    </row>
    <row r="2345" spans="1:53" s="21" customFormat="1" ht="20.100000000000001" customHeight="1" x14ac:dyDescent="0.2">
      <c r="A2345" s="12" t="s">
        <v>58</v>
      </c>
      <c r="B2345" s="18" t="s">
        <v>242</v>
      </c>
      <c r="C2345" s="12" t="s">
        <v>751</v>
      </c>
      <c r="D2345" s="12" t="s">
        <v>1520</v>
      </c>
      <c r="E2345" s="19" t="s">
        <v>5</v>
      </c>
      <c r="F2345" s="19" t="s">
        <v>2273</v>
      </c>
      <c r="G2345" s="19" t="s">
        <v>5628</v>
      </c>
      <c r="H2345" s="12" t="s">
        <v>5629</v>
      </c>
      <c r="I2345" s="20">
        <v>22000</v>
      </c>
      <c r="J2345" s="12" t="s">
        <v>2264</v>
      </c>
      <c r="K2345" s="12" t="s">
        <v>5630</v>
      </c>
      <c r="L2345" s="12" t="s">
        <v>2249</v>
      </c>
      <c r="M2345" s="12"/>
      <c r="N2345" s="12" t="s">
        <v>10264</v>
      </c>
      <c r="O2345" s="23">
        <v>0</v>
      </c>
      <c r="P2345" s="23">
        <v>5000</v>
      </c>
      <c r="Q2345" s="23">
        <v>0</v>
      </c>
      <c r="R2345" s="24">
        <v>0</v>
      </c>
      <c r="S2345" s="25">
        <v>512</v>
      </c>
      <c r="U2345" s="22" t="str">
        <f>IFERROR(VLOOKUP(B2345,[1]Planilha1!$A$1:$B$34,2,FALSE),"Liberado")</f>
        <v>Liberado</v>
      </c>
    </row>
    <row r="2346" spans="1:53" s="21" customFormat="1" ht="20.100000000000001" customHeight="1" x14ac:dyDescent="0.2">
      <c r="A2346" s="12" t="s">
        <v>58</v>
      </c>
      <c r="B2346" s="18" t="s">
        <v>242</v>
      </c>
      <c r="C2346" s="12" t="s">
        <v>751</v>
      </c>
      <c r="D2346" s="12" t="s">
        <v>1521</v>
      </c>
      <c r="E2346" s="19" t="s">
        <v>5</v>
      </c>
      <c r="F2346" s="19" t="s">
        <v>2255</v>
      </c>
      <c r="G2346" s="19" t="s">
        <v>5631</v>
      </c>
      <c r="H2346" s="12" t="s">
        <v>5632</v>
      </c>
      <c r="I2346" s="20">
        <v>15707</v>
      </c>
      <c r="J2346" s="12" t="s">
        <v>2264</v>
      </c>
      <c r="K2346" s="12" t="s">
        <v>5633</v>
      </c>
      <c r="L2346" s="12" t="s">
        <v>2546</v>
      </c>
      <c r="M2346" s="12" t="s">
        <v>10265</v>
      </c>
      <c r="N2346" s="12" t="s">
        <v>2321</v>
      </c>
      <c r="O2346" s="23">
        <v>0</v>
      </c>
      <c r="P2346" s="23">
        <v>5000</v>
      </c>
      <c r="Q2346" s="23">
        <v>0</v>
      </c>
      <c r="R2346" s="24">
        <v>0</v>
      </c>
      <c r="S2346" s="25">
        <v>416</v>
      </c>
      <c r="U2346" s="22" t="str">
        <f>IFERROR(VLOOKUP(B2346,[1]Planilha1!$A$1:$B$34,2,FALSE),"Liberado")</f>
        <v>Liberado</v>
      </c>
    </row>
    <row r="2347" spans="1:53" s="21" customFormat="1" ht="20.100000000000001" customHeight="1" x14ac:dyDescent="0.2">
      <c r="A2347" s="12" t="s">
        <v>58</v>
      </c>
      <c r="B2347" s="18" t="s">
        <v>242</v>
      </c>
      <c r="C2347" s="12" t="s">
        <v>751</v>
      </c>
      <c r="D2347" s="12" t="s">
        <v>10266</v>
      </c>
      <c r="E2347" s="19" t="s">
        <v>5</v>
      </c>
      <c r="F2347" s="19" t="s">
        <v>2255</v>
      </c>
      <c r="G2347" s="19" t="s">
        <v>10267</v>
      </c>
      <c r="H2347" s="12" t="s">
        <v>2825</v>
      </c>
      <c r="I2347" s="20">
        <v>37480</v>
      </c>
      <c r="J2347" s="12" t="s">
        <v>2264</v>
      </c>
      <c r="K2347" s="12" t="s">
        <v>2446</v>
      </c>
      <c r="L2347" s="12" t="s">
        <v>2288</v>
      </c>
      <c r="M2347" s="12" t="s">
        <v>10268</v>
      </c>
      <c r="N2347" s="12" t="s">
        <v>2768</v>
      </c>
      <c r="O2347" s="23">
        <v>0</v>
      </c>
      <c r="P2347" s="23">
        <v>8000</v>
      </c>
      <c r="Q2347" s="23">
        <v>0</v>
      </c>
      <c r="R2347" s="24">
        <v>0</v>
      </c>
      <c r="S2347" s="25">
        <v>64</v>
      </c>
      <c r="U2347" s="22" t="str">
        <f>IFERROR(VLOOKUP(B2347,[1]Planilha1!$A$1:$B$34,2,FALSE),"Liberado")</f>
        <v>Liberado</v>
      </c>
    </row>
    <row r="2348" spans="1:53" s="21" customFormat="1" ht="20.100000000000001" customHeight="1" x14ac:dyDescent="0.2">
      <c r="A2348" s="12" t="s">
        <v>58</v>
      </c>
      <c r="B2348" s="18" t="s">
        <v>242</v>
      </c>
      <c r="C2348" s="12" t="s">
        <v>756</v>
      </c>
      <c r="D2348" s="12" t="s">
        <v>1523</v>
      </c>
      <c r="E2348" s="19" t="s">
        <v>5</v>
      </c>
      <c r="F2348" s="19" t="s">
        <v>2255</v>
      </c>
      <c r="G2348" s="19" t="s">
        <v>5636</v>
      </c>
      <c r="H2348" s="12" t="s">
        <v>5637</v>
      </c>
      <c r="I2348" s="20">
        <v>34558</v>
      </c>
      <c r="J2348" s="12" t="s">
        <v>2264</v>
      </c>
      <c r="K2348" s="12" t="s">
        <v>5624</v>
      </c>
      <c r="L2348" s="12" t="s">
        <v>2296</v>
      </c>
      <c r="M2348" s="12"/>
      <c r="N2348" s="12" t="s">
        <v>2342</v>
      </c>
      <c r="O2348" s="23">
        <v>3321.37</v>
      </c>
      <c r="P2348" s="23">
        <v>0</v>
      </c>
      <c r="Q2348" s="23">
        <v>0</v>
      </c>
      <c r="R2348" s="24">
        <v>3321.37</v>
      </c>
      <c r="S2348" s="25">
        <v>512</v>
      </c>
      <c r="U2348" s="22" t="str">
        <f>IFERROR(VLOOKUP(B2348,[1]Planilha1!$A$1:$B$34,2,FALSE),"Liberado")</f>
        <v>Liberado</v>
      </c>
    </row>
    <row r="2349" spans="1:53" s="31" customFormat="1" ht="20.100000000000001" customHeight="1" x14ac:dyDescent="0.2">
      <c r="A2349" s="12" t="s">
        <v>58</v>
      </c>
      <c r="B2349" s="18" t="s">
        <v>242</v>
      </c>
      <c r="C2349" s="12" t="s">
        <v>1524</v>
      </c>
      <c r="D2349" s="12" t="s">
        <v>1525</v>
      </c>
      <c r="E2349" s="19" t="s">
        <v>5</v>
      </c>
      <c r="F2349" s="19" t="s">
        <v>2273</v>
      </c>
      <c r="G2349" s="19" t="s">
        <v>5638</v>
      </c>
      <c r="H2349" s="12" t="s">
        <v>5395</v>
      </c>
      <c r="I2349" s="20">
        <v>20000</v>
      </c>
      <c r="J2349" s="12" t="s">
        <v>2264</v>
      </c>
      <c r="K2349" s="12" t="s">
        <v>5639</v>
      </c>
      <c r="L2349" s="12" t="s">
        <v>2249</v>
      </c>
      <c r="M2349" s="12"/>
      <c r="N2349" s="12" t="s">
        <v>8224</v>
      </c>
      <c r="O2349" s="23">
        <v>0</v>
      </c>
      <c r="P2349" s="23">
        <v>0</v>
      </c>
      <c r="Q2349" s="23">
        <v>0</v>
      </c>
      <c r="R2349" s="24">
        <v>0</v>
      </c>
      <c r="S2349" s="25">
        <v>352</v>
      </c>
      <c r="T2349" s="21"/>
      <c r="U2349" s="22" t="str">
        <f>IFERROR(VLOOKUP(B2349,[1]Planilha1!$A$1:$B$34,2,FALSE),"Liberado")</f>
        <v>Liberado</v>
      </c>
      <c r="V2349" s="21"/>
      <c r="W2349" s="21"/>
      <c r="X2349" s="21"/>
      <c r="Y2349" s="21"/>
      <c r="Z2349" s="21"/>
      <c r="AA2349" s="21"/>
      <c r="AB2349" s="21"/>
      <c r="AC2349" s="21"/>
      <c r="AD2349" s="21"/>
      <c r="AE2349" s="21"/>
      <c r="AF2349" s="21"/>
      <c r="AG2349" s="21"/>
      <c r="AH2349" s="21"/>
      <c r="AI2349" s="21"/>
      <c r="AJ2349" s="21"/>
      <c r="AK2349" s="21"/>
      <c r="AL2349" s="21"/>
      <c r="AM2349" s="21"/>
      <c r="AN2349" s="21"/>
      <c r="AO2349" s="21"/>
      <c r="AP2349" s="21"/>
      <c r="AQ2349" s="21"/>
      <c r="AR2349" s="21"/>
      <c r="AS2349" s="21"/>
      <c r="AT2349" s="21"/>
      <c r="AU2349" s="21"/>
      <c r="AV2349" s="21"/>
      <c r="AW2349" s="21"/>
      <c r="AX2349" s="21"/>
      <c r="AY2349" s="21"/>
      <c r="AZ2349" s="21"/>
      <c r="BA2349" s="21"/>
    </row>
    <row r="2350" spans="1:53" s="31" customFormat="1" ht="20.100000000000001" customHeight="1" x14ac:dyDescent="0.2">
      <c r="A2350" s="12" t="s">
        <v>58</v>
      </c>
      <c r="B2350" s="18" t="s">
        <v>242</v>
      </c>
      <c r="C2350" s="12" t="s">
        <v>1122</v>
      </c>
      <c r="D2350" s="12" t="s">
        <v>10270</v>
      </c>
      <c r="E2350" s="19" t="s">
        <v>5</v>
      </c>
      <c r="F2350" s="19" t="s">
        <v>4670</v>
      </c>
      <c r="G2350" s="19" t="s">
        <v>10271</v>
      </c>
      <c r="H2350" s="12" t="s">
        <v>10272</v>
      </c>
      <c r="I2350" s="20">
        <v>230947.65</v>
      </c>
      <c r="J2350" s="12" t="s">
        <v>2264</v>
      </c>
      <c r="K2350" s="12" t="s">
        <v>2512</v>
      </c>
      <c r="L2350" s="12" t="s">
        <v>7875</v>
      </c>
      <c r="M2350" s="12"/>
      <c r="N2350" s="12" t="s">
        <v>2438</v>
      </c>
      <c r="O2350" s="23">
        <v>0</v>
      </c>
      <c r="P2350" s="23">
        <v>15000</v>
      </c>
      <c r="Q2350" s="23">
        <v>0</v>
      </c>
      <c r="R2350" s="24">
        <v>0</v>
      </c>
      <c r="S2350" s="25">
        <v>155.21</v>
      </c>
      <c r="T2350" s="21"/>
      <c r="U2350" s="22" t="str">
        <f>IFERROR(VLOOKUP(B2350,[1]Planilha1!$A$1:$B$34,2,FALSE),"Liberado")</f>
        <v>Liberado</v>
      </c>
      <c r="V2350" s="21"/>
      <c r="W2350" s="21"/>
      <c r="X2350" s="21"/>
      <c r="Y2350" s="21"/>
      <c r="Z2350" s="21"/>
      <c r="AA2350" s="21"/>
      <c r="AB2350" s="21"/>
      <c r="AC2350" s="21"/>
      <c r="AD2350" s="21"/>
      <c r="AE2350" s="21"/>
      <c r="AF2350" s="21"/>
      <c r="AG2350" s="21"/>
      <c r="AH2350" s="21"/>
      <c r="AI2350" s="21"/>
      <c r="AJ2350" s="21"/>
      <c r="AK2350" s="21"/>
      <c r="AL2350" s="21"/>
      <c r="AM2350" s="21"/>
      <c r="AN2350" s="21"/>
      <c r="AO2350" s="21"/>
      <c r="AP2350" s="21"/>
      <c r="AQ2350" s="21"/>
      <c r="AR2350" s="21"/>
      <c r="AS2350" s="21"/>
      <c r="AT2350" s="21"/>
      <c r="AU2350" s="21"/>
      <c r="AV2350" s="21"/>
      <c r="AW2350" s="21"/>
      <c r="AX2350" s="21"/>
      <c r="AY2350" s="21"/>
      <c r="AZ2350" s="21"/>
      <c r="BA2350" s="21"/>
    </row>
    <row r="2351" spans="1:53" s="31" customFormat="1" ht="20.100000000000001" customHeight="1" x14ac:dyDescent="0.2">
      <c r="A2351" s="12" t="s">
        <v>58</v>
      </c>
      <c r="B2351" s="18" t="s">
        <v>242</v>
      </c>
      <c r="C2351" s="14" t="s">
        <v>327</v>
      </c>
      <c r="D2351" s="12" t="s">
        <v>10273</v>
      </c>
      <c r="E2351" s="19" t="s">
        <v>5</v>
      </c>
      <c r="F2351" s="19" t="s">
        <v>2273</v>
      </c>
      <c r="G2351" s="19" t="s">
        <v>10274</v>
      </c>
      <c r="H2351" s="12" t="s">
        <v>3547</v>
      </c>
      <c r="I2351" s="20">
        <v>1000</v>
      </c>
      <c r="J2351" s="12" t="s">
        <v>2264</v>
      </c>
      <c r="K2351" s="12" t="s">
        <v>8236</v>
      </c>
      <c r="L2351" s="12" t="s">
        <v>2249</v>
      </c>
      <c r="M2351" s="12"/>
      <c r="N2351" s="12" t="s">
        <v>8237</v>
      </c>
      <c r="O2351" s="23">
        <v>0</v>
      </c>
      <c r="P2351" s="23">
        <v>15000</v>
      </c>
      <c r="Q2351" s="23">
        <v>0</v>
      </c>
      <c r="R2351" s="24">
        <v>0</v>
      </c>
      <c r="S2351" s="25">
        <v>160</v>
      </c>
      <c r="T2351" s="21"/>
      <c r="U2351" s="22" t="str">
        <f>IFERROR(VLOOKUP(B2351,[1]Planilha1!$A$1:$B$34,2,FALSE),"Liberado")</f>
        <v>Liberado</v>
      </c>
      <c r="V2351" s="21"/>
      <c r="W2351" s="21"/>
      <c r="X2351" s="21"/>
      <c r="Y2351" s="21"/>
      <c r="Z2351" s="21"/>
      <c r="AA2351" s="21"/>
      <c r="AB2351" s="21"/>
      <c r="AC2351" s="21"/>
      <c r="AD2351" s="21"/>
      <c r="AE2351" s="21"/>
      <c r="AF2351" s="21"/>
      <c r="AG2351" s="21"/>
      <c r="AH2351" s="21"/>
      <c r="AI2351" s="21"/>
      <c r="AJ2351" s="21"/>
      <c r="AK2351" s="21"/>
      <c r="AL2351" s="21"/>
      <c r="AM2351" s="21"/>
      <c r="AN2351" s="21"/>
      <c r="AO2351" s="21"/>
      <c r="AP2351" s="21"/>
      <c r="AQ2351" s="21"/>
      <c r="AR2351" s="21"/>
      <c r="AS2351" s="21"/>
      <c r="AT2351" s="21"/>
      <c r="AU2351" s="21"/>
      <c r="AV2351" s="21"/>
      <c r="AW2351" s="21"/>
      <c r="AX2351" s="21"/>
      <c r="AY2351" s="21"/>
      <c r="AZ2351" s="21"/>
      <c r="BA2351" s="21"/>
    </row>
    <row r="2352" spans="1:53" s="31" customFormat="1" ht="20.100000000000001" customHeight="1" x14ac:dyDescent="0.2">
      <c r="A2352" s="12" t="s">
        <v>58</v>
      </c>
      <c r="B2352" s="18" t="s">
        <v>242</v>
      </c>
      <c r="C2352" s="14" t="s">
        <v>427</v>
      </c>
      <c r="D2352" s="12" t="s">
        <v>10275</v>
      </c>
      <c r="E2352" s="19" t="s">
        <v>5</v>
      </c>
      <c r="F2352" s="19" t="s">
        <v>7761</v>
      </c>
      <c r="G2352" s="19" t="s">
        <v>10276</v>
      </c>
      <c r="H2352" s="12" t="s">
        <v>2720</v>
      </c>
      <c r="I2352" s="20">
        <v>10812.46</v>
      </c>
      <c r="J2352" s="12" t="s">
        <v>2264</v>
      </c>
      <c r="K2352" s="12" t="s">
        <v>10277</v>
      </c>
      <c r="L2352" s="12" t="s">
        <v>2288</v>
      </c>
      <c r="M2352" s="12" t="s">
        <v>10278</v>
      </c>
      <c r="N2352" s="12" t="s">
        <v>2438</v>
      </c>
      <c r="O2352" s="23">
        <v>0</v>
      </c>
      <c r="P2352" s="23">
        <v>5000</v>
      </c>
      <c r="Q2352" s="23">
        <v>0</v>
      </c>
      <c r="R2352" s="24">
        <v>0</v>
      </c>
      <c r="S2352" s="25">
        <v>96</v>
      </c>
      <c r="T2352" s="21"/>
      <c r="U2352" s="22" t="str">
        <f>IFERROR(VLOOKUP(B2352,[1]Planilha1!$A$1:$B$34,2,FALSE),"Liberado")</f>
        <v>Liberado</v>
      </c>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21"/>
      <c r="AW2352" s="21"/>
      <c r="AX2352" s="21"/>
      <c r="AY2352" s="21"/>
      <c r="AZ2352" s="21"/>
      <c r="BA2352" s="21"/>
    </row>
    <row r="2353" spans="1:53" s="31" customFormat="1" ht="20.100000000000001" customHeight="1" x14ac:dyDescent="0.2">
      <c r="A2353" s="12" t="s">
        <v>58</v>
      </c>
      <c r="B2353" s="18" t="s">
        <v>242</v>
      </c>
      <c r="C2353" s="12" t="s">
        <v>325</v>
      </c>
      <c r="D2353" s="12" t="s">
        <v>1655</v>
      </c>
      <c r="E2353" s="19" t="s">
        <v>5</v>
      </c>
      <c r="F2353" s="19" t="s">
        <v>2244</v>
      </c>
      <c r="G2353" s="19" t="s">
        <v>6004</v>
      </c>
      <c r="H2353" s="12" t="s">
        <v>6005</v>
      </c>
      <c r="I2353" s="20">
        <v>35200</v>
      </c>
      <c r="J2353" s="12" t="s">
        <v>2264</v>
      </c>
      <c r="K2353" s="12" t="s">
        <v>2647</v>
      </c>
      <c r="L2353" s="12" t="s">
        <v>2677</v>
      </c>
      <c r="M2353" s="12"/>
      <c r="N2353" s="12" t="s">
        <v>2342</v>
      </c>
      <c r="O2353" s="23">
        <v>0</v>
      </c>
      <c r="P2353" s="23">
        <v>0</v>
      </c>
      <c r="Q2353" s="23">
        <v>0</v>
      </c>
      <c r="R2353" s="24">
        <v>0</v>
      </c>
      <c r="S2353" s="25">
        <v>416</v>
      </c>
      <c r="T2353" s="21"/>
      <c r="U2353" s="22" t="str">
        <f>IFERROR(VLOOKUP(B2353,[1]Planilha1!$A$1:$B$34,2,FALSE),"Liberado")</f>
        <v>Liberado</v>
      </c>
      <c r="V2353" s="21"/>
      <c r="W2353" s="21"/>
      <c r="X2353" s="21"/>
      <c r="Y2353" s="21"/>
      <c r="Z2353" s="21"/>
      <c r="AA2353" s="21"/>
      <c r="AB2353" s="21"/>
      <c r="AC2353" s="21"/>
      <c r="AD2353" s="21"/>
      <c r="AE2353" s="21"/>
      <c r="AF2353" s="21"/>
      <c r="AG2353" s="21"/>
      <c r="AH2353" s="21"/>
      <c r="AI2353" s="21"/>
      <c r="AJ2353" s="21"/>
      <c r="AK2353" s="21"/>
      <c r="AL2353" s="21"/>
      <c r="AM2353" s="21"/>
      <c r="AN2353" s="21"/>
      <c r="AO2353" s="21"/>
      <c r="AP2353" s="21"/>
      <c r="AQ2353" s="21"/>
      <c r="AR2353" s="21"/>
      <c r="AS2353" s="21"/>
      <c r="AT2353" s="21"/>
      <c r="AU2353" s="21"/>
      <c r="AV2353" s="21"/>
      <c r="AW2353" s="21"/>
      <c r="AX2353" s="21"/>
      <c r="AY2353" s="21"/>
      <c r="AZ2353" s="21"/>
      <c r="BA2353" s="21"/>
    </row>
    <row r="2354" spans="1:53" s="31" customFormat="1" ht="20.100000000000001" customHeight="1" x14ac:dyDescent="0.2">
      <c r="A2354" s="12" t="s">
        <v>58</v>
      </c>
      <c r="B2354" s="18" t="s">
        <v>242</v>
      </c>
      <c r="C2354" s="12" t="s">
        <v>574</v>
      </c>
      <c r="D2354" s="12" t="s">
        <v>1819</v>
      </c>
      <c r="E2354" s="19" t="s">
        <v>5</v>
      </c>
      <c r="F2354" s="19" t="s">
        <v>2244</v>
      </c>
      <c r="G2354" s="19" t="s">
        <v>6466</v>
      </c>
      <c r="H2354" s="12" t="s">
        <v>6391</v>
      </c>
      <c r="I2354" s="20">
        <v>39400</v>
      </c>
      <c r="J2354" s="12" t="s">
        <v>2258</v>
      </c>
      <c r="K2354" s="12" t="s">
        <v>6467</v>
      </c>
      <c r="L2354" s="12" t="s">
        <v>7869</v>
      </c>
      <c r="M2354" s="12"/>
      <c r="N2354" s="12" t="s">
        <v>6468</v>
      </c>
      <c r="O2354" s="23">
        <v>0</v>
      </c>
      <c r="P2354" s="23">
        <v>10000</v>
      </c>
      <c r="Q2354" s="23">
        <v>0</v>
      </c>
      <c r="R2354" s="24">
        <v>0</v>
      </c>
      <c r="S2354" s="25">
        <v>1040</v>
      </c>
      <c r="T2354" s="21"/>
      <c r="U2354" s="22" t="str">
        <f>IFERROR(VLOOKUP(B2354,[1]Planilha1!$A$1:$B$34,2,FALSE),"Liberado")</f>
        <v>Liberado</v>
      </c>
      <c r="V2354" s="21"/>
      <c r="W2354" s="21"/>
      <c r="X2354" s="21"/>
      <c r="Y2354" s="21"/>
      <c r="Z2354" s="21"/>
      <c r="AA2354" s="21"/>
      <c r="AB2354" s="21"/>
      <c r="AC2354" s="21"/>
      <c r="AD2354" s="21"/>
      <c r="AE2354" s="21"/>
      <c r="AF2354" s="21"/>
      <c r="AG2354" s="21"/>
      <c r="AH2354" s="21"/>
      <c r="AI2354" s="21"/>
      <c r="AJ2354" s="21"/>
      <c r="AK2354" s="21"/>
      <c r="AL2354" s="21"/>
      <c r="AM2354" s="21"/>
      <c r="AN2354" s="21"/>
      <c r="AO2354" s="21"/>
      <c r="AP2354" s="21"/>
      <c r="AQ2354" s="21"/>
      <c r="AR2354" s="21"/>
      <c r="AS2354" s="21"/>
      <c r="AT2354" s="21"/>
      <c r="AU2354" s="21"/>
      <c r="AV2354" s="21"/>
      <c r="AW2354" s="21"/>
      <c r="AX2354" s="21"/>
      <c r="AY2354" s="21"/>
      <c r="AZ2354" s="21"/>
      <c r="BA2354" s="21"/>
    </row>
    <row r="2355" spans="1:53" s="31" customFormat="1" ht="20.100000000000001" customHeight="1" x14ac:dyDescent="0.2">
      <c r="A2355" s="27" t="s">
        <v>110</v>
      </c>
      <c r="B2355" s="28" t="s">
        <v>242</v>
      </c>
      <c r="C2355" s="27" t="s">
        <v>741</v>
      </c>
      <c r="D2355" s="27" t="s">
        <v>11140</v>
      </c>
      <c r="E2355" s="27" t="s">
        <v>7</v>
      </c>
      <c r="F2355" s="27" t="s">
        <v>6507</v>
      </c>
      <c r="G2355" s="27" t="s">
        <v>11141</v>
      </c>
      <c r="H2355" s="27" t="s">
        <v>11142</v>
      </c>
      <c r="I2355" s="29">
        <v>40000</v>
      </c>
      <c r="J2355" s="27" t="s">
        <v>6520</v>
      </c>
      <c r="K2355" s="27" t="s">
        <v>11099</v>
      </c>
      <c r="L2355" s="27" t="s">
        <v>6579</v>
      </c>
      <c r="M2355" s="30">
        <v>43052</v>
      </c>
      <c r="N2355" s="27" t="s">
        <v>11125</v>
      </c>
      <c r="O2355" s="23">
        <v>0</v>
      </c>
      <c r="P2355" s="23">
        <v>247900.09</v>
      </c>
      <c r="Q2355" s="23">
        <v>0</v>
      </c>
      <c r="R2355" s="24">
        <v>0</v>
      </c>
      <c r="S2355" s="25">
        <v>0</v>
      </c>
      <c r="T2355" s="34" t="s">
        <v>12065</v>
      </c>
      <c r="U2355" s="22" t="str">
        <f>IFERROR(VLOOKUP(B2355,[1]Planilha1!$A$1:$B$34,2,FALSE),"Liberado")</f>
        <v>Liberado</v>
      </c>
    </row>
    <row r="2356" spans="1:53" s="31" customFormat="1" ht="20.100000000000001" customHeight="1" x14ac:dyDescent="0.2">
      <c r="A2356" s="27" t="s">
        <v>110</v>
      </c>
      <c r="B2356" s="28" t="s">
        <v>242</v>
      </c>
      <c r="C2356" s="27" t="s">
        <v>746</v>
      </c>
      <c r="D2356" s="27" t="s">
        <v>11169</v>
      </c>
      <c r="E2356" s="27" t="s">
        <v>7</v>
      </c>
      <c r="F2356" s="27" t="s">
        <v>6507</v>
      </c>
      <c r="G2356" s="27" t="s">
        <v>11170</v>
      </c>
      <c r="H2356" s="27" t="s">
        <v>11171</v>
      </c>
      <c r="I2356" s="29">
        <v>50000</v>
      </c>
      <c r="J2356" s="27" t="s">
        <v>6520</v>
      </c>
      <c r="K2356" s="27" t="s">
        <v>11099</v>
      </c>
      <c r="L2356" s="27" t="s">
        <v>6579</v>
      </c>
      <c r="M2356" s="30">
        <v>43318</v>
      </c>
      <c r="N2356" s="27" t="s">
        <v>11125</v>
      </c>
      <c r="O2356" s="23">
        <v>0</v>
      </c>
      <c r="P2356" s="23">
        <v>489311.6</v>
      </c>
      <c r="Q2356" s="23">
        <v>0</v>
      </c>
      <c r="R2356" s="24">
        <v>0</v>
      </c>
      <c r="S2356" s="25">
        <v>0</v>
      </c>
      <c r="T2356" s="34" t="s">
        <v>12065</v>
      </c>
      <c r="U2356" s="22" t="str">
        <f>IFERROR(VLOOKUP(B2356,[1]Planilha1!$A$1:$B$34,2,FALSE),"Liberado")</f>
        <v>Liberado</v>
      </c>
    </row>
    <row r="2357" spans="1:53" s="31" customFormat="1" ht="20.100000000000001" customHeight="1" x14ac:dyDescent="0.2">
      <c r="A2357" s="27" t="s">
        <v>110</v>
      </c>
      <c r="B2357" s="28" t="s">
        <v>242</v>
      </c>
      <c r="C2357" s="27" t="s">
        <v>751</v>
      </c>
      <c r="D2357" s="36" t="s">
        <v>11208</v>
      </c>
      <c r="E2357" s="27" t="s">
        <v>7</v>
      </c>
      <c r="F2357" s="27" t="s">
        <v>6507</v>
      </c>
      <c r="G2357" s="27" t="s">
        <v>11209</v>
      </c>
      <c r="H2357" s="27" t="s">
        <v>11210</v>
      </c>
      <c r="I2357" s="29">
        <v>50000</v>
      </c>
      <c r="J2357" s="27" t="s">
        <v>6520</v>
      </c>
      <c r="K2357" s="27" t="s">
        <v>11099</v>
      </c>
      <c r="L2357" s="27" t="s">
        <v>11090</v>
      </c>
      <c r="M2357" s="30">
        <v>43073</v>
      </c>
      <c r="N2357" s="27" t="s">
        <v>11125</v>
      </c>
      <c r="O2357" s="23">
        <v>0</v>
      </c>
      <c r="P2357" s="23">
        <v>51639.07</v>
      </c>
      <c r="Q2357" s="23">
        <v>0</v>
      </c>
      <c r="R2357" s="24">
        <v>0</v>
      </c>
      <c r="S2357" s="25">
        <v>0</v>
      </c>
      <c r="T2357" s="32" t="s">
        <v>12066</v>
      </c>
      <c r="U2357" s="22" t="str">
        <f>IFERROR(VLOOKUP(B2357,[1]Planilha1!$A$1:$B$34,2,FALSE),"Liberado")</f>
        <v>Liberado</v>
      </c>
    </row>
    <row r="2358" spans="1:53" s="31" customFormat="1" ht="20.100000000000001" customHeight="1" x14ac:dyDescent="0.2">
      <c r="A2358" s="27" t="s">
        <v>110</v>
      </c>
      <c r="B2358" s="28" t="s">
        <v>242</v>
      </c>
      <c r="C2358" s="27" t="s">
        <v>602</v>
      </c>
      <c r="D2358" s="27" t="s">
        <v>11306</v>
      </c>
      <c r="E2358" s="27" t="s">
        <v>7</v>
      </c>
      <c r="F2358" s="27" t="s">
        <v>6507</v>
      </c>
      <c r="G2358" s="27" t="s">
        <v>11307</v>
      </c>
      <c r="H2358" s="27" t="s">
        <v>6643</v>
      </c>
      <c r="I2358" s="29">
        <v>50000</v>
      </c>
      <c r="J2358" s="27" t="s">
        <v>6520</v>
      </c>
      <c r="K2358" s="27" t="s">
        <v>11099</v>
      </c>
      <c r="L2358" s="27" t="s">
        <v>6579</v>
      </c>
      <c r="M2358" s="30">
        <v>43208</v>
      </c>
      <c r="N2358" s="27" t="s">
        <v>11125</v>
      </c>
      <c r="O2358" s="23">
        <v>0</v>
      </c>
      <c r="P2358" s="23">
        <v>1221139.8799999999</v>
      </c>
      <c r="Q2358" s="23">
        <v>0</v>
      </c>
      <c r="R2358" s="24">
        <v>0</v>
      </c>
      <c r="S2358" s="25">
        <v>0</v>
      </c>
      <c r="T2358" s="34" t="s">
        <v>12065</v>
      </c>
      <c r="U2358" s="22" t="str">
        <f>IFERROR(VLOOKUP(B2358,[1]Planilha1!$A$1:$B$34,2,FALSE),"Liberado")</f>
        <v>Liberado</v>
      </c>
    </row>
    <row r="2359" spans="1:53" s="31" customFormat="1" ht="20.100000000000001" customHeight="1" x14ac:dyDescent="0.2">
      <c r="A2359" s="27" t="s">
        <v>110</v>
      </c>
      <c r="B2359" s="28" t="s">
        <v>242</v>
      </c>
      <c r="C2359" s="27" t="s">
        <v>671</v>
      </c>
      <c r="D2359" s="27" t="s">
        <v>11355</v>
      </c>
      <c r="E2359" s="27" t="s">
        <v>7</v>
      </c>
      <c r="F2359" s="27" t="s">
        <v>6507</v>
      </c>
      <c r="G2359" s="27" t="s">
        <v>11356</v>
      </c>
      <c r="H2359" s="27" t="s">
        <v>6643</v>
      </c>
      <c r="I2359" s="29">
        <v>45000</v>
      </c>
      <c r="J2359" s="27" t="s">
        <v>6520</v>
      </c>
      <c r="K2359" s="27" t="s">
        <v>11099</v>
      </c>
      <c r="L2359" s="27" t="s">
        <v>6579</v>
      </c>
      <c r="M2359" s="30" t="s">
        <v>6531</v>
      </c>
      <c r="N2359" s="27" t="s">
        <v>11125</v>
      </c>
      <c r="O2359" s="23">
        <v>0</v>
      </c>
      <c r="P2359" s="23">
        <v>213962.22</v>
      </c>
      <c r="Q2359" s="23">
        <v>0</v>
      </c>
      <c r="R2359" s="24">
        <v>0</v>
      </c>
      <c r="S2359" s="25">
        <v>0</v>
      </c>
      <c r="T2359" s="34" t="s">
        <v>12065</v>
      </c>
      <c r="U2359" s="22" t="str">
        <f>IFERROR(VLOOKUP(B2359,[1]Planilha1!$A$1:$B$34,2,FALSE),"Liberado")</f>
        <v>Liberado</v>
      </c>
    </row>
    <row r="2360" spans="1:53" s="31" customFormat="1" ht="20.100000000000001" customHeight="1" x14ac:dyDescent="0.2">
      <c r="A2360" s="27" t="s">
        <v>110</v>
      </c>
      <c r="B2360" s="28" t="s">
        <v>242</v>
      </c>
      <c r="C2360" s="27" t="s">
        <v>709</v>
      </c>
      <c r="D2360" s="27" t="s">
        <v>11371</v>
      </c>
      <c r="E2360" s="27" t="s">
        <v>7</v>
      </c>
      <c r="F2360" s="27" t="s">
        <v>6507</v>
      </c>
      <c r="G2360" s="27" t="s">
        <v>11372</v>
      </c>
      <c r="H2360" s="27" t="s">
        <v>6550</v>
      </c>
      <c r="I2360" s="29">
        <v>80000</v>
      </c>
      <c r="J2360" s="27" t="s">
        <v>6520</v>
      </c>
      <c r="K2360" s="27" t="s">
        <v>11099</v>
      </c>
      <c r="L2360" s="27" t="s">
        <v>6579</v>
      </c>
      <c r="M2360" s="30">
        <v>42964</v>
      </c>
      <c r="N2360" s="27" t="s">
        <v>11125</v>
      </c>
      <c r="O2360" s="23">
        <v>0</v>
      </c>
      <c r="P2360" s="23">
        <v>148411.18</v>
      </c>
      <c r="Q2360" s="23">
        <v>0</v>
      </c>
      <c r="R2360" s="24">
        <v>0</v>
      </c>
      <c r="S2360" s="25">
        <v>0</v>
      </c>
      <c r="T2360" s="34" t="s">
        <v>12065</v>
      </c>
      <c r="U2360" s="22" t="str">
        <f>IFERROR(VLOOKUP(B2360,[1]Planilha1!$A$1:$B$34,2,FALSE),"Liberado")</f>
        <v>Liberado</v>
      </c>
    </row>
    <row r="2361" spans="1:53" s="31" customFormat="1" ht="20.100000000000001" customHeight="1" x14ac:dyDescent="0.2">
      <c r="A2361" s="27" t="s">
        <v>110</v>
      </c>
      <c r="B2361" s="28" t="s">
        <v>242</v>
      </c>
      <c r="C2361" s="27" t="s">
        <v>741</v>
      </c>
      <c r="D2361" s="27" t="s">
        <v>11397</v>
      </c>
      <c r="E2361" s="27" t="s">
        <v>7</v>
      </c>
      <c r="F2361" s="27" t="s">
        <v>6507</v>
      </c>
      <c r="G2361" s="27" t="s">
        <v>11398</v>
      </c>
      <c r="H2361" s="27" t="s">
        <v>11399</v>
      </c>
      <c r="I2361" s="29">
        <v>70011.12</v>
      </c>
      <c r="J2361" s="27" t="s">
        <v>6520</v>
      </c>
      <c r="K2361" s="27" t="s">
        <v>11099</v>
      </c>
      <c r="L2361" s="27" t="s">
        <v>6585</v>
      </c>
      <c r="M2361" s="30" t="s">
        <v>6531</v>
      </c>
      <c r="N2361" s="27" t="s">
        <v>11125</v>
      </c>
      <c r="O2361" s="23">
        <v>0</v>
      </c>
      <c r="P2361" s="23">
        <v>98415.85</v>
      </c>
      <c r="Q2361" s="23">
        <v>0</v>
      </c>
      <c r="R2361" s="24">
        <v>0</v>
      </c>
      <c r="S2361" s="25">
        <v>0</v>
      </c>
      <c r="T2361" s="34" t="s">
        <v>12065</v>
      </c>
      <c r="U2361" s="22" t="str">
        <f>IFERROR(VLOOKUP(B2361,[1]Planilha1!$A$1:$B$34,2,FALSE),"Liberado")</f>
        <v>Liberado</v>
      </c>
    </row>
    <row r="2362" spans="1:53" s="31" customFormat="1" ht="20.100000000000001" customHeight="1" x14ac:dyDescent="0.2">
      <c r="A2362" s="27" t="s">
        <v>110</v>
      </c>
      <c r="B2362" s="28" t="s">
        <v>242</v>
      </c>
      <c r="C2362" s="27" t="s">
        <v>1288</v>
      </c>
      <c r="D2362" s="27" t="s">
        <v>1855</v>
      </c>
      <c r="E2362" s="27" t="s">
        <v>7</v>
      </c>
      <c r="F2362" s="27" t="s">
        <v>6507</v>
      </c>
      <c r="G2362" s="27" t="s">
        <v>6557</v>
      </c>
      <c r="H2362" s="27" t="s">
        <v>6558</v>
      </c>
      <c r="I2362" s="29">
        <v>40000</v>
      </c>
      <c r="J2362" s="27" t="s">
        <v>6520</v>
      </c>
      <c r="K2362" s="27" t="s">
        <v>11354</v>
      </c>
      <c r="L2362" s="27" t="s">
        <v>11090</v>
      </c>
      <c r="M2362" s="30">
        <v>42990</v>
      </c>
      <c r="N2362" s="27" t="s">
        <v>6547</v>
      </c>
      <c r="O2362" s="23">
        <v>63952.95</v>
      </c>
      <c r="P2362" s="23">
        <v>0</v>
      </c>
      <c r="Q2362" s="23">
        <v>0</v>
      </c>
      <c r="R2362" s="24">
        <v>0</v>
      </c>
      <c r="S2362" s="25">
        <v>0</v>
      </c>
      <c r="T2362" s="32"/>
      <c r="U2362" s="22" t="str">
        <f>IFERROR(VLOOKUP(B2362,[1]Planilha1!$A$1:$B$34,2,FALSE),"Liberado")</f>
        <v>Liberado</v>
      </c>
    </row>
    <row r="2363" spans="1:53" s="31" customFormat="1" ht="20.100000000000001" customHeight="1" x14ac:dyDescent="0.2">
      <c r="A2363" s="27" t="s">
        <v>110</v>
      </c>
      <c r="B2363" s="28" t="s">
        <v>242</v>
      </c>
      <c r="C2363" s="27" t="s">
        <v>320</v>
      </c>
      <c r="D2363" s="27" t="s">
        <v>1884</v>
      </c>
      <c r="E2363" s="27" t="s">
        <v>7</v>
      </c>
      <c r="F2363" s="27" t="s">
        <v>6507</v>
      </c>
      <c r="G2363" s="27" t="s">
        <v>6608</v>
      </c>
      <c r="H2363" s="27" t="s">
        <v>6609</v>
      </c>
      <c r="I2363" s="29">
        <v>45000</v>
      </c>
      <c r="J2363" s="27" t="s">
        <v>6520</v>
      </c>
      <c r="K2363" s="27" t="s">
        <v>11354</v>
      </c>
      <c r="L2363" s="27" t="s">
        <v>6579</v>
      </c>
      <c r="M2363" s="30">
        <v>43070</v>
      </c>
      <c r="N2363" s="27" t="s">
        <v>6547</v>
      </c>
      <c r="O2363" s="23">
        <v>43406.34</v>
      </c>
      <c r="P2363" s="23">
        <v>0</v>
      </c>
      <c r="Q2363" s="23">
        <v>0</v>
      </c>
      <c r="R2363" s="24">
        <v>0</v>
      </c>
      <c r="S2363" s="25">
        <v>0</v>
      </c>
      <c r="T2363" s="32"/>
      <c r="U2363" s="22" t="str">
        <f>IFERROR(VLOOKUP(B2363,[1]Planilha1!$A$1:$B$34,2,FALSE),"Liberado")</f>
        <v>Liberado</v>
      </c>
    </row>
    <row r="2364" spans="1:53" s="31" customFormat="1" ht="20.100000000000001" customHeight="1" x14ac:dyDescent="0.2">
      <c r="A2364" s="27" t="s">
        <v>110</v>
      </c>
      <c r="B2364" s="28" t="s">
        <v>242</v>
      </c>
      <c r="C2364" s="27" t="s">
        <v>754</v>
      </c>
      <c r="D2364" s="27" t="s">
        <v>1903</v>
      </c>
      <c r="E2364" s="27" t="s">
        <v>7</v>
      </c>
      <c r="F2364" s="27" t="s">
        <v>6507</v>
      </c>
      <c r="G2364" s="27" t="s">
        <v>6637</v>
      </c>
      <c r="H2364" s="27" t="s">
        <v>6638</v>
      </c>
      <c r="I2364" s="29">
        <v>40000</v>
      </c>
      <c r="J2364" s="27" t="s">
        <v>6520</v>
      </c>
      <c r="K2364" s="27" t="s">
        <v>11553</v>
      </c>
      <c r="L2364" s="27" t="s">
        <v>6680</v>
      </c>
      <c r="M2364" s="30" t="s">
        <v>6531</v>
      </c>
      <c r="N2364" s="27" t="s">
        <v>11554</v>
      </c>
      <c r="O2364" s="23">
        <v>44370.879999999997</v>
      </c>
      <c r="P2364" s="23">
        <v>0</v>
      </c>
      <c r="Q2364" s="23">
        <v>0</v>
      </c>
      <c r="R2364" s="24">
        <v>9800</v>
      </c>
      <c r="S2364" s="25">
        <v>0</v>
      </c>
      <c r="T2364" s="32"/>
      <c r="U2364" s="22" t="str">
        <f>IFERROR(VLOOKUP(B2364,[1]Planilha1!$A$1:$B$34,2,FALSE),"Liberado")</f>
        <v>Liberado</v>
      </c>
    </row>
    <row r="2365" spans="1:53" s="31" customFormat="1" ht="20.100000000000001" customHeight="1" x14ac:dyDescent="0.2">
      <c r="A2365" s="27" t="s">
        <v>110</v>
      </c>
      <c r="B2365" s="28" t="s">
        <v>242</v>
      </c>
      <c r="C2365" s="27" t="s">
        <v>738</v>
      </c>
      <c r="D2365" s="27" t="s">
        <v>1935</v>
      </c>
      <c r="E2365" s="27" t="s">
        <v>7</v>
      </c>
      <c r="F2365" s="27" t="s">
        <v>6507</v>
      </c>
      <c r="G2365" s="27" t="s">
        <v>6707</v>
      </c>
      <c r="H2365" s="27" t="s">
        <v>6708</v>
      </c>
      <c r="I2365" s="29">
        <v>50000</v>
      </c>
      <c r="J2365" s="27" t="s">
        <v>6520</v>
      </c>
      <c r="K2365" s="27" t="s">
        <v>7854</v>
      </c>
      <c r="L2365" s="27" t="s">
        <v>6664</v>
      </c>
      <c r="M2365" s="30" t="s">
        <v>6531</v>
      </c>
      <c r="N2365" s="27" t="s">
        <v>11519</v>
      </c>
      <c r="O2365" s="23">
        <v>0</v>
      </c>
      <c r="P2365" s="23">
        <v>0.01</v>
      </c>
      <c r="Q2365" s="23">
        <v>0</v>
      </c>
      <c r="R2365" s="24">
        <v>0</v>
      </c>
      <c r="S2365" s="25">
        <v>0</v>
      </c>
      <c r="T2365" s="32"/>
      <c r="U2365" s="22" t="str">
        <f>IFERROR(VLOOKUP(B2365,[1]Planilha1!$A$1:$B$34,2,FALSE),"Liberado")</f>
        <v>Liberado</v>
      </c>
    </row>
    <row r="2366" spans="1:53" s="31" customFormat="1" ht="20.100000000000001" customHeight="1" x14ac:dyDescent="0.2">
      <c r="A2366" s="27" t="s">
        <v>110</v>
      </c>
      <c r="B2366" s="28" t="s">
        <v>242</v>
      </c>
      <c r="C2366" s="27" t="s">
        <v>427</v>
      </c>
      <c r="D2366" s="27" t="s">
        <v>1933</v>
      </c>
      <c r="E2366" s="27" t="s">
        <v>11130</v>
      </c>
      <c r="F2366" s="27" t="s">
        <v>5349</v>
      </c>
      <c r="G2366" s="27" t="s">
        <v>6728</v>
      </c>
      <c r="H2366" s="27" t="s">
        <v>6729</v>
      </c>
      <c r="I2366" s="29">
        <v>0</v>
      </c>
      <c r="J2366" s="27" t="s">
        <v>6520</v>
      </c>
      <c r="K2366" s="27" t="s">
        <v>11357</v>
      </c>
      <c r="L2366" s="27" t="s">
        <v>2930</v>
      </c>
      <c r="M2366" s="30" t="s">
        <v>6531</v>
      </c>
      <c r="N2366" s="27" t="s">
        <v>6689</v>
      </c>
      <c r="O2366" s="23">
        <v>0</v>
      </c>
      <c r="P2366" s="23">
        <v>0</v>
      </c>
      <c r="Q2366" s="23">
        <v>0</v>
      </c>
      <c r="R2366" s="24">
        <v>0</v>
      </c>
      <c r="S2366" s="25">
        <v>0</v>
      </c>
      <c r="T2366" s="32"/>
      <c r="U2366" s="22" t="str">
        <f>IFERROR(VLOOKUP(B2366,[1]Planilha1!$A$1:$B$34,2,FALSE),"Liberado")</f>
        <v>Liberado</v>
      </c>
    </row>
    <row r="2367" spans="1:53" s="31" customFormat="1" ht="20.100000000000001" customHeight="1" x14ac:dyDescent="0.2">
      <c r="A2367" s="27" t="s">
        <v>110</v>
      </c>
      <c r="B2367" s="28" t="s">
        <v>242</v>
      </c>
      <c r="C2367" s="27" t="s">
        <v>427</v>
      </c>
      <c r="D2367" s="27" t="s">
        <v>1933</v>
      </c>
      <c r="E2367" s="27" t="s">
        <v>11130</v>
      </c>
      <c r="F2367" s="27" t="s">
        <v>5349</v>
      </c>
      <c r="G2367" s="27" t="s">
        <v>6813</v>
      </c>
      <c r="H2367" s="27" t="s">
        <v>6729</v>
      </c>
      <c r="I2367" s="29">
        <v>0</v>
      </c>
      <c r="J2367" s="27" t="s">
        <v>6520</v>
      </c>
      <c r="K2367" s="27" t="s">
        <v>11357</v>
      </c>
      <c r="L2367" s="27" t="s">
        <v>6731</v>
      </c>
      <c r="M2367" s="30" t="s">
        <v>6531</v>
      </c>
      <c r="N2367" s="27" t="s">
        <v>6732</v>
      </c>
      <c r="O2367" s="23">
        <v>0</v>
      </c>
      <c r="P2367" s="23">
        <v>0</v>
      </c>
      <c r="Q2367" s="23">
        <v>0</v>
      </c>
      <c r="R2367" s="24">
        <v>0</v>
      </c>
      <c r="S2367" s="25">
        <v>0</v>
      </c>
      <c r="T2367" s="32"/>
      <c r="U2367" s="22" t="str">
        <f>IFERROR(VLOOKUP(B2367,[1]Planilha1!$A$1:$B$34,2,FALSE),"Liberado")</f>
        <v>Liberado</v>
      </c>
    </row>
    <row r="2368" spans="1:53" s="31" customFormat="1" ht="20.100000000000001" customHeight="1" x14ac:dyDescent="0.2">
      <c r="A2368" s="27" t="s">
        <v>110</v>
      </c>
      <c r="B2368" s="28" t="s">
        <v>242</v>
      </c>
      <c r="C2368" s="27" t="s">
        <v>534</v>
      </c>
      <c r="D2368" s="27" t="s">
        <v>1933</v>
      </c>
      <c r="E2368" s="27" t="s">
        <v>11130</v>
      </c>
      <c r="F2368" s="27" t="s">
        <v>5349</v>
      </c>
      <c r="G2368" s="27" t="s">
        <v>6814</v>
      </c>
      <c r="H2368" s="27" t="s">
        <v>6729</v>
      </c>
      <c r="I2368" s="29">
        <v>0</v>
      </c>
      <c r="J2368" s="27" t="s">
        <v>6520</v>
      </c>
      <c r="K2368" s="27" t="s">
        <v>11357</v>
      </c>
      <c r="L2368" s="27" t="s">
        <v>6731</v>
      </c>
      <c r="M2368" s="30" t="s">
        <v>6531</v>
      </c>
      <c r="N2368" s="27" t="s">
        <v>6732</v>
      </c>
      <c r="O2368" s="23">
        <v>0</v>
      </c>
      <c r="P2368" s="23">
        <v>0</v>
      </c>
      <c r="Q2368" s="23">
        <v>0</v>
      </c>
      <c r="R2368" s="24">
        <v>0</v>
      </c>
      <c r="S2368" s="25">
        <v>0</v>
      </c>
      <c r="T2368" s="32"/>
      <c r="U2368" s="22" t="str">
        <f>IFERROR(VLOOKUP(B2368,[1]Planilha1!$A$1:$B$34,2,FALSE),"Liberado")</f>
        <v>Liberado</v>
      </c>
    </row>
    <row r="2369" spans="1:21" s="31" customFormat="1" ht="20.100000000000001" customHeight="1" x14ac:dyDescent="0.2">
      <c r="A2369" s="27" t="s">
        <v>110</v>
      </c>
      <c r="B2369" s="28" t="s">
        <v>242</v>
      </c>
      <c r="C2369" s="27" t="s">
        <v>706</v>
      </c>
      <c r="D2369" s="27" t="s">
        <v>1933</v>
      </c>
      <c r="E2369" s="27" t="s">
        <v>11130</v>
      </c>
      <c r="F2369" s="27" t="s">
        <v>5349</v>
      </c>
      <c r="G2369" s="27" t="s">
        <v>6815</v>
      </c>
      <c r="H2369" s="27" t="s">
        <v>6729</v>
      </c>
      <c r="I2369" s="29">
        <v>0</v>
      </c>
      <c r="J2369" s="27" t="s">
        <v>6520</v>
      </c>
      <c r="K2369" s="27" t="s">
        <v>11357</v>
      </c>
      <c r="L2369" s="27" t="s">
        <v>6731</v>
      </c>
      <c r="M2369" s="30" t="s">
        <v>6531</v>
      </c>
      <c r="N2369" s="27" t="s">
        <v>6732</v>
      </c>
      <c r="O2369" s="23">
        <v>0</v>
      </c>
      <c r="P2369" s="23">
        <v>0</v>
      </c>
      <c r="Q2369" s="23">
        <v>0</v>
      </c>
      <c r="R2369" s="24">
        <v>0</v>
      </c>
      <c r="S2369" s="25">
        <v>0</v>
      </c>
      <c r="T2369" s="32"/>
      <c r="U2369" s="22" t="str">
        <f>IFERROR(VLOOKUP(B2369,[1]Planilha1!$A$1:$B$34,2,FALSE),"Liberado")</f>
        <v>Liberado</v>
      </c>
    </row>
    <row r="2370" spans="1:21" s="31" customFormat="1" ht="20.100000000000001" customHeight="1" x14ac:dyDescent="0.2">
      <c r="A2370" s="27" t="s">
        <v>110</v>
      </c>
      <c r="B2370" s="28" t="s">
        <v>242</v>
      </c>
      <c r="C2370" s="27" t="s">
        <v>706</v>
      </c>
      <c r="D2370" s="27" t="s">
        <v>1933</v>
      </c>
      <c r="E2370" s="27" t="s">
        <v>11130</v>
      </c>
      <c r="F2370" s="27" t="s">
        <v>5349</v>
      </c>
      <c r="G2370" s="27" t="s">
        <v>6816</v>
      </c>
      <c r="H2370" s="27" t="s">
        <v>6729</v>
      </c>
      <c r="I2370" s="29">
        <v>0</v>
      </c>
      <c r="J2370" s="27" t="s">
        <v>6520</v>
      </c>
      <c r="K2370" s="27" t="s">
        <v>11357</v>
      </c>
      <c r="L2370" s="27" t="s">
        <v>6731</v>
      </c>
      <c r="M2370" s="30" t="s">
        <v>6531</v>
      </c>
      <c r="N2370" s="27" t="s">
        <v>6732</v>
      </c>
      <c r="O2370" s="23">
        <v>0</v>
      </c>
      <c r="P2370" s="23">
        <v>0</v>
      </c>
      <c r="Q2370" s="23">
        <v>0</v>
      </c>
      <c r="R2370" s="24">
        <v>0</v>
      </c>
      <c r="S2370" s="25">
        <v>0</v>
      </c>
      <c r="T2370" s="32"/>
      <c r="U2370" s="22" t="str">
        <f>IFERROR(VLOOKUP(B2370,[1]Planilha1!$A$1:$B$34,2,FALSE),"Liberado")</f>
        <v>Liberado</v>
      </c>
    </row>
    <row r="2371" spans="1:21" s="31" customFormat="1" ht="20.100000000000001" customHeight="1" x14ac:dyDescent="0.2">
      <c r="A2371" s="27" t="s">
        <v>110</v>
      </c>
      <c r="B2371" s="28" t="s">
        <v>242</v>
      </c>
      <c r="C2371" s="27" t="s">
        <v>427</v>
      </c>
      <c r="D2371" s="27" t="s">
        <v>1933</v>
      </c>
      <c r="E2371" s="27" t="s">
        <v>11130</v>
      </c>
      <c r="F2371" s="27" t="s">
        <v>5349</v>
      </c>
      <c r="G2371" s="27" t="s">
        <v>6817</v>
      </c>
      <c r="H2371" s="27" t="s">
        <v>6729</v>
      </c>
      <c r="I2371" s="29">
        <v>0</v>
      </c>
      <c r="J2371" s="27" t="s">
        <v>6520</v>
      </c>
      <c r="K2371" s="27" t="s">
        <v>11357</v>
      </c>
      <c r="L2371" s="27" t="s">
        <v>6731</v>
      </c>
      <c r="M2371" s="30" t="s">
        <v>6531</v>
      </c>
      <c r="N2371" s="27" t="s">
        <v>6732</v>
      </c>
      <c r="O2371" s="23">
        <v>0</v>
      </c>
      <c r="P2371" s="23">
        <v>0</v>
      </c>
      <c r="Q2371" s="23">
        <v>0</v>
      </c>
      <c r="R2371" s="24">
        <v>0</v>
      </c>
      <c r="S2371" s="25">
        <v>0</v>
      </c>
      <c r="T2371" s="32"/>
      <c r="U2371" s="22" t="str">
        <f>IFERROR(VLOOKUP(B2371,[1]Planilha1!$A$1:$B$34,2,FALSE),"Liberado")</f>
        <v>Liberado</v>
      </c>
    </row>
    <row r="2372" spans="1:21" s="31" customFormat="1" ht="20.100000000000001" customHeight="1" x14ac:dyDescent="0.2">
      <c r="A2372" s="27" t="s">
        <v>110</v>
      </c>
      <c r="B2372" s="28" t="s">
        <v>242</v>
      </c>
      <c r="C2372" s="27" t="s">
        <v>337</v>
      </c>
      <c r="D2372" s="27" t="s">
        <v>1933</v>
      </c>
      <c r="E2372" s="27" t="s">
        <v>11130</v>
      </c>
      <c r="F2372" s="27" t="s">
        <v>5349</v>
      </c>
      <c r="G2372" s="27" t="s">
        <v>6818</v>
      </c>
      <c r="H2372" s="27" t="s">
        <v>6729</v>
      </c>
      <c r="I2372" s="29">
        <v>0</v>
      </c>
      <c r="J2372" s="27" t="s">
        <v>6520</v>
      </c>
      <c r="K2372" s="27" t="s">
        <v>11357</v>
      </c>
      <c r="L2372" s="27" t="s">
        <v>2930</v>
      </c>
      <c r="M2372" s="30" t="s">
        <v>6531</v>
      </c>
      <c r="N2372" s="27" t="s">
        <v>6689</v>
      </c>
      <c r="O2372" s="23">
        <v>0</v>
      </c>
      <c r="P2372" s="23">
        <v>0</v>
      </c>
      <c r="Q2372" s="23">
        <v>0</v>
      </c>
      <c r="R2372" s="24">
        <v>0</v>
      </c>
      <c r="S2372" s="25">
        <v>0</v>
      </c>
      <c r="T2372" s="32"/>
      <c r="U2372" s="22" t="str">
        <f>IFERROR(VLOOKUP(B2372,[1]Planilha1!$A$1:$B$34,2,FALSE),"Liberado")</f>
        <v>Liberado</v>
      </c>
    </row>
    <row r="2373" spans="1:21" s="31" customFormat="1" ht="20.100000000000001" customHeight="1" x14ac:dyDescent="0.2">
      <c r="A2373" s="27" t="s">
        <v>110</v>
      </c>
      <c r="B2373" s="28" t="s">
        <v>242</v>
      </c>
      <c r="C2373" s="27" t="s">
        <v>381</v>
      </c>
      <c r="D2373" s="27" t="s">
        <v>1933</v>
      </c>
      <c r="E2373" s="27" t="s">
        <v>11130</v>
      </c>
      <c r="F2373" s="27" t="s">
        <v>5349</v>
      </c>
      <c r="G2373" s="27" t="s">
        <v>6819</v>
      </c>
      <c r="H2373" s="27" t="s">
        <v>6729</v>
      </c>
      <c r="I2373" s="29">
        <v>0</v>
      </c>
      <c r="J2373" s="27" t="s">
        <v>6520</v>
      </c>
      <c r="K2373" s="27" t="s">
        <v>11357</v>
      </c>
      <c r="L2373" s="27" t="s">
        <v>2930</v>
      </c>
      <c r="M2373" s="30" t="s">
        <v>6531</v>
      </c>
      <c r="N2373" s="27" t="s">
        <v>6689</v>
      </c>
      <c r="O2373" s="23">
        <v>0</v>
      </c>
      <c r="P2373" s="23">
        <v>0</v>
      </c>
      <c r="Q2373" s="23">
        <v>0</v>
      </c>
      <c r="R2373" s="24">
        <v>0</v>
      </c>
      <c r="S2373" s="25">
        <v>0</v>
      </c>
      <c r="T2373" s="32"/>
      <c r="U2373" s="22" t="str">
        <f>IFERROR(VLOOKUP(B2373,[1]Planilha1!$A$1:$B$34,2,FALSE),"Liberado")</f>
        <v>Liberado</v>
      </c>
    </row>
    <row r="2374" spans="1:21" s="31" customFormat="1" ht="20.100000000000001" customHeight="1" x14ac:dyDescent="0.2">
      <c r="A2374" s="27" t="s">
        <v>110</v>
      </c>
      <c r="B2374" s="28" t="s">
        <v>242</v>
      </c>
      <c r="C2374" s="27" t="s">
        <v>381</v>
      </c>
      <c r="D2374" s="27" t="s">
        <v>1933</v>
      </c>
      <c r="E2374" s="27" t="s">
        <v>11130</v>
      </c>
      <c r="F2374" s="27" t="s">
        <v>5349</v>
      </c>
      <c r="G2374" s="27" t="s">
        <v>6820</v>
      </c>
      <c r="H2374" s="27" t="s">
        <v>6729</v>
      </c>
      <c r="I2374" s="29">
        <v>0</v>
      </c>
      <c r="J2374" s="27" t="s">
        <v>6520</v>
      </c>
      <c r="K2374" s="27" t="s">
        <v>11357</v>
      </c>
      <c r="L2374" s="27" t="s">
        <v>6731</v>
      </c>
      <c r="M2374" s="30" t="s">
        <v>6531</v>
      </c>
      <c r="N2374" s="27" t="s">
        <v>6732</v>
      </c>
      <c r="O2374" s="23">
        <v>0</v>
      </c>
      <c r="P2374" s="23">
        <v>0</v>
      </c>
      <c r="Q2374" s="23">
        <v>0</v>
      </c>
      <c r="R2374" s="24">
        <v>0</v>
      </c>
      <c r="S2374" s="25">
        <v>0</v>
      </c>
      <c r="T2374" s="32"/>
      <c r="U2374" s="22" t="str">
        <f>IFERROR(VLOOKUP(B2374,[1]Planilha1!$A$1:$B$34,2,FALSE),"Liberado")</f>
        <v>Liberado</v>
      </c>
    </row>
    <row r="2375" spans="1:21" s="31" customFormat="1" ht="20.100000000000001" customHeight="1" x14ac:dyDescent="0.2">
      <c r="A2375" s="27" t="s">
        <v>110</v>
      </c>
      <c r="B2375" s="28" t="s">
        <v>242</v>
      </c>
      <c r="C2375" s="27" t="s">
        <v>381</v>
      </c>
      <c r="D2375" s="27" t="s">
        <v>1933</v>
      </c>
      <c r="E2375" s="27" t="s">
        <v>11130</v>
      </c>
      <c r="F2375" s="27" t="s">
        <v>5349</v>
      </c>
      <c r="G2375" s="27" t="s">
        <v>6821</v>
      </c>
      <c r="H2375" s="27" t="s">
        <v>6729</v>
      </c>
      <c r="I2375" s="29">
        <v>0</v>
      </c>
      <c r="J2375" s="27" t="s">
        <v>6520</v>
      </c>
      <c r="K2375" s="27" t="s">
        <v>11357</v>
      </c>
      <c r="L2375" s="27" t="s">
        <v>6731</v>
      </c>
      <c r="M2375" s="30" t="s">
        <v>6531</v>
      </c>
      <c r="N2375" s="27" t="s">
        <v>6732</v>
      </c>
      <c r="O2375" s="23">
        <v>0</v>
      </c>
      <c r="P2375" s="23">
        <v>0</v>
      </c>
      <c r="Q2375" s="23">
        <v>0</v>
      </c>
      <c r="R2375" s="24">
        <v>0</v>
      </c>
      <c r="S2375" s="25">
        <v>0</v>
      </c>
      <c r="T2375" s="32"/>
      <c r="U2375" s="22" t="str">
        <f>IFERROR(VLOOKUP(B2375,[1]Planilha1!$A$1:$B$34,2,FALSE),"Liberado")</f>
        <v>Liberado</v>
      </c>
    </row>
    <row r="2376" spans="1:21" s="31" customFormat="1" ht="20.100000000000001" customHeight="1" x14ac:dyDescent="0.2">
      <c r="A2376" s="27" t="s">
        <v>110</v>
      </c>
      <c r="B2376" s="28" t="s">
        <v>242</v>
      </c>
      <c r="C2376" s="27" t="s">
        <v>318</v>
      </c>
      <c r="D2376" s="27" t="s">
        <v>1933</v>
      </c>
      <c r="E2376" s="27" t="s">
        <v>11130</v>
      </c>
      <c r="F2376" s="27" t="s">
        <v>5349</v>
      </c>
      <c r="G2376" s="27" t="s">
        <v>6822</v>
      </c>
      <c r="H2376" s="27" t="s">
        <v>6729</v>
      </c>
      <c r="I2376" s="29">
        <v>0</v>
      </c>
      <c r="J2376" s="27" t="s">
        <v>6520</v>
      </c>
      <c r="K2376" s="27" t="s">
        <v>11357</v>
      </c>
      <c r="L2376" s="27" t="s">
        <v>2249</v>
      </c>
      <c r="M2376" s="30" t="s">
        <v>6531</v>
      </c>
      <c r="N2376" s="27" t="s">
        <v>6732</v>
      </c>
      <c r="O2376" s="23">
        <v>0</v>
      </c>
      <c r="P2376" s="23">
        <v>0</v>
      </c>
      <c r="Q2376" s="23">
        <v>0</v>
      </c>
      <c r="R2376" s="24">
        <v>0</v>
      </c>
      <c r="S2376" s="25">
        <v>0</v>
      </c>
      <c r="T2376" s="32"/>
      <c r="U2376" s="22" t="str">
        <f>IFERROR(VLOOKUP(B2376,[1]Planilha1!$A$1:$B$34,2,FALSE),"Liberado")</f>
        <v>Liberado</v>
      </c>
    </row>
    <row r="2377" spans="1:21" s="31" customFormat="1" ht="20.100000000000001" customHeight="1" x14ac:dyDescent="0.2">
      <c r="A2377" s="27" t="s">
        <v>110</v>
      </c>
      <c r="B2377" s="28" t="s">
        <v>242</v>
      </c>
      <c r="C2377" s="27" t="s">
        <v>318</v>
      </c>
      <c r="D2377" s="27" t="s">
        <v>1933</v>
      </c>
      <c r="E2377" s="27" t="s">
        <v>11130</v>
      </c>
      <c r="F2377" s="27" t="s">
        <v>5349</v>
      </c>
      <c r="G2377" s="27" t="s">
        <v>6823</v>
      </c>
      <c r="H2377" s="27" t="s">
        <v>6729</v>
      </c>
      <c r="I2377" s="29">
        <v>0</v>
      </c>
      <c r="J2377" s="27" t="s">
        <v>6520</v>
      </c>
      <c r="K2377" s="27" t="s">
        <v>11357</v>
      </c>
      <c r="L2377" s="27" t="s">
        <v>6731</v>
      </c>
      <c r="M2377" s="30" t="s">
        <v>6531</v>
      </c>
      <c r="N2377" s="27" t="s">
        <v>6732</v>
      </c>
      <c r="O2377" s="23">
        <v>0</v>
      </c>
      <c r="P2377" s="23">
        <v>0</v>
      </c>
      <c r="Q2377" s="23">
        <v>0</v>
      </c>
      <c r="R2377" s="24">
        <v>0</v>
      </c>
      <c r="S2377" s="25">
        <v>0</v>
      </c>
      <c r="T2377" s="32"/>
      <c r="U2377" s="22" t="str">
        <f>IFERROR(VLOOKUP(B2377,[1]Planilha1!$A$1:$B$34,2,FALSE),"Liberado")</f>
        <v>Liberado</v>
      </c>
    </row>
    <row r="2378" spans="1:21" s="31" customFormat="1" ht="20.100000000000001" customHeight="1" x14ac:dyDescent="0.2">
      <c r="A2378" s="27" t="s">
        <v>110</v>
      </c>
      <c r="B2378" s="28" t="s">
        <v>242</v>
      </c>
      <c r="C2378" s="27" t="s">
        <v>741</v>
      </c>
      <c r="D2378" s="27" t="s">
        <v>1933</v>
      </c>
      <c r="E2378" s="27" t="s">
        <v>11130</v>
      </c>
      <c r="F2378" s="27" t="s">
        <v>5349</v>
      </c>
      <c r="G2378" s="27" t="s">
        <v>6824</v>
      </c>
      <c r="H2378" s="27" t="s">
        <v>6729</v>
      </c>
      <c r="I2378" s="29">
        <v>0</v>
      </c>
      <c r="J2378" s="27" t="s">
        <v>6520</v>
      </c>
      <c r="K2378" s="27" t="s">
        <v>11357</v>
      </c>
      <c r="L2378" s="27" t="s">
        <v>2930</v>
      </c>
      <c r="M2378" s="30" t="s">
        <v>6531</v>
      </c>
      <c r="N2378" s="27" t="s">
        <v>6689</v>
      </c>
      <c r="O2378" s="23">
        <v>0</v>
      </c>
      <c r="P2378" s="23">
        <v>0</v>
      </c>
      <c r="Q2378" s="23">
        <v>0</v>
      </c>
      <c r="R2378" s="24">
        <v>0</v>
      </c>
      <c r="S2378" s="25">
        <v>0</v>
      </c>
      <c r="T2378" s="32"/>
      <c r="U2378" s="22" t="str">
        <f>IFERROR(VLOOKUP(B2378,[1]Planilha1!$A$1:$B$34,2,FALSE),"Liberado")</f>
        <v>Liberado</v>
      </c>
    </row>
    <row r="2379" spans="1:21" s="31" customFormat="1" ht="20.100000000000001" customHeight="1" x14ac:dyDescent="0.2">
      <c r="A2379" s="27" t="s">
        <v>110</v>
      </c>
      <c r="B2379" s="28" t="s">
        <v>242</v>
      </c>
      <c r="C2379" s="27" t="s">
        <v>411</v>
      </c>
      <c r="D2379" s="27" t="s">
        <v>1933</v>
      </c>
      <c r="E2379" s="27" t="s">
        <v>11130</v>
      </c>
      <c r="F2379" s="27" t="s">
        <v>5349</v>
      </c>
      <c r="G2379" s="27" t="s">
        <v>6825</v>
      </c>
      <c r="H2379" s="27" t="s">
        <v>6729</v>
      </c>
      <c r="I2379" s="29">
        <v>0</v>
      </c>
      <c r="J2379" s="27" t="s">
        <v>6520</v>
      </c>
      <c r="K2379" s="27" t="s">
        <v>11357</v>
      </c>
      <c r="L2379" s="27" t="s">
        <v>6731</v>
      </c>
      <c r="M2379" s="30" t="s">
        <v>6531</v>
      </c>
      <c r="N2379" s="27" t="s">
        <v>6732</v>
      </c>
      <c r="O2379" s="23">
        <v>0</v>
      </c>
      <c r="P2379" s="23">
        <v>0</v>
      </c>
      <c r="Q2379" s="23">
        <v>0</v>
      </c>
      <c r="R2379" s="24">
        <v>0</v>
      </c>
      <c r="S2379" s="25">
        <v>0</v>
      </c>
      <c r="T2379" s="32"/>
      <c r="U2379" s="22" t="str">
        <f>IFERROR(VLOOKUP(B2379,[1]Planilha1!$A$1:$B$34,2,FALSE),"Liberado")</f>
        <v>Liberado</v>
      </c>
    </row>
    <row r="2380" spans="1:21" s="31" customFormat="1" ht="20.100000000000001" customHeight="1" x14ac:dyDescent="0.2">
      <c r="A2380" s="27" t="s">
        <v>110</v>
      </c>
      <c r="B2380" s="28" t="s">
        <v>242</v>
      </c>
      <c r="C2380" s="27" t="s">
        <v>689</v>
      </c>
      <c r="D2380" s="27" t="s">
        <v>1933</v>
      </c>
      <c r="E2380" s="27" t="s">
        <v>11130</v>
      </c>
      <c r="F2380" s="27" t="s">
        <v>5349</v>
      </c>
      <c r="G2380" s="27" t="s">
        <v>6826</v>
      </c>
      <c r="H2380" s="27" t="s">
        <v>6729</v>
      </c>
      <c r="I2380" s="29">
        <v>0</v>
      </c>
      <c r="J2380" s="27" t="s">
        <v>6520</v>
      </c>
      <c r="K2380" s="27" t="s">
        <v>11357</v>
      </c>
      <c r="L2380" s="27" t="s">
        <v>6731</v>
      </c>
      <c r="M2380" s="30" t="s">
        <v>6531</v>
      </c>
      <c r="N2380" s="27" t="s">
        <v>6732</v>
      </c>
      <c r="O2380" s="23">
        <v>0</v>
      </c>
      <c r="P2380" s="23">
        <v>0</v>
      </c>
      <c r="Q2380" s="23">
        <v>0</v>
      </c>
      <c r="R2380" s="24">
        <v>0</v>
      </c>
      <c r="S2380" s="25">
        <v>0</v>
      </c>
      <c r="T2380" s="32"/>
      <c r="U2380" s="22" t="str">
        <f>IFERROR(VLOOKUP(B2380,[1]Planilha1!$A$1:$B$34,2,FALSE),"Liberado")</f>
        <v>Liberado</v>
      </c>
    </row>
    <row r="2381" spans="1:21" s="31" customFormat="1" ht="20.100000000000001" customHeight="1" x14ac:dyDescent="0.2">
      <c r="A2381" s="27" t="s">
        <v>110</v>
      </c>
      <c r="B2381" s="28" t="s">
        <v>242</v>
      </c>
      <c r="C2381" s="27" t="s">
        <v>709</v>
      </c>
      <c r="D2381" s="27" t="s">
        <v>1933</v>
      </c>
      <c r="E2381" s="27" t="s">
        <v>11130</v>
      </c>
      <c r="F2381" s="27" t="s">
        <v>5349</v>
      </c>
      <c r="G2381" s="27" t="s">
        <v>6827</v>
      </c>
      <c r="H2381" s="27" t="s">
        <v>6729</v>
      </c>
      <c r="I2381" s="29">
        <v>0</v>
      </c>
      <c r="J2381" s="27" t="s">
        <v>6520</v>
      </c>
      <c r="K2381" s="27" t="s">
        <v>11357</v>
      </c>
      <c r="L2381" s="27" t="s">
        <v>2930</v>
      </c>
      <c r="M2381" s="30" t="s">
        <v>6531</v>
      </c>
      <c r="N2381" s="27" t="s">
        <v>6689</v>
      </c>
      <c r="O2381" s="23">
        <v>0</v>
      </c>
      <c r="P2381" s="23">
        <v>0</v>
      </c>
      <c r="Q2381" s="23">
        <v>0</v>
      </c>
      <c r="R2381" s="24">
        <v>0</v>
      </c>
      <c r="S2381" s="25">
        <v>0</v>
      </c>
      <c r="T2381" s="32"/>
      <c r="U2381" s="22" t="str">
        <f>IFERROR(VLOOKUP(B2381,[1]Planilha1!$A$1:$B$34,2,FALSE),"Liberado")</f>
        <v>Liberado</v>
      </c>
    </row>
    <row r="2382" spans="1:21" s="31" customFormat="1" ht="20.100000000000001" customHeight="1" x14ac:dyDescent="0.2">
      <c r="A2382" s="27" t="s">
        <v>110</v>
      </c>
      <c r="B2382" s="28" t="s">
        <v>242</v>
      </c>
      <c r="C2382" s="27" t="s">
        <v>381</v>
      </c>
      <c r="D2382" s="27" t="s">
        <v>1933</v>
      </c>
      <c r="E2382" s="27" t="s">
        <v>11130</v>
      </c>
      <c r="F2382" s="27" t="s">
        <v>5349</v>
      </c>
      <c r="G2382" s="27" t="s">
        <v>6828</v>
      </c>
      <c r="H2382" s="27" t="s">
        <v>6729</v>
      </c>
      <c r="I2382" s="29">
        <v>0</v>
      </c>
      <c r="J2382" s="27" t="s">
        <v>6520</v>
      </c>
      <c r="K2382" s="27" t="s">
        <v>11357</v>
      </c>
      <c r="L2382" s="27" t="s">
        <v>2930</v>
      </c>
      <c r="M2382" s="30" t="s">
        <v>6531</v>
      </c>
      <c r="N2382" s="27" t="s">
        <v>6689</v>
      </c>
      <c r="O2382" s="23">
        <v>0</v>
      </c>
      <c r="P2382" s="23">
        <v>0</v>
      </c>
      <c r="Q2382" s="23">
        <v>0</v>
      </c>
      <c r="R2382" s="24">
        <v>0</v>
      </c>
      <c r="S2382" s="25">
        <v>0</v>
      </c>
      <c r="T2382" s="32"/>
      <c r="U2382" s="22" t="str">
        <f>IFERROR(VLOOKUP(B2382,[1]Planilha1!$A$1:$B$34,2,FALSE),"Liberado")</f>
        <v>Liberado</v>
      </c>
    </row>
    <row r="2383" spans="1:21" s="31" customFormat="1" ht="20.100000000000001" customHeight="1" x14ac:dyDescent="0.2">
      <c r="A2383" s="27" t="s">
        <v>110</v>
      </c>
      <c r="B2383" s="28" t="s">
        <v>242</v>
      </c>
      <c r="C2383" s="27" t="s">
        <v>411</v>
      </c>
      <c r="D2383" s="27" t="s">
        <v>1933</v>
      </c>
      <c r="E2383" s="27" t="s">
        <v>11130</v>
      </c>
      <c r="F2383" s="27" t="s">
        <v>5349</v>
      </c>
      <c r="G2383" s="27" t="s">
        <v>6829</v>
      </c>
      <c r="H2383" s="27" t="s">
        <v>6729</v>
      </c>
      <c r="I2383" s="29">
        <v>0</v>
      </c>
      <c r="J2383" s="27" t="s">
        <v>6520</v>
      </c>
      <c r="K2383" s="27" t="s">
        <v>11357</v>
      </c>
      <c r="L2383" s="27" t="s">
        <v>6731</v>
      </c>
      <c r="M2383" s="30" t="s">
        <v>6531</v>
      </c>
      <c r="N2383" s="27" t="s">
        <v>6732</v>
      </c>
      <c r="O2383" s="23">
        <v>0</v>
      </c>
      <c r="P2383" s="23">
        <v>0</v>
      </c>
      <c r="Q2383" s="23">
        <v>0</v>
      </c>
      <c r="R2383" s="24">
        <v>0</v>
      </c>
      <c r="S2383" s="25">
        <v>0</v>
      </c>
      <c r="T2383" s="32"/>
      <c r="U2383" s="22" t="str">
        <f>IFERROR(VLOOKUP(B2383,[1]Planilha1!$A$1:$B$34,2,FALSE),"Liberado")</f>
        <v>Liberado</v>
      </c>
    </row>
    <row r="2384" spans="1:21" s="31" customFormat="1" ht="20.100000000000001" customHeight="1" x14ac:dyDescent="0.2">
      <c r="A2384" s="27" t="s">
        <v>110</v>
      </c>
      <c r="B2384" s="28" t="s">
        <v>242</v>
      </c>
      <c r="C2384" s="27" t="s">
        <v>411</v>
      </c>
      <c r="D2384" s="27" t="s">
        <v>1933</v>
      </c>
      <c r="E2384" s="27" t="s">
        <v>11130</v>
      </c>
      <c r="F2384" s="27" t="s">
        <v>5349</v>
      </c>
      <c r="G2384" s="27" t="s">
        <v>6835</v>
      </c>
      <c r="H2384" s="27" t="s">
        <v>6729</v>
      </c>
      <c r="I2384" s="29">
        <v>0</v>
      </c>
      <c r="J2384" s="27" t="s">
        <v>6520</v>
      </c>
      <c r="K2384" s="27" t="s">
        <v>11357</v>
      </c>
      <c r="L2384" s="27" t="s">
        <v>6731</v>
      </c>
      <c r="M2384" s="30" t="s">
        <v>6531</v>
      </c>
      <c r="N2384" s="27" t="s">
        <v>6732</v>
      </c>
      <c r="O2384" s="23">
        <v>0</v>
      </c>
      <c r="P2384" s="23">
        <v>0</v>
      </c>
      <c r="Q2384" s="23">
        <v>0</v>
      </c>
      <c r="R2384" s="24">
        <v>0</v>
      </c>
      <c r="S2384" s="25">
        <v>0</v>
      </c>
      <c r="T2384" s="32"/>
      <c r="U2384" s="22" t="str">
        <f>IFERROR(VLOOKUP(B2384,[1]Planilha1!$A$1:$B$34,2,FALSE),"Liberado")</f>
        <v>Liberado</v>
      </c>
    </row>
    <row r="2385" spans="1:21" s="31" customFormat="1" ht="20.100000000000001" customHeight="1" x14ac:dyDescent="0.2">
      <c r="A2385" s="27" t="s">
        <v>110</v>
      </c>
      <c r="B2385" s="28" t="s">
        <v>242</v>
      </c>
      <c r="C2385" s="27" t="s">
        <v>707</v>
      </c>
      <c r="D2385" s="27" t="s">
        <v>1933</v>
      </c>
      <c r="E2385" s="27" t="s">
        <v>11130</v>
      </c>
      <c r="F2385" s="27" t="s">
        <v>5349</v>
      </c>
      <c r="G2385" s="27" t="s">
        <v>6836</v>
      </c>
      <c r="H2385" s="27" t="s">
        <v>6729</v>
      </c>
      <c r="I2385" s="29">
        <v>0</v>
      </c>
      <c r="J2385" s="27" t="s">
        <v>6520</v>
      </c>
      <c r="K2385" s="27" t="s">
        <v>11357</v>
      </c>
      <c r="L2385" s="27" t="s">
        <v>6731</v>
      </c>
      <c r="M2385" s="30" t="s">
        <v>6531</v>
      </c>
      <c r="N2385" s="27" t="s">
        <v>6732</v>
      </c>
      <c r="O2385" s="23">
        <v>0</v>
      </c>
      <c r="P2385" s="23">
        <v>0</v>
      </c>
      <c r="Q2385" s="23">
        <v>0</v>
      </c>
      <c r="R2385" s="24">
        <v>0</v>
      </c>
      <c r="S2385" s="25">
        <v>0</v>
      </c>
      <c r="T2385" s="32"/>
      <c r="U2385" s="22" t="str">
        <f>IFERROR(VLOOKUP(B2385,[1]Planilha1!$A$1:$B$34,2,FALSE),"Liberado")</f>
        <v>Liberado</v>
      </c>
    </row>
    <row r="2386" spans="1:21" s="31" customFormat="1" ht="20.100000000000001" customHeight="1" x14ac:dyDescent="0.2">
      <c r="A2386" s="27" t="s">
        <v>110</v>
      </c>
      <c r="B2386" s="28" t="s">
        <v>242</v>
      </c>
      <c r="C2386" s="27" t="s">
        <v>466</v>
      </c>
      <c r="D2386" s="27" t="s">
        <v>1933</v>
      </c>
      <c r="E2386" s="27" t="s">
        <v>11130</v>
      </c>
      <c r="F2386" s="27" t="s">
        <v>5349</v>
      </c>
      <c r="G2386" s="27" t="s">
        <v>6840</v>
      </c>
      <c r="H2386" s="27" t="s">
        <v>6729</v>
      </c>
      <c r="I2386" s="29">
        <v>0</v>
      </c>
      <c r="J2386" s="27" t="s">
        <v>6520</v>
      </c>
      <c r="K2386" s="27" t="s">
        <v>11357</v>
      </c>
      <c r="L2386" s="27" t="s">
        <v>6731</v>
      </c>
      <c r="M2386" s="30" t="s">
        <v>6531</v>
      </c>
      <c r="N2386" s="27" t="s">
        <v>6732</v>
      </c>
      <c r="O2386" s="23">
        <v>0</v>
      </c>
      <c r="P2386" s="23">
        <v>0</v>
      </c>
      <c r="Q2386" s="23">
        <v>0</v>
      </c>
      <c r="R2386" s="24">
        <v>0</v>
      </c>
      <c r="S2386" s="25">
        <v>0</v>
      </c>
      <c r="T2386" s="32"/>
      <c r="U2386" s="22" t="str">
        <f>IFERROR(VLOOKUP(B2386,[1]Planilha1!$A$1:$B$34,2,FALSE),"Liberado")</f>
        <v>Liberado</v>
      </c>
    </row>
    <row r="2387" spans="1:21" s="31" customFormat="1" ht="20.100000000000001" customHeight="1" x14ac:dyDescent="0.2">
      <c r="A2387" s="27" t="s">
        <v>110</v>
      </c>
      <c r="B2387" s="28" t="s">
        <v>242</v>
      </c>
      <c r="C2387" s="27" t="s">
        <v>556</v>
      </c>
      <c r="D2387" s="27" t="s">
        <v>1933</v>
      </c>
      <c r="E2387" s="27" t="s">
        <v>11130</v>
      </c>
      <c r="F2387" s="27" t="s">
        <v>5349</v>
      </c>
      <c r="G2387" s="27" t="s">
        <v>6843</v>
      </c>
      <c r="H2387" s="27" t="s">
        <v>6729</v>
      </c>
      <c r="I2387" s="29">
        <v>0</v>
      </c>
      <c r="J2387" s="27" t="s">
        <v>6520</v>
      </c>
      <c r="K2387" s="27" t="s">
        <v>11357</v>
      </c>
      <c r="L2387" s="27" t="s">
        <v>6731</v>
      </c>
      <c r="M2387" s="30" t="s">
        <v>6531</v>
      </c>
      <c r="N2387" s="27" t="s">
        <v>6732</v>
      </c>
      <c r="O2387" s="23">
        <v>0</v>
      </c>
      <c r="P2387" s="23">
        <v>0</v>
      </c>
      <c r="Q2387" s="23">
        <v>0</v>
      </c>
      <c r="R2387" s="24">
        <v>0</v>
      </c>
      <c r="S2387" s="25">
        <v>0</v>
      </c>
      <c r="T2387" s="32"/>
      <c r="U2387" s="22" t="str">
        <f>IFERROR(VLOOKUP(B2387,[1]Planilha1!$A$1:$B$34,2,FALSE),"Liberado")</f>
        <v>Liberado</v>
      </c>
    </row>
    <row r="2388" spans="1:21" s="31" customFormat="1" ht="20.100000000000001" customHeight="1" x14ac:dyDescent="0.2">
      <c r="A2388" s="27" t="s">
        <v>110</v>
      </c>
      <c r="B2388" s="28" t="s">
        <v>242</v>
      </c>
      <c r="C2388" s="27" t="s">
        <v>634</v>
      </c>
      <c r="D2388" s="27" t="s">
        <v>1933</v>
      </c>
      <c r="E2388" s="27" t="s">
        <v>11130</v>
      </c>
      <c r="F2388" s="27" t="s">
        <v>5349</v>
      </c>
      <c r="G2388" s="27" t="s">
        <v>6845</v>
      </c>
      <c r="H2388" s="27" t="s">
        <v>6729</v>
      </c>
      <c r="I2388" s="29">
        <v>0</v>
      </c>
      <c r="J2388" s="27" t="s">
        <v>6520</v>
      </c>
      <c r="K2388" s="27" t="s">
        <v>11357</v>
      </c>
      <c r="L2388" s="27" t="s">
        <v>2930</v>
      </c>
      <c r="M2388" s="30" t="s">
        <v>6531</v>
      </c>
      <c r="N2388" s="27" t="s">
        <v>6689</v>
      </c>
      <c r="O2388" s="23">
        <v>0</v>
      </c>
      <c r="P2388" s="23">
        <v>0</v>
      </c>
      <c r="Q2388" s="23">
        <v>0</v>
      </c>
      <c r="R2388" s="24">
        <v>0</v>
      </c>
      <c r="S2388" s="25">
        <v>0</v>
      </c>
      <c r="T2388" s="32"/>
      <c r="U2388" s="22" t="str">
        <f>IFERROR(VLOOKUP(B2388,[1]Planilha1!$A$1:$B$34,2,FALSE),"Liberado")</f>
        <v>Liberado</v>
      </c>
    </row>
    <row r="2389" spans="1:21" s="31" customFormat="1" ht="20.100000000000001" customHeight="1" x14ac:dyDescent="0.2">
      <c r="A2389" s="27" t="s">
        <v>110</v>
      </c>
      <c r="B2389" s="28" t="s">
        <v>242</v>
      </c>
      <c r="C2389" s="27" t="s">
        <v>634</v>
      </c>
      <c r="D2389" s="27" t="s">
        <v>1933</v>
      </c>
      <c r="E2389" s="27" t="s">
        <v>11130</v>
      </c>
      <c r="F2389" s="27" t="s">
        <v>5349</v>
      </c>
      <c r="G2389" s="27" t="s">
        <v>6848</v>
      </c>
      <c r="H2389" s="27" t="s">
        <v>6729</v>
      </c>
      <c r="I2389" s="29">
        <v>0</v>
      </c>
      <c r="J2389" s="27" t="s">
        <v>6520</v>
      </c>
      <c r="K2389" s="27" t="s">
        <v>11357</v>
      </c>
      <c r="L2389" s="27" t="s">
        <v>6731</v>
      </c>
      <c r="M2389" s="30" t="s">
        <v>6531</v>
      </c>
      <c r="N2389" s="27" t="s">
        <v>6732</v>
      </c>
      <c r="O2389" s="23">
        <v>0</v>
      </c>
      <c r="P2389" s="23">
        <v>0</v>
      </c>
      <c r="Q2389" s="23">
        <v>0</v>
      </c>
      <c r="R2389" s="24">
        <v>0</v>
      </c>
      <c r="S2389" s="25">
        <v>0</v>
      </c>
      <c r="T2389" s="32"/>
      <c r="U2389" s="22" t="str">
        <f>IFERROR(VLOOKUP(B2389,[1]Planilha1!$A$1:$B$34,2,FALSE),"Liberado")</f>
        <v>Liberado</v>
      </c>
    </row>
    <row r="2390" spans="1:21" s="31" customFormat="1" ht="20.100000000000001" customHeight="1" x14ac:dyDescent="0.2">
      <c r="A2390" s="27" t="s">
        <v>110</v>
      </c>
      <c r="B2390" s="28" t="s">
        <v>242</v>
      </c>
      <c r="C2390" s="27" t="s">
        <v>634</v>
      </c>
      <c r="D2390" s="27" t="s">
        <v>1933</v>
      </c>
      <c r="E2390" s="27" t="s">
        <v>11130</v>
      </c>
      <c r="F2390" s="27" t="s">
        <v>5349</v>
      </c>
      <c r="G2390" s="27" t="s">
        <v>6853</v>
      </c>
      <c r="H2390" s="27" t="s">
        <v>6729</v>
      </c>
      <c r="I2390" s="29">
        <v>0</v>
      </c>
      <c r="J2390" s="27" t="s">
        <v>6520</v>
      </c>
      <c r="K2390" s="27" t="s">
        <v>11357</v>
      </c>
      <c r="L2390" s="27" t="s">
        <v>6731</v>
      </c>
      <c r="M2390" s="30" t="s">
        <v>6531</v>
      </c>
      <c r="N2390" s="27" t="s">
        <v>6732</v>
      </c>
      <c r="O2390" s="23">
        <v>0</v>
      </c>
      <c r="P2390" s="23">
        <v>0</v>
      </c>
      <c r="Q2390" s="23">
        <v>0</v>
      </c>
      <c r="R2390" s="24">
        <v>0</v>
      </c>
      <c r="S2390" s="25">
        <v>0</v>
      </c>
      <c r="T2390" s="32"/>
      <c r="U2390" s="22" t="str">
        <f>IFERROR(VLOOKUP(B2390,[1]Planilha1!$A$1:$B$34,2,FALSE),"Liberado")</f>
        <v>Liberado</v>
      </c>
    </row>
    <row r="2391" spans="1:21" s="31" customFormat="1" ht="20.100000000000001" customHeight="1" x14ac:dyDescent="0.2">
      <c r="A2391" s="27" t="s">
        <v>110</v>
      </c>
      <c r="B2391" s="28" t="s">
        <v>242</v>
      </c>
      <c r="C2391" s="27" t="s">
        <v>331</v>
      </c>
      <c r="D2391" s="27" t="s">
        <v>1933</v>
      </c>
      <c r="E2391" s="27" t="s">
        <v>11130</v>
      </c>
      <c r="F2391" s="27" t="s">
        <v>5349</v>
      </c>
      <c r="G2391" s="27" t="s">
        <v>6854</v>
      </c>
      <c r="H2391" s="27" t="s">
        <v>6729</v>
      </c>
      <c r="I2391" s="29">
        <v>0</v>
      </c>
      <c r="J2391" s="27" t="s">
        <v>6520</v>
      </c>
      <c r="K2391" s="27" t="s">
        <v>11357</v>
      </c>
      <c r="L2391" s="27" t="s">
        <v>6731</v>
      </c>
      <c r="M2391" s="30" t="s">
        <v>6531</v>
      </c>
      <c r="N2391" s="27" t="s">
        <v>6732</v>
      </c>
      <c r="O2391" s="23">
        <v>0</v>
      </c>
      <c r="P2391" s="23">
        <v>0</v>
      </c>
      <c r="Q2391" s="23">
        <v>0</v>
      </c>
      <c r="R2391" s="24">
        <v>0</v>
      </c>
      <c r="S2391" s="25">
        <v>0</v>
      </c>
      <c r="T2391" s="32"/>
      <c r="U2391" s="22" t="str">
        <f>IFERROR(VLOOKUP(B2391,[1]Planilha1!$A$1:$B$34,2,FALSE),"Liberado")</f>
        <v>Liberado</v>
      </c>
    </row>
    <row r="2392" spans="1:21" s="31" customFormat="1" ht="20.100000000000001" customHeight="1" x14ac:dyDescent="0.2">
      <c r="A2392" s="27" t="s">
        <v>110</v>
      </c>
      <c r="B2392" s="28" t="s">
        <v>242</v>
      </c>
      <c r="C2392" s="27" t="s">
        <v>318</v>
      </c>
      <c r="D2392" s="27" t="s">
        <v>1933</v>
      </c>
      <c r="E2392" s="27" t="s">
        <v>11130</v>
      </c>
      <c r="F2392" s="27" t="s">
        <v>5349</v>
      </c>
      <c r="G2392" s="27" t="s">
        <v>6857</v>
      </c>
      <c r="H2392" s="27" t="s">
        <v>6729</v>
      </c>
      <c r="I2392" s="29">
        <v>0</v>
      </c>
      <c r="J2392" s="27" t="s">
        <v>6520</v>
      </c>
      <c r="K2392" s="27" t="s">
        <v>11357</v>
      </c>
      <c r="L2392" s="27" t="s">
        <v>6731</v>
      </c>
      <c r="M2392" s="30" t="s">
        <v>6531</v>
      </c>
      <c r="N2392" s="27" t="s">
        <v>6732</v>
      </c>
      <c r="O2392" s="23">
        <v>0</v>
      </c>
      <c r="P2392" s="23">
        <v>0</v>
      </c>
      <c r="Q2392" s="23">
        <v>0</v>
      </c>
      <c r="R2392" s="24">
        <v>0</v>
      </c>
      <c r="S2392" s="25">
        <v>0</v>
      </c>
      <c r="T2392" s="32"/>
      <c r="U2392" s="22" t="str">
        <f>IFERROR(VLOOKUP(B2392,[1]Planilha1!$A$1:$B$34,2,FALSE),"Liberado")</f>
        <v>Liberado</v>
      </c>
    </row>
    <row r="2393" spans="1:21" s="31" customFormat="1" ht="20.100000000000001" customHeight="1" x14ac:dyDescent="0.2">
      <c r="A2393" s="27" t="s">
        <v>110</v>
      </c>
      <c r="B2393" s="28" t="s">
        <v>242</v>
      </c>
      <c r="C2393" s="27" t="s">
        <v>323</v>
      </c>
      <c r="D2393" s="27" t="s">
        <v>1933</v>
      </c>
      <c r="E2393" s="27" t="s">
        <v>11130</v>
      </c>
      <c r="F2393" s="27" t="s">
        <v>5349</v>
      </c>
      <c r="G2393" s="27" t="s">
        <v>6858</v>
      </c>
      <c r="H2393" s="27" t="s">
        <v>6729</v>
      </c>
      <c r="I2393" s="29">
        <v>0</v>
      </c>
      <c r="J2393" s="27" t="s">
        <v>6520</v>
      </c>
      <c r="K2393" s="27" t="s">
        <v>11357</v>
      </c>
      <c r="L2393" s="27" t="s">
        <v>6731</v>
      </c>
      <c r="M2393" s="30" t="s">
        <v>6531</v>
      </c>
      <c r="N2393" s="27" t="s">
        <v>6732</v>
      </c>
      <c r="O2393" s="23">
        <v>0</v>
      </c>
      <c r="P2393" s="23">
        <v>0</v>
      </c>
      <c r="Q2393" s="23">
        <v>0</v>
      </c>
      <c r="R2393" s="24">
        <v>0</v>
      </c>
      <c r="S2393" s="25">
        <v>0</v>
      </c>
      <c r="T2393" s="32"/>
      <c r="U2393" s="22" t="str">
        <f>IFERROR(VLOOKUP(B2393,[1]Planilha1!$A$1:$B$34,2,FALSE),"Liberado")</f>
        <v>Liberado</v>
      </c>
    </row>
    <row r="2394" spans="1:21" s="31" customFormat="1" ht="20.100000000000001" customHeight="1" x14ac:dyDescent="0.2">
      <c r="A2394" s="27" t="s">
        <v>110</v>
      </c>
      <c r="B2394" s="28" t="s">
        <v>242</v>
      </c>
      <c r="C2394" s="27" t="s">
        <v>732</v>
      </c>
      <c r="D2394" s="27" t="s">
        <v>1933</v>
      </c>
      <c r="E2394" s="27" t="s">
        <v>11130</v>
      </c>
      <c r="F2394" s="27" t="s">
        <v>5349</v>
      </c>
      <c r="G2394" s="27" t="s">
        <v>6859</v>
      </c>
      <c r="H2394" s="27" t="s">
        <v>6688</v>
      </c>
      <c r="I2394" s="29">
        <v>0</v>
      </c>
      <c r="J2394" s="27" t="s">
        <v>6520</v>
      </c>
      <c r="K2394" s="27" t="s">
        <v>11357</v>
      </c>
      <c r="L2394" s="27" t="s">
        <v>2930</v>
      </c>
      <c r="M2394" s="30" t="s">
        <v>6531</v>
      </c>
      <c r="N2394" s="27" t="s">
        <v>6689</v>
      </c>
      <c r="O2394" s="23">
        <v>0</v>
      </c>
      <c r="P2394" s="23">
        <v>0</v>
      </c>
      <c r="Q2394" s="23">
        <v>0</v>
      </c>
      <c r="R2394" s="24">
        <v>0</v>
      </c>
      <c r="S2394" s="25">
        <v>0</v>
      </c>
      <c r="T2394" s="32"/>
      <c r="U2394" s="22" t="str">
        <f>IFERROR(VLOOKUP(B2394,[1]Planilha1!$A$1:$B$34,2,FALSE),"Liberado")</f>
        <v>Liberado</v>
      </c>
    </row>
    <row r="2395" spans="1:21" s="31" customFormat="1" ht="20.100000000000001" customHeight="1" x14ac:dyDescent="0.2">
      <c r="A2395" s="27" t="s">
        <v>110</v>
      </c>
      <c r="B2395" s="28" t="s">
        <v>242</v>
      </c>
      <c r="C2395" s="27" t="s">
        <v>320</v>
      </c>
      <c r="D2395" s="27" t="s">
        <v>1933</v>
      </c>
      <c r="E2395" s="27" t="s">
        <v>11130</v>
      </c>
      <c r="F2395" s="27" t="s">
        <v>5349</v>
      </c>
      <c r="G2395" s="27" t="s">
        <v>6860</v>
      </c>
      <c r="H2395" s="27" t="s">
        <v>6688</v>
      </c>
      <c r="I2395" s="29">
        <v>0</v>
      </c>
      <c r="J2395" s="27" t="s">
        <v>6520</v>
      </c>
      <c r="K2395" s="27" t="s">
        <v>11357</v>
      </c>
      <c r="L2395" s="27" t="s">
        <v>6731</v>
      </c>
      <c r="M2395" s="30" t="s">
        <v>6531</v>
      </c>
      <c r="N2395" s="27" t="s">
        <v>6732</v>
      </c>
      <c r="O2395" s="23">
        <v>0</v>
      </c>
      <c r="P2395" s="23">
        <v>0</v>
      </c>
      <c r="Q2395" s="23">
        <v>0</v>
      </c>
      <c r="R2395" s="24">
        <v>0</v>
      </c>
      <c r="S2395" s="25">
        <v>0</v>
      </c>
      <c r="T2395" s="32"/>
      <c r="U2395" s="22" t="str">
        <f>IFERROR(VLOOKUP(B2395,[1]Planilha1!$A$1:$B$34,2,FALSE),"Liberado")</f>
        <v>Liberado</v>
      </c>
    </row>
    <row r="2396" spans="1:21" s="31" customFormat="1" ht="20.100000000000001" customHeight="1" x14ac:dyDescent="0.2">
      <c r="A2396" s="27" t="s">
        <v>110</v>
      </c>
      <c r="B2396" s="28" t="s">
        <v>242</v>
      </c>
      <c r="C2396" s="27" t="s">
        <v>534</v>
      </c>
      <c r="D2396" s="27" t="s">
        <v>1933</v>
      </c>
      <c r="E2396" s="27" t="s">
        <v>11130</v>
      </c>
      <c r="F2396" s="27" t="s">
        <v>5349</v>
      </c>
      <c r="G2396" s="27" t="s">
        <v>6861</v>
      </c>
      <c r="H2396" s="27" t="s">
        <v>6688</v>
      </c>
      <c r="I2396" s="29">
        <v>0</v>
      </c>
      <c r="J2396" s="27" t="s">
        <v>6520</v>
      </c>
      <c r="K2396" s="27" t="s">
        <v>11357</v>
      </c>
      <c r="L2396" s="27" t="s">
        <v>6731</v>
      </c>
      <c r="M2396" s="30" t="s">
        <v>6531</v>
      </c>
      <c r="N2396" s="27" t="s">
        <v>6732</v>
      </c>
      <c r="O2396" s="23">
        <v>0</v>
      </c>
      <c r="P2396" s="23">
        <v>0</v>
      </c>
      <c r="Q2396" s="23">
        <v>0</v>
      </c>
      <c r="R2396" s="24">
        <v>0</v>
      </c>
      <c r="S2396" s="25">
        <v>0</v>
      </c>
      <c r="T2396" s="32"/>
      <c r="U2396" s="22" t="str">
        <f>IFERROR(VLOOKUP(B2396,[1]Planilha1!$A$1:$B$34,2,FALSE),"Liberado")</f>
        <v>Liberado</v>
      </c>
    </row>
    <row r="2397" spans="1:21" s="31" customFormat="1" ht="20.100000000000001" customHeight="1" x14ac:dyDescent="0.2">
      <c r="A2397" s="27" t="s">
        <v>110</v>
      </c>
      <c r="B2397" s="28" t="s">
        <v>242</v>
      </c>
      <c r="C2397" s="27" t="s">
        <v>323</v>
      </c>
      <c r="D2397" s="27" t="s">
        <v>1933</v>
      </c>
      <c r="E2397" s="27" t="s">
        <v>11130</v>
      </c>
      <c r="F2397" s="27" t="s">
        <v>5349</v>
      </c>
      <c r="G2397" s="27" t="s">
        <v>6862</v>
      </c>
      <c r="H2397" s="27" t="s">
        <v>6688</v>
      </c>
      <c r="I2397" s="29">
        <v>0</v>
      </c>
      <c r="J2397" s="27" t="s">
        <v>6520</v>
      </c>
      <c r="K2397" s="27" t="s">
        <v>11357</v>
      </c>
      <c r="L2397" s="27" t="s">
        <v>6731</v>
      </c>
      <c r="M2397" s="30" t="s">
        <v>6531</v>
      </c>
      <c r="N2397" s="27" t="s">
        <v>6732</v>
      </c>
      <c r="O2397" s="23">
        <v>0</v>
      </c>
      <c r="P2397" s="23">
        <v>0</v>
      </c>
      <c r="Q2397" s="23">
        <v>0</v>
      </c>
      <c r="R2397" s="24">
        <v>0</v>
      </c>
      <c r="S2397" s="25">
        <v>0</v>
      </c>
      <c r="T2397" s="32"/>
      <c r="U2397" s="22" t="str">
        <f>IFERROR(VLOOKUP(B2397,[1]Planilha1!$A$1:$B$34,2,FALSE),"Liberado")</f>
        <v>Liberado</v>
      </c>
    </row>
    <row r="2398" spans="1:21" s="31" customFormat="1" ht="20.100000000000001" customHeight="1" x14ac:dyDescent="0.2">
      <c r="A2398" s="27" t="s">
        <v>110</v>
      </c>
      <c r="B2398" s="28" t="s">
        <v>242</v>
      </c>
      <c r="C2398" s="27" t="s">
        <v>325</v>
      </c>
      <c r="D2398" s="27" t="s">
        <v>1933</v>
      </c>
      <c r="E2398" s="27" t="s">
        <v>11130</v>
      </c>
      <c r="F2398" s="27" t="s">
        <v>5349</v>
      </c>
      <c r="G2398" s="27" t="s">
        <v>6863</v>
      </c>
      <c r="H2398" s="27" t="s">
        <v>6729</v>
      </c>
      <c r="I2398" s="29">
        <v>0</v>
      </c>
      <c r="J2398" s="27" t="s">
        <v>6520</v>
      </c>
      <c r="K2398" s="27" t="s">
        <v>11357</v>
      </c>
      <c r="L2398" s="27" t="s">
        <v>6731</v>
      </c>
      <c r="M2398" s="30" t="s">
        <v>6531</v>
      </c>
      <c r="N2398" s="27" t="s">
        <v>6732</v>
      </c>
      <c r="O2398" s="23">
        <v>0</v>
      </c>
      <c r="P2398" s="23">
        <v>0</v>
      </c>
      <c r="Q2398" s="23">
        <v>0</v>
      </c>
      <c r="R2398" s="24">
        <v>0</v>
      </c>
      <c r="S2398" s="25">
        <v>0</v>
      </c>
      <c r="T2398" s="32"/>
      <c r="U2398" s="22" t="str">
        <f>IFERROR(VLOOKUP(B2398,[1]Planilha1!$A$1:$B$34,2,FALSE),"Liberado")</f>
        <v>Liberado</v>
      </c>
    </row>
    <row r="2399" spans="1:21" s="31" customFormat="1" ht="20.100000000000001" customHeight="1" x14ac:dyDescent="0.2">
      <c r="A2399" s="27" t="s">
        <v>110</v>
      </c>
      <c r="B2399" s="28" t="s">
        <v>242</v>
      </c>
      <c r="C2399" s="27" t="s">
        <v>741</v>
      </c>
      <c r="D2399" s="27" t="s">
        <v>1933</v>
      </c>
      <c r="E2399" s="27" t="s">
        <v>11130</v>
      </c>
      <c r="F2399" s="27" t="s">
        <v>5349</v>
      </c>
      <c r="G2399" s="27" t="s">
        <v>6866</v>
      </c>
      <c r="H2399" s="27" t="s">
        <v>6688</v>
      </c>
      <c r="I2399" s="29">
        <v>0</v>
      </c>
      <c r="J2399" s="27" t="s">
        <v>6520</v>
      </c>
      <c r="K2399" s="27" t="s">
        <v>11357</v>
      </c>
      <c r="L2399" s="27" t="s">
        <v>2930</v>
      </c>
      <c r="M2399" s="30" t="s">
        <v>6531</v>
      </c>
      <c r="N2399" s="27" t="s">
        <v>6689</v>
      </c>
      <c r="O2399" s="23">
        <v>0</v>
      </c>
      <c r="P2399" s="23">
        <v>0</v>
      </c>
      <c r="Q2399" s="23">
        <v>0</v>
      </c>
      <c r="R2399" s="24">
        <v>0</v>
      </c>
      <c r="S2399" s="25">
        <v>0</v>
      </c>
      <c r="T2399" s="32"/>
      <c r="U2399" s="22" t="str">
        <f>IFERROR(VLOOKUP(B2399,[1]Planilha1!$A$1:$B$34,2,FALSE),"Liberado")</f>
        <v>Liberado</v>
      </c>
    </row>
    <row r="2400" spans="1:21" s="31" customFormat="1" ht="20.100000000000001" customHeight="1" x14ac:dyDescent="0.2">
      <c r="A2400" s="27" t="s">
        <v>110</v>
      </c>
      <c r="B2400" s="28" t="s">
        <v>242</v>
      </c>
      <c r="C2400" s="27" t="s">
        <v>574</v>
      </c>
      <c r="D2400" s="27" t="s">
        <v>1933</v>
      </c>
      <c r="E2400" s="27" t="s">
        <v>11130</v>
      </c>
      <c r="F2400" s="27" t="s">
        <v>5349</v>
      </c>
      <c r="G2400" s="27" t="s">
        <v>6869</v>
      </c>
      <c r="H2400" s="27" t="s">
        <v>6729</v>
      </c>
      <c r="I2400" s="29">
        <v>0</v>
      </c>
      <c r="J2400" s="27" t="s">
        <v>6520</v>
      </c>
      <c r="K2400" s="27" t="s">
        <v>11357</v>
      </c>
      <c r="L2400" s="27" t="s">
        <v>6731</v>
      </c>
      <c r="M2400" s="30" t="s">
        <v>6531</v>
      </c>
      <c r="N2400" s="27" t="s">
        <v>6732</v>
      </c>
      <c r="O2400" s="23">
        <v>0</v>
      </c>
      <c r="P2400" s="23">
        <v>0</v>
      </c>
      <c r="Q2400" s="23">
        <v>0</v>
      </c>
      <c r="R2400" s="24">
        <v>0</v>
      </c>
      <c r="S2400" s="25">
        <v>0</v>
      </c>
      <c r="T2400" s="32"/>
      <c r="U2400" s="22" t="str">
        <f>IFERROR(VLOOKUP(B2400,[1]Planilha1!$A$1:$B$34,2,FALSE),"Liberado")</f>
        <v>Liberado</v>
      </c>
    </row>
    <row r="2401" spans="1:21" s="31" customFormat="1" ht="20.100000000000001" customHeight="1" x14ac:dyDescent="0.2">
      <c r="A2401" s="27" t="s">
        <v>110</v>
      </c>
      <c r="B2401" s="28" t="s">
        <v>242</v>
      </c>
      <c r="C2401" s="27" t="s">
        <v>519</v>
      </c>
      <c r="D2401" s="27" t="s">
        <v>1933</v>
      </c>
      <c r="E2401" s="27" t="s">
        <v>11130</v>
      </c>
      <c r="F2401" s="27" t="s">
        <v>5349</v>
      </c>
      <c r="G2401" s="27" t="s">
        <v>6871</v>
      </c>
      <c r="H2401" s="27" t="s">
        <v>6729</v>
      </c>
      <c r="I2401" s="29">
        <v>0</v>
      </c>
      <c r="J2401" s="27" t="s">
        <v>6520</v>
      </c>
      <c r="K2401" s="27" t="s">
        <v>11357</v>
      </c>
      <c r="L2401" s="27" t="s">
        <v>2930</v>
      </c>
      <c r="M2401" s="30" t="s">
        <v>6531</v>
      </c>
      <c r="N2401" s="27" t="s">
        <v>6689</v>
      </c>
      <c r="O2401" s="23">
        <v>0</v>
      </c>
      <c r="P2401" s="23">
        <v>0</v>
      </c>
      <c r="Q2401" s="23">
        <v>0</v>
      </c>
      <c r="R2401" s="24">
        <v>0</v>
      </c>
      <c r="S2401" s="25">
        <v>0</v>
      </c>
      <c r="T2401" s="32"/>
      <c r="U2401" s="22" t="str">
        <f>IFERROR(VLOOKUP(B2401,[1]Planilha1!$A$1:$B$34,2,FALSE),"Liberado")</f>
        <v>Liberado</v>
      </c>
    </row>
    <row r="2402" spans="1:21" s="31" customFormat="1" ht="20.100000000000001" customHeight="1" x14ac:dyDescent="0.2">
      <c r="A2402" s="27" t="s">
        <v>110</v>
      </c>
      <c r="B2402" s="28" t="s">
        <v>242</v>
      </c>
      <c r="C2402" s="27" t="s">
        <v>327</v>
      </c>
      <c r="D2402" s="27" t="s">
        <v>1933</v>
      </c>
      <c r="E2402" s="27" t="s">
        <v>11130</v>
      </c>
      <c r="F2402" s="27" t="s">
        <v>5349</v>
      </c>
      <c r="G2402" s="27" t="s">
        <v>6873</v>
      </c>
      <c r="H2402" s="27" t="s">
        <v>6688</v>
      </c>
      <c r="I2402" s="29">
        <v>0</v>
      </c>
      <c r="J2402" s="27" t="s">
        <v>6520</v>
      </c>
      <c r="K2402" s="27" t="s">
        <v>11357</v>
      </c>
      <c r="L2402" s="27" t="s">
        <v>6731</v>
      </c>
      <c r="M2402" s="30" t="s">
        <v>6531</v>
      </c>
      <c r="N2402" s="27" t="s">
        <v>6732</v>
      </c>
      <c r="O2402" s="23">
        <v>0</v>
      </c>
      <c r="P2402" s="23">
        <v>0</v>
      </c>
      <c r="Q2402" s="23">
        <v>0</v>
      </c>
      <c r="R2402" s="24">
        <v>0</v>
      </c>
      <c r="S2402" s="25">
        <v>0</v>
      </c>
      <c r="T2402" s="32"/>
      <c r="U2402" s="22" t="str">
        <f>IFERROR(VLOOKUP(B2402,[1]Planilha1!$A$1:$B$34,2,FALSE),"Liberado")</f>
        <v>Liberado</v>
      </c>
    </row>
    <row r="2403" spans="1:21" s="31" customFormat="1" ht="20.100000000000001" customHeight="1" x14ac:dyDescent="0.2">
      <c r="A2403" s="27" t="s">
        <v>110</v>
      </c>
      <c r="B2403" s="28" t="s">
        <v>242</v>
      </c>
      <c r="C2403" s="27" t="s">
        <v>327</v>
      </c>
      <c r="D2403" s="27" t="s">
        <v>1933</v>
      </c>
      <c r="E2403" s="27" t="s">
        <v>11130</v>
      </c>
      <c r="F2403" s="27" t="s">
        <v>5349</v>
      </c>
      <c r="G2403" s="27" t="s">
        <v>6875</v>
      </c>
      <c r="H2403" s="27" t="s">
        <v>6688</v>
      </c>
      <c r="I2403" s="29">
        <v>0</v>
      </c>
      <c r="J2403" s="27" t="s">
        <v>6520</v>
      </c>
      <c r="K2403" s="27" t="s">
        <v>11357</v>
      </c>
      <c r="L2403" s="27" t="s">
        <v>6731</v>
      </c>
      <c r="M2403" s="30" t="s">
        <v>6531</v>
      </c>
      <c r="N2403" s="27" t="s">
        <v>6732</v>
      </c>
      <c r="O2403" s="23">
        <v>0</v>
      </c>
      <c r="P2403" s="23">
        <v>0</v>
      </c>
      <c r="Q2403" s="23">
        <v>0</v>
      </c>
      <c r="R2403" s="24">
        <v>0</v>
      </c>
      <c r="S2403" s="25">
        <v>0</v>
      </c>
      <c r="T2403" s="32"/>
      <c r="U2403" s="22" t="str">
        <f>IFERROR(VLOOKUP(B2403,[1]Planilha1!$A$1:$B$34,2,FALSE),"Liberado")</f>
        <v>Liberado</v>
      </c>
    </row>
    <row r="2404" spans="1:21" s="31" customFormat="1" ht="20.100000000000001" customHeight="1" x14ac:dyDescent="0.2">
      <c r="A2404" s="27" t="s">
        <v>110</v>
      </c>
      <c r="B2404" s="28" t="s">
        <v>242</v>
      </c>
      <c r="C2404" s="27" t="s">
        <v>674</v>
      </c>
      <c r="D2404" s="27" t="s">
        <v>1933</v>
      </c>
      <c r="E2404" s="27" t="s">
        <v>11130</v>
      </c>
      <c r="F2404" s="27" t="s">
        <v>5349</v>
      </c>
      <c r="G2404" s="27" t="s">
        <v>6878</v>
      </c>
      <c r="H2404" s="27" t="s">
        <v>6729</v>
      </c>
      <c r="I2404" s="29">
        <v>0</v>
      </c>
      <c r="J2404" s="27" t="s">
        <v>6520</v>
      </c>
      <c r="K2404" s="27" t="s">
        <v>11357</v>
      </c>
      <c r="L2404" s="27" t="s">
        <v>6731</v>
      </c>
      <c r="M2404" s="30" t="s">
        <v>6531</v>
      </c>
      <c r="N2404" s="27" t="s">
        <v>6732</v>
      </c>
      <c r="O2404" s="23">
        <v>0</v>
      </c>
      <c r="P2404" s="23">
        <v>0</v>
      </c>
      <c r="Q2404" s="23">
        <v>0</v>
      </c>
      <c r="R2404" s="24">
        <v>0</v>
      </c>
      <c r="S2404" s="25">
        <v>0</v>
      </c>
      <c r="T2404" s="32"/>
      <c r="U2404" s="22" t="str">
        <f>IFERROR(VLOOKUP(B2404,[1]Planilha1!$A$1:$B$34,2,FALSE),"Liberado")</f>
        <v>Liberado</v>
      </c>
    </row>
    <row r="2405" spans="1:21" s="31" customFormat="1" ht="20.100000000000001" customHeight="1" x14ac:dyDescent="0.2">
      <c r="A2405" s="27" t="s">
        <v>110</v>
      </c>
      <c r="B2405" s="28" t="s">
        <v>242</v>
      </c>
      <c r="C2405" s="27" t="s">
        <v>318</v>
      </c>
      <c r="D2405" s="27" t="s">
        <v>1933</v>
      </c>
      <c r="E2405" s="27" t="s">
        <v>11130</v>
      </c>
      <c r="F2405" s="27" t="s">
        <v>5349</v>
      </c>
      <c r="G2405" s="27" t="s">
        <v>6883</v>
      </c>
      <c r="H2405" s="27" t="s">
        <v>6729</v>
      </c>
      <c r="I2405" s="29">
        <v>0</v>
      </c>
      <c r="J2405" s="27" t="s">
        <v>6520</v>
      </c>
      <c r="K2405" s="27" t="s">
        <v>11357</v>
      </c>
      <c r="L2405" s="27" t="s">
        <v>6731</v>
      </c>
      <c r="M2405" s="30" t="s">
        <v>6531</v>
      </c>
      <c r="N2405" s="27" t="s">
        <v>6732</v>
      </c>
      <c r="O2405" s="23">
        <v>0</v>
      </c>
      <c r="P2405" s="23">
        <v>0</v>
      </c>
      <c r="Q2405" s="23">
        <v>0</v>
      </c>
      <c r="R2405" s="24">
        <v>0</v>
      </c>
      <c r="S2405" s="25">
        <v>0</v>
      </c>
      <c r="T2405" s="32"/>
      <c r="U2405" s="22" t="str">
        <f>IFERROR(VLOOKUP(B2405,[1]Planilha1!$A$1:$B$34,2,FALSE),"Liberado")</f>
        <v>Liberado</v>
      </c>
    </row>
    <row r="2406" spans="1:21" s="31" customFormat="1" ht="20.100000000000001" customHeight="1" x14ac:dyDescent="0.2">
      <c r="A2406" s="27" t="s">
        <v>110</v>
      </c>
      <c r="B2406" s="28" t="s">
        <v>242</v>
      </c>
      <c r="C2406" s="27" t="s">
        <v>674</v>
      </c>
      <c r="D2406" s="27" t="s">
        <v>1933</v>
      </c>
      <c r="E2406" s="27" t="s">
        <v>11130</v>
      </c>
      <c r="F2406" s="27" t="s">
        <v>5349</v>
      </c>
      <c r="G2406" s="27" t="s">
        <v>6886</v>
      </c>
      <c r="H2406" s="27" t="s">
        <v>6729</v>
      </c>
      <c r="I2406" s="29">
        <v>0</v>
      </c>
      <c r="J2406" s="27" t="s">
        <v>6520</v>
      </c>
      <c r="K2406" s="27" t="s">
        <v>11357</v>
      </c>
      <c r="L2406" s="27" t="s">
        <v>6731</v>
      </c>
      <c r="M2406" s="30" t="s">
        <v>6531</v>
      </c>
      <c r="N2406" s="27" t="s">
        <v>6732</v>
      </c>
      <c r="O2406" s="23">
        <v>0</v>
      </c>
      <c r="P2406" s="23">
        <v>0</v>
      </c>
      <c r="Q2406" s="23">
        <v>0</v>
      </c>
      <c r="R2406" s="24">
        <v>0</v>
      </c>
      <c r="S2406" s="25">
        <v>0</v>
      </c>
      <c r="T2406" s="32"/>
      <c r="U2406" s="22" t="str">
        <f>IFERROR(VLOOKUP(B2406,[1]Planilha1!$A$1:$B$34,2,FALSE),"Liberado")</f>
        <v>Liberado</v>
      </c>
    </row>
    <row r="2407" spans="1:21" s="31" customFormat="1" ht="20.100000000000001" customHeight="1" x14ac:dyDescent="0.2">
      <c r="A2407" s="27" t="s">
        <v>110</v>
      </c>
      <c r="B2407" s="28" t="s">
        <v>242</v>
      </c>
      <c r="C2407" s="27" t="s">
        <v>381</v>
      </c>
      <c r="D2407" s="27" t="s">
        <v>1933</v>
      </c>
      <c r="E2407" s="27" t="s">
        <v>11130</v>
      </c>
      <c r="F2407" s="27" t="s">
        <v>5349</v>
      </c>
      <c r="G2407" s="27" t="s">
        <v>6888</v>
      </c>
      <c r="H2407" s="27" t="s">
        <v>6688</v>
      </c>
      <c r="I2407" s="29">
        <v>0</v>
      </c>
      <c r="J2407" s="27" t="s">
        <v>6520</v>
      </c>
      <c r="K2407" s="27" t="s">
        <v>11357</v>
      </c>
      <c r="L2407" s="27" t="s">
        <v>6731</v>
      </c>
      <c r="M2407" s="30" t="s">
        <v>6531</v>
      </c>
      <c r="N2407" s="27" t="s">
        <v>6732</v>
      </c>
      <c r="O2407" s="23">
        <v>0</v>
      </c>
      <c r="P2407" s="23">
        <v>0</v>
      </c>
      <c r="Q2407" s="23">
        <v>0</v>
      </c>
      <c r="R2407" s="24">
        <v>0</v>
      </c>
      <c r="S2407" s="25">
        <v>0</v>
      </c>
      <c r="T2407" s="32"/>
      <c r="U2407" s="22" t="str">
        <f>IFERROR(VLOOKUP(B2407,[1]Planilha1!$A$1:$B$34,2,FALSE),"Liberado")</f>
        <v>Liberado</v>
      </c>
    </row>
    <row r="2408" spans="1:21" s="31" customFormat="1" ht="20.100000000000001" customHeight="1" x14ac:dyDescent="0.2">
      <c r="A2408" s="27" t="s">
        <v>110</v>
      </c>
      <c r="B2408" s="28" t="s">
        <v>242</v>
      </c>
      <c r="C2408" s="27" t="s">
        <v>756</v>
      </c>
      <c r="D2408" s="27" t="s">
        <v>1933</v>
      </c>
      <c r="E2408" s="27" t="s">
        <v>11130</v>
      </c>
      <c r="F2408" s="27" t="s">
        <v>5349</v>
      </c>
      <c r="G2408" s="27" t="s">
        <v>6890</v>
      </c>
      <c r="H2408" s="27" t="s">
        <v>6729</v>
      </c>
      <c r="I2408" s="29">
        <v>0</v>
      </c>
      <c r="J2408" s="27" t="s">
        <v>6520</v>
      </c>
      <c r="K2408" s="27" t="s">
        <v>11357</v>
      </c>
      <c r="L2408" s="27" t="s">
        <v>2930</v>
      </c>
      <c r="M2408" s="30" t="s">
        <v>6531</v>
      </c>
      <c r="N2408" s="27" t="s">
        <v>6689</v>
      </c>
      <c r="O2408" s="23">
        <v>0</v>
      </c>
      <c r="P2408" s="23">
        <v>0</v>
      </c>
      <c r="Q2408" s="23">
        <v>0</v>
      </c>
      <c r="R2408" s="24">
        <v>0</v>
      </c>
      <c r="S2408" s="25">
        <v>0</v>
      </c>
      <c r="T2408" s="32"/>
      <c r="U2408" s="22" t="str">
        <f>IFERROR(VLOOKUP(B2408,[1]Planilha1!$A$1:$B$34,2,FALSE),"Liberado")</f>
        <v>Liberado</v>
      </c>
    </row>
    <row r="2409" spans="1:21" s="31" customFormat="1" ht="20.100000000000001" customHeight="1" x14ac:dyDescent="0.2">
      <c r="A2409" s="27" t="s">
        <v>110</v>
      </c>
      <c r="B2409" s="28" t="s">
        <v>242</v>
      </c>
      <c r="C2409" s="27" t="s">
        <v>718</v>
      </c>
      <c r="D2409" s="27" t="s">
        <v>1933</v>
      </c>
      <c r="E2409" s="27" t="s">
        <v>11130</v>
      </c>
      <c r="F2409" s="27" t="s">
        <v>5349</v>
      </c>
      <c r="G2409" s="27" t="s">
        <v>6891</v>
      </c>
      <c r="H2409" s="27" t="s">
        <v>6729</v>
      </c>
      <c r="I2409" s="29">
        <v>0</v>
      </c>
      <c r="J2409" s="27" t="s">
        <v>6520</v>
      </c>
      <c r="K2409" s="27" t="s">
        <v>11357</v>
      </c>
      <c r="L2409" s="27" t="s">
        <v>2930</v>
      </c>
      <c r="M2409" s="30" t="s">
        <v>6531</v>
      </c>
      <c r="N2409" s="27" t="s">
        <v>6689</v>
      </c>
      <c r="O2409" s="23">
        <v>0</v>
      </c>
      <c r="P2409" s="23">
        <v>0</v>
      </c>
      <c r="Q2409" s="23">
        <v>0</v>
      </c>
      <c r="R2409" s="24">
        <v>0</v>
      </c>
      <c r="S2409" s="25">
        <v>0</v>
      </c>
      <c r="T2409" s="32"/>
      <c r="U2409" s="22" t="str">
        <f>IFERROR(VLOOKUP(B2409,[1]Planilha1!$A$1:$B$34,2,FALSE),"Liberado")</f>
        <v>Liberado</v>
      </c>
    </row>
    <row r="2410" spans="1:21" s="31" customFormat="1" ht="20.100000000000001" customHeight="1" x14ac:dyDescent="0.2">
      <c r="A2410" s="27" t="s">
        <v>110</v>
      </c>
      <c r="B2410" s="28" t="s">
        <v>242</v>
      </c>
      <c r="C2410" s="27" t="s">
        <v>689</v>
      </c>
      <c r="D2410" s="27" t="s">
        <v>1933</v>
      </c>
      <c r="E2410" s="27" t="s">
        <v>11130</v>
      </c>
      <c r="F2410" s="27" t="s">
        <v>5349</v>
      </c>
      <c r="G2410" s="27" t="s">
        <v>6892</v>
      </c>
      <c r="H2410" s="27" t="s">
        <v>6729</v>
      </c>
      <c r="I2410" s="29">
        <v>0</v>
      </c>
      <c r="J2410" s="27" t="s">
        <v>6520</v>
      </c>
      <c r="K2410" s="27" t="s">
        <v>11357</v>
      </c>
      <c r="L2410" s="27" t="s">
        <v>6731</v>
      </c>
      <c r="M2410" s="30" t="s">
        <v>6531</v>
      </c>
      <c r="N2410" s="27" t="s">
        <v>6732</v>
      </c>
      <c r="O2410" s="23">
        <v>0</v>
      </c>
      <c r="P2410" s="23">
        <v>0</v>
      </c>
      <c r="Q2410" s="23">
        <v>0</v>
      </c>
      <c r="R2410" s="24">
        <v>0</v>
      </c>
      <c r="S2410" s="25">
        <v>0</v>
      </c>
      <c r="T2410" s="32"/>
      <c r="U2410" s="22" t="str">
        <f>IFERROR(VLOOKUP(B2410,[1]Planilha1!$A$1:$B$34,2,FALSE),"Liberado")</f>
        <v>Liberado</v>
      </c>
    </row>
    <row r="2411" spans="1:21" s="31" customFormat="1" ht="20.100000000000001" customHeight="1" x14ac:dyDescent="0.2">
      <c r="A2411" s="27" t="s">
        <v>110</v>
      </c>
      <c r="B2411" s="28" t="s">
        <v>242</v>
      </c>
      <c r="C2411" s="27" t="s">
        <v>741</v>
      </c>
      <c r="D2411" s="27" t="s">
        <v>1982</v>
      </c>
      <c r="E2411" s="27" t="s">
        <v>7</v>
      </c>
      <c r="F2411" s="27" t="s">
        <v>6507</v>
      </c>
      <c r="G2411" s="27" t="s">
        <v>6977</v>
      </c>
      <c r="H2411" s="27" t="s">
        <v>6978</v>
      </c>
      <c r="I2411" s="29">
        <v>40000</v>
      </c>
      <c r="J2411" s="27" t="s">
        <v>6520</v>
      </c>
      <c r="K2411" s="27" t="s">
        <v>11685</v>
      </c>
      <c r="L2411" s="27" t="s">
        <v>11479</v>
      </c>
      <c r="M2411" s="30" t="s">
        <v>6531</v>
      </c>
      <c r="N2411" s="27" t="s">
        <v>6979</v>
      </c>
      <c r="O2411" s="23">
        <v>2352.5300000000002</v>
      </c>
      <c r="P2411" s="23">
        <v>0</v>
      </c>
      <c r="Q2411" s="23">
        <v>0</v>
      </c>
      <c r="R2411" s="24">
        <v>7352.53</v>
      </c>
      <c r="S2411" s="25">
        <v>0</v>
      </c>
      <c r="T2411" s="32"/>
      <c r="U2411" s="22" t="str">
        <f>IFERROR(VLOOKUP(B2411,[1]Planilha1!$A$1:$B$34,2,FALSE),"Liberado")</f>
        <v>Liberado</v>
      </c>
    </row>
    <row r="2412" spans="1:21" s="31" customFormat="1" ht="20.100000000000001" customHeight="1" x14ac:dyDescent="0.2">
      <c r="A2412" s="27" t="s">
        <v>110</v>
      </c>
      <c r="B2412" s="28" t="s">
        <v>242</v>
      </c>
      <c r="C2412" s="27" t="s">
        <v>1122</v>
      </c>
      <c r="D2412" s="27" t="s">
        <v>1991</v>
      </c>
      <c r="E2412" s="27" t="s">
        <v>7</v>
      </c>
      <c r="F2412" s="27" t="s">
        <v>6507</v>
      </c>
      <c r="G2412" s="27" t="s">
        <v>6994</v>
      </c>
      <c r="H2412" s="27" t="s">
        <v>6995</v>
      </c>
      <c r="I2412" s="29">
        <v>36000</v>
      </c>
      <c r="J2412" s="27" t="s">
        <v>6520</v>
      </c>
      <c r="K2412" s="27" t="s">
        <v>11706</v>
      </c>
      <c r="L2412" s="27" t="s">
        <v>6684</v>
      </c>
      <c r="M2412" s="30" t="s">
        <v>6531</v>
      </c>
      <c r="N2412" s="27" t="s">
        <v>6996</v>
      </c>
      <c r="O2412" s="23">
        <v>49789.06</v>
      </c>
      <c r="P2412" s="23">
        <v>0</v>
      </c>
      <c r="Q2412" s="23">
        <v>0</v>
      </c>
      <c r="R2412" s="24">
        <v>9000</v>
      </c>
      <c r="S2412" s="25">
        <v>0</v>
      </c>
      <c r="T2412" s="32"/>
      <c r="U2412" s="22" t="str">
        <f>IFERROR(VLOOKUP(B2412,[1]Planilha1!$A$1:$B$34,2,FALSE),"Liberado")</f>
        <v>Liberado</v>
      </c>
    </row>
    <row r="2413" spans="1:21" s="31" customFormat="1" ht="20.100000000000001" customHeight="1" x14ac:dyDescent="0.2">
      <c r="A2413" s="27" t="s">
        <v>110</v>
      </c>
      <c r="B2413" s="28" t="s">
        <v>242</v>
      </c>
      <c r="C2413" s="27" t="s">
        <v>318</v>
      </c>
      <c r="D2413" s="27" t="s">
        <v>1998</v>
      </c>
      <c r="E2413" s="27" t="s">
        <v>7</v>
      </c>
      <c r="F2413" s="27" t="s">
        <v>6507</v>
      </c>
      <c r="G2413" s="27" t="s">
        <v>11717</v>
      </c>
      <c r="H2413" s="27" t="s">
        <v>6569</v>
      </c>
      <c r="I2413" s="29">
        <v>89649.91</v>
      </c>
      <c r="J2413" s="27" t="s">
        <v>6520</v>
      </c>
      <c r="K2413" s="27" t="s">
        <v>11718</v>
      </c>
      <c r="L2413" s="27" t="s">
        <v>7104</v>
      </c>
      <c r="M2413" s="30" t="s">
        <v>6531</v>
      </c>
      <c r="N2413" s="27" t="s">
        <v>7003</v>
      </c>
      <c r="O2413" s="23">
        <v>146.18</v>
      </c>
      <c r="P2413" s="23">
        <v>0</v>
      </c>
      <c r="Q2413" s="23">
        <v>0</v>
      </c>
      <c r="R2413" s="24">
        <v>12000.06</v>
      </c>
      <c r="S2413" s="25">
        <v>0</v>
      </c>
      <c r="T2413" s="32"/>
      <c r="U2413" s="22" t="str">
        <f>IFERROR(VLOOKUP(B2413,[1]Planilha1!$A$1:$B$34,2,FALSE),"Liberado")</f>
        <v>Liberado</v>
      </c>
    </row>
    <row r="2414" spans="1:21" s="31" customFormat="1" ht="20.100000000000001" customHeight="1" x14ac:dyDescent="0.2">
      <c r="A2414" s="27" t="s">
        <v>110</v>
      </c>
      <c r="B2414" s="28" t="s">
        <v>242</v>
      </c>
      <c r="C2414" s="27" t="s">
        <v>519</v>
      </c>
      <c r="D2414" s="27" t="s">
        <v>2021</v>
      </c>
      <c r="E2414" s="27" t="s">
        <v>7</v>
      </c>
      <c r="F2414" s="27" t="s">
        <v>6507</v>
      </c>
      <c r="G2414" s="27" t="s">
        <v>7044</v>
      </c>
      <c r="H2414" s="27" t="s">
        <v>6609</v>
      </c>
      <c r="I2414" s="29">
        <v>35000</v>
      </c>
      <c r="J2414" s="27" t="s">
        <v>6520</v>
      </c>
      <c r="K2414" s="27" t="s">
        <v>11754</v>
      </c>
      <c r="L2414" s="27" t="s">
        <v>6680</v>
      </c>
      <c r="M2414" s="30" t="s">
        <v>6531</v>
      </c>
      <c r="N2414" s="27" t="s">
        <v>6665</v>
      </c>
      <c r="O2414" s="23">
        <v>54877.9</v>
      </c>
      <c r="P2414" s="23">
        <v>0</v>
      </c>
      <c r="Q2414" s="23">
        <v>0</v>
      </c>
      <c r="R2414" s="24">
        <v>9000</v>
      </c>
      <c r="S2414" s="25">
        <v>0</v>
      </c>
      <c r="T2414" s="32"/>
      <c r="U2414" s="22" t="str">
        <f>IFERROR(VLOOKUP(B2414,[1]Planilha1!$A$1:$B$34,2,FALSE),"Liberado")</f>
        <v>Liberado</v>
      </c>
    </row>
    <row r="2415" spans="1:21" s="31" customFormat="1" ht="20.100000000000001" customHeight="1" x14ac:dyDescent="0.2">
      <c r="A2415" s="27" t="s">
        <v>110</v>
      </c>
      <c r="B2415" s="28" t="s">
        <v>242</v>
      </c>
      <c r="C2415" s="27" t="s">
        <v>320</v>
      </c>
      <c r="D2415" s="27" t="s">
        <v>2033</v>
      </c>
      <c r="E2415" s="27" t="s">
        <v>7</v>
      </c>
      <c r="F2415" s="27" t="s">
        <v>6507</v>
      </c>
      <c r="G2415" s="27" t="s">
        <v>7064</v>
      </c>
      <c r="H2415" s="27" t="s">
        <v>6569</v>
      </c>
      <c r="I2415" s="29">
        <v>400000</v>
      </c>
      <c r="J2415" s="27" t="s">
        <v>6520</v>
      </c>
      <c r="K2415" s="27" t="s">
        <v>7854</v>
      </c>
      <c r="L2415" s="27" t="s">
        <v>7051</v>
      </c>
      <c r="M2415" s="30" t="s">
        <v>6531</v>
      </c>
      <c r="N2415" s="27" t="s">
        <v>7029</v>
      </c>
      <c r="O2415" s="23">
        <v>34706.730000000003</v>
      </c>
      <c r="P2415" s="23">
        <v>0</v>
      </c>
      <c r="Q2415" s="23">
        <v>0</v>
      </c>
      <c r="R2415" s="24">
        <v>26183.06</v>
      </c>
      <c r="S2415" s="25">
        <v>0</v>
      </c>
      <c r="T2415" s="32"/>
      <c r="U2415" s="22" t="str">
        <f>IFERROR(VLOOKUP(B2415,[1]Planilha1!$A$1:$B$34,2,FALSE),"Liberado")</f>
        <v>Liberado</v>
      </c>
    </row>
    <row r="2416" spans="1:21" s="31" customFormat="1" ht="20.100000000000001" customHeight="1" x14ac:dyDescent="0.2">
      <c r="A2416" s="27" t="s">
        <v>110</v>
      </c>
      <c r="B2416" s="28" t="s">
        <v>242</v>
      </c>
      <c r="C2416" s="27" t="s">
        <v>671</v>
      </c>
      <c r="D2416" s="27" t="s">
        <v>2041</v>
      </c>
      <c r="E2416" s="27" t="s">
        <v>7</v>
      </c>
      <c r="F2416" s="27" t="s">
        <v>6507</v>
      </c>
      <c r="G2416" s="27" t="s">
        <v>7084</v>
      </c>
      <c r="H2416" s="27" t="s">
        <v>6643</v>
      </c>
      <c r="I2416" s="29">
        <v>35000</v>
      </c>
      <c r="J2416" s="27" t="s">
        <v>6520</v>
      </c>
      <c r="K2416" s="27" t="s">
        <v>11354</v>
      </c>
      <c r="L2416" s="27" t="s">
        <v>11479</v>
      </c>
      <c r="M2416" s="30" t="s">
        <v>6531</v>
      </c>
      <c r="N2416" s="27" t="s">
        <v>6847</v>
      </c>
      <c r="O2416" s="23">
        <v>343.43</v>
      </c>
      <c r="P2416" s="23">
        <v>0</v>
      </c>
      <c r="Q2416" s="23">
        <v>0</v>
      </c>
      <c r="R2416" s="24">
        <v>332.79</v>
      </c>
      <c r="S2416" s="25">
        <v>0</v>
      </c>
      <c r="T2416" s="32"/>
      <c r="U2416" s="22" t="str">
        <f>IFERROR(VLOOKUP(B2416,[1]Planilha1!$A$1:$B$34,2,FALSE),"Liberado")</f>
        <v>Liberado</v>
      </c>
    </row>
    <row r="2417" spans="1:53" s="31" customFormat="1" ht="20.100000000000001" customHeight="1" x14ac:dyDescent="0.2">
      <c r="A2417" s="27" t="s">
        <v>110</v>
      </c>
      <c r="B2417" s="28" t="s">
        <v>242</v>
      </c>
      <c r="C2417" s="27" t="s">
        <v>519</v>
      </c>
      <c r="D2417" s="27" t="s">
        <v>2047</v>
      </c>
      <c r="E2417" s="27" t="s">
        <v>7</v>
      </c>
      <c r="F2417" s="27" t="s">
        <v>6507</v>
      </c>
      <c r="G2417" s="27" t="s">
        <v>7093</v>
      </c>
      <c r="H2417" s="27" t="s">
        <v>6609</v>
      </c>
      <c r="I2417" s="29">
        <v>500000</v>
      </c>
      <c r="J2417" s="27" t="s">
        <v>6520</v>
      </c>
      <c r="K2417" s="27" t="s">
        <v>11789</v>
      </c>
      <c r="L2417" s="27" t="s">
        <v>7051</v>
      </c>
      <c r="M2417" s="30" t="s">
        <v>6531</v>
      </c>
      <c r="N2417" s="27" t="s">
        <v>7094</v>
      </c>
      <c r="O2417" s="23">
        <v>112936.5</v>
      </c>
      <c r="P2417" s="23">
        <v>0</v>
      </c>
      <c r="Q2417" s="23">
        <v>0</v>
      </c>
      <c r="R2417" s="24">
        <v>26578</v>
      </c>
      <c r="S2417" s="25">
        <v>0</v>
      </c>
      <c r="T2417" s="32"/>
      <c r="U2417" s="22" t="str">
        <f>IFERROR(VLOOKUP(B2417,[1]Planilha1!$A$1:$B$34,2,FALSE),"Liberado")</f>
        <v>Liberado</v>
      </c>
    </row>
    <row r="2418" spans="1:53" s="31" customFormat="1" ht="20.100000000000001" customHeight="1" x14ac:dyDescent="0.2">
      <c r="A2418" s="27" t="s">
        <v>110</v>
      </c>
      <c r="B2418" s="28" t="s">
        <v>242</v>
      </c>
      <c r="C2418" s="27" t="s">
        <v>738</v>
      </c>
      <c r="D2418" s="27" t="s">
        <v>2053</v>
      </c>
      <c r="E2418" s="27" t="s">
        <v>7</v>
      </c>
      <c r="F2418" s="27" t="s">
        <v>6507</v>
      </c>
      <c r="G2418" s="27" t="s">
        <v>7105</v>
      </c>
      <c r="H2418" s="27" t="s">
        <v>7106</v>
      </c>
      <c r="I2418" s="29">
        <v>35000</v>
      </c>
      <c r="J2418" s="27" t="s">
        <v>6520</v>
      </c>
      <c r="K2418" s="27" t="s">
        <v>11799</v>
      </c>
      <c r="L2418" s="27" t="s">
        <v>6684</v>
      </c>
      <c r="M2418" s="30" t="s">
        <v>6531</v>
      </c>
      <c r="N2418" s="27" t="s">
        <v>6665</v>
      </c>
      <c r="O2418" s="23">
        <v>52695.26</v>
      </c>
      <c r="P2418" s="23">
        <v>0</v>
      </c>
      <c r="Q2418" s="23">
        <v>0</v>
      </c>
      <c r="R2418" s="24">
        <v>52695.26</v>
      </c>
      <c r="S2418" s="25">
        <v>0</v>
      </c>
      <c r="T2418" s="32"/>
      <c r="U2418" s="22" t="str">
        <f>IFERROR(VLOOKUP(B2418,[1]Planilha1!$A$1:$B$34,2,FALSE),"Liberado")</f>
        <v>Liberado</v>
      </c>
    </row>
    <row r="2419" spans="1:53" s="31" customFormat="1" ht="20.100000000000001" customHeight="1" x14ac:dyDescent="0.2">
      <c r="A2419" s="27" t="s">
        <v>110</v>
      </c>
      <c r="B2419" s="28" t="s">
        <v>242</v>
      </c>
      <c r="C2419" s="27" t="s">
        <v>519</v>
      </c>
      <c r="D2419" s="27" t="s">
        <v>2021</v>
      </c>
      <c r="E2419" s="27" t="s">
        <v>7</v>
      </c>
      <c r="F2419" s="27" t="s">
        <v>6507</v>
      </c>
      <c r="G2419" s="27" t="s">
        <v>7134</v>
      </c>
      <c r="H2419" s="27" t="s">
        <v>6609</v>
      </c>
      <c r="I2419" s="29">
        <v>35000</v>
      </c>
      <c r="J2419" s="27" t="s">
        <v>6520</v>
      </c>
      <c r="K2419" s="27" t="s">
        <v>11827</v>
      </c>
      <c r="L2419" s="27" t="s">
        <v>7144</v>
      </c>
      <c r="M2419" s="30" t="s">
        <v>6531</v>
      </c>
      <c r="N2419" s="27" t="s">
        <v>6621</v>
      </c>
      <c r="O2419" s="23">
        <v>8183.06</v>
      </c>
      <c r="P2419" s="23">
        <v>0</v>
      </c>
      <c r="Q2419" s="23">
        <v>0</v>
      </c>
      <c r="R2419" s="24">
        <v>8183.06</v>
      </c>
      <c r="S2419" s="25">
        <v>0</v>
      </c>
      <c r="T2419" s="32"/>
      <c r="U2419" s="22" t="str">
        <f>IFERROR(VLOOKUP(B2419,[1]Planilha1!$A$1:$B$34,2,FALSE),"Liberado")</f>
        <v>Liberado</v>
      </c>
    </row>
    <row r="2420" spans="1:53" s="31" customFormat="1" ht="20.100000000000001" customHeight="1" x14ac:dyDescent="0.2">
      <c r="A2420" s="40" t="s">
        <v>225</v>
      </c>
      <c r="B2420" s="41" t="s">
        <v>242</v>
      </c>
      <c r="C2420" s="14">
        <v>1</v>
      </c>
      <c r="D2420" s="40" t="s">
        <v>2221</v>
      </c>
      <c r="E2420" s="42" t="s">
        <v>2220</v>
      </c>
      <c r="F2420" s="43" t="s">
        <v>7389</v>
      </c>
      <c r="G2420" s="36" t="s">
        <v>7533</v>
      </c>
      <c r="H2420" s="40" t="s">
        <v>2221</v>
      </c>
      <c r="I2420" s="44">
        <v>16663.09</v>
      </c>
      <c r="J2420" s="40" t="s">
        <v>7400</v>
      </c>
      <c r="K2420" s="40" t="s">
        <v>7401</v>
      </c>
      <c r="L2420" s="40" t="s">
        <v>7534</v>
      </c>
      <c r="M2420" s="42" t="s">
        <v>40</v>
      </c>
      <c r="N2420" s="40" t="s">
        <v>7403</v>
      </c>
      <c r="O2420" s="23">
        <v>0</v>
      </c>
      <c r="P2420" s="23">
        <v>0</v>
      </c>
      <c r="Q2420" s="23">
        <v>16663.09</v>
      </c>
      <c r="R2420" s="24">
        <v>0</v>
      </c>
      <c r="S2420" s="25">
        <v>0</v>
      </c>
      <c r="T2420" s="32"/>
      <c r="U2420" s="22" t="str">
        <f>IFERROR(VLOOKUP(B2420,[1]Planilha1!$A$1:$B$34,2,FALSE),"Liberado")</f>
        <v>Liberado</v>
      </c>
      <c r="V2420" s="45"/>
      <c r="W2420" s="45"/>
      <c r="X2420" s="45"/>
      <c r="Y2420" s="45"/>
      <c r="Z2420" s="45"/>
      <c r="AA2420" s="45"/>
      <c r="AB2420" s="45"/>
      <c r="AC2420" s="45"/>
      <c r="AD2420" s="45"/>
      <c r="AE2420" s="45"/>
      <c r="AF2420" s="45"/>
      <c r="AG2420" s="45"/>
      <c r="AH2420" s="45"/>
      <c r="AI2420" s="45"/>
      <c r="AJ2420" s="45"/>
      <c r="AK2420" s="45"/>
      <c r="AL2420" s="45"/>
      <c r="AM2420" s="45"/>
      <c r="AN2420" s="45"/>
      <c r="AO2420" s="45"/>
      <c r="AP2420" s="45"/>
      <c r="AQ2420" s="45"/>
      <c r="AR2420" s="45"/>
      <c r="AS2420" s="45"/>
      <c r="AT2420" s="45"/>
      <c r="AU2420" s="45"/>
      <c r="AV2420" s="45"/>
      <c r="AW2420" s="45"/>
      <c r="AX2420" s="45"/>
      <c r="AY2420" s="45"/>
      <c r="AZ2420" s="45"/>
      <c r="BA2420" s="45"/>
    </row>
    <row r="2421" spans="1:53" s="31" customFormat="1" ht="20.100000000000001" customHeight="1" x14ac:dyDescent="0.2">
      <c r="A2421" s="40" t="s">
        <v>225</v>
      </c>
      <c r="B2421" s="41" t="s">
        <v>242</v>
      </c>
      <c r="C2421" s="14">
        <v>1</v>
      </c>
      <c r="D2421" s="40" t="s">
        <v>2235</v>
      </c>
      <c r="E2421" s="42" t="s">
        <v>2220</v>
      </c>
      <c r="F2421" s="43" t="s">
        <v>7389</v>
      </c>
      <c r="G2421" s="36" t="s">
        <v>7535</v>
      </c>
      <c r="H2421" s="40" t="s">
        <v>2235</v>
      </c>
      <c r="I2421" s="44">
        <v>360.28</v>
      </c>
      <c r="J2421" s="40" t="s">
        <v>7400</v>
      </c>
      <c r="K2421" s="40" t="s">
        <v>7536</v>
      </c>
      <c r="L2421" s="40" t="s">
        <v>7474</v>
      </c>
      <c r="M2421" s="42" t="s">
        <v>40</v>
      </c>
      <c r="N2421" s="40" t="s">
        <v>7403</v>
      </c>
      <c r="O2421" s="23">
        <v>0</v>
      </c>
      <c r="P2421" s="23">
        <v>0</v>
      </c>
      <c r="Q2421" s="23">
        <v>360.28</v>
      </c>
      <c r="R2421" s="24">
        <v>0</v>
      </c>
      <c r="S2421" s="25">
        <v>0</v>
      </c>
      <c r="T2421" s="32"/>
      <c r="U2421" s="22" t="str">
        <f>IFERROR(VLOOKUP(B2421,[1]Planilha1!$A$1:$B$34,2,FALSE),"Liberado")</f>
        <v>Liberado</v>
      </c>
      <c r="V2421" s="45"/>
      <c r="W2421" s="45"/>
      <c r="X2421" s="45"/>
      <c r="Y2421" s="45"/>
      <c r="Z2421" s="45"/>
      <c r="AA2421" s="45"/>
      <c r="AB2421" s="45"/>
      <c r="AC2421" s="45"/>
      <c r="AD2421" s="45"/>
      <c r="AE2421" s="45"/>
      <c r="AF2421" s="45"/>
      <c r="AG2421" s="45"/>
      <c r="AH2421" s="45"/>
      <c r="AI2421" s="45"/>
      <c r="AJ2421" s="45"/>
      <c r="AK2421" s="45"/>
      <c r="AL2421" s="45"/>
      <c r="AM2421" s="45"/>
      <c r="AN2421" s="45"/>
      <c r="AO2421" s="45"/>
      <c r="AP2421" s="45"/>
      <c r="AQ2421" s="45"/>
      <c r="AR2421" s="45"/>
      <c r="AS2421" s="45"/>
      <c r="AT2421" s="45"/>
      <c r="AU2421" s="45"/>
      <c r="AV2421" s="45"/>
      <c r="AW2421" s="45"/>
      <c r="AX2421" s="45"/>
      <c r="AY2421" s="45"/>
      <c r="AZ2421" s="45"/>
      <c r="BA2421" s="45"/>
    </row>
    <row r="2422" spans="1:53" s="31" customFormat="1" ht="20.100000000000001" customHeight="1" x14ac:dyDescent="0.2">
      <c r="A2422" s="40" t="s">
        <v>225</v>
      </c>
      <c r="B2422" s="41" t="s">
        <v>242</v>
      </c>
      <c r="C2422" s="14">
        <v>1</v>
      </c>
      <c r="D2422" s="40" t="s">
        <v>2236</v>
      </c>
      <c r="E2422" s="42" t="s">
        <v>2220</v>
      </c>
      <c r="F2422" s="43" t="s">
        <v>7389</v>
      </c>
      <c r="G2422" s="36" t="s">
        <v>7537</v>
      </c>
      <c r="H2422" s="40" t="s">
        <v>2236</v>
      </c>
      <c r="I2422" s="44">
        <v>18757.03</v>
      </c>
      <c r="J2422" s="40" t="s">
        <v>7400</v>
      </c>
      <c r="K2422" s="40" t="s">
        <v>7512</v>
      </c>
      <c r="L2422" s="40" t="s">
        <v>7393</v>
      </c>
      <c r="M2422" s="42" t="s">
        <v>40</v>
      </c>
      <c r="N2422" s="40" t="s">
        <v>7403</v>
      </c>
      <c r="O2422" s="23">
        <v>0</v>
      </c>
      <c r="P2422" s="23">
        <v>0</v>
      </c>
      <c r="Q2422" s="23">
        <v>18757.03</v>
      </c>
      <c r="R2422" s="24">
        <v>0</v>
      </c>
      <c r="S2422" s="25">
        <v>0</v>
      </c>
      <c r="T2422" s="32"/>
      <c r="U2422" s="22" t="str">
        <f>IFERROR(VLOOKUP(B2422,[1]Planilha1!$A$1:$B$34,2,FALSE),"Liberado")</f>
        <v>Liberado</v>
      </c>
      <c r="V2422" s="45"/>
      <c r="W2422" s="45"/>
      <c r="X2422" s="45"/>
      <c r="Y2422" s="45"/>
      <c r="Z2422" s="45"/>
      <c r="AA2422" s="45"/>
      <c r="AB2422" s="45"/>
      <c r="AC2422" s="45"/>
      <c r="AD2422" s="45"/>
      <c r="AE2422" s="45"/>
      <c r="AF2422" s="45"/>
      <c r="AG2422" s="45"/>
      <c r="AH2422" s="45"/>
      <c r="AI2422" s="45"/>
      <c r="AJ2422" s="45"/>
      <c r="AK2422" s="45"/>
      <c r="AL2422" s="45"/>
      <c r="AM2422" s="45"/>
      <c r="AN2422" s="45"/>
      <c r="AO2422" s="45"/>
      <c r="AP2422" s="45"/>
      <c r="AQ2422" s="45"/>
      <c r="AR2422" s="45"/>
      <c r="AS2422" s="45"/>
      <c r="AT2422" s="45"/>
      <c r="AU2422" s="45"/>
      <c r="AV2422" s="45"/>
      <c r="AW2422" s="45"/>
      <c r="AX2422" s="45"/>
      <c r="AY2422" s="45"/>
      <c r="AZ2422" s="45"/>
      <c r="BA2422" s="45"/>
    </row>
    <row r="2423" spans="1:53" s="31" customFormat="1" ht="20.100000000000001" customHeight="1" x14ac:dyDescent="0.2">
      <c r="A2423" s="40" t="s">
        <v>225</v>
      </c>
      <c r="B2423" s="41" t="s">
        <v>242</v>
      </c>
      <c r="C2423" s="14">
        <v>1</v>
      </c>
      <c r="D2423" s="40" t="s">
        <v>2237</v>
      </c>
      <c r="E2423" s="42" t="s">
        <v>2220</v>
      </c>
      <c r="F2423" s="43" t="s">
        <v>7389</v>
      </c>
      <c r="G2423" s="36" t="s">
        <v>7524</v>
      </c>
      <c r="H2423" s="40" t="s">
        <v>2237</v>
      </c>
      <c r="I2423" s="44">
        <v>32370.67</v>
      </c>
      <c r="J2423" s="40" t="s">
        <v>7400</v>
      </c>
      <c r="K2423" s="40" t="s">
        <v>7512</v>
      </c>
      <c r="L2423" s="40" t="s">
        <v>7393</v>
      </c>
      <c r="M2423" s="42" t="s">
        <v>40</v>
      </c>
      <c r="N2423" s="40" t="s">
        <v>7403</v>
      </c>
      <c r="O2423" s="23">
        <v>0</v>
      </c>
      <c r="P2423" s="23">
        <v>0</v>
      </c>
      <c r="Q2423" s="23">
        <v>32370.67</v>
      </c>
      <c r="R2423" s="24">
        <v>0</v>
      </c>
      <c r="S2423" s="25">
        <v>0</v>
      </c>
      <c r="T2423" s="32"/>
      <c r="U2423" s="22" t="str">
        <f>IFERROR(VLOOKUP(B2423,[1]Planilha1!$A$1:$B$34,2,FALSE),"Liberado")</f>
        <v>Liberado</v>
      </c>
      <c r="V2423" s="45"/>
      <c r="W2423" s="45"/>
      <c r="X2423" s="45"/>
      <c r="Y2423" s="45"/>
      <c r="Z2423" s="45"/>
      <c r="AA2423" s="45"/>
      <c r="AB2423" s="45"/>
      <c r="AC2423" s="45"/>
      <c r="AD2423" s="45"/>
      <c r="AE2423" s="45"/>
      <c r="AF2423" s="45"/>
      <c r="AG2423" s="45"/>
      <c r="AH2423" s="45"/>
      <c r="AI2423" s="45"/>
      <c r="AJ2423" s="45"/>
      <c r="AK2423" s="45"/>
      <c r="AL2423" s="45"/>
      <c r="AM2423" s="45"/>
      <c r="AN2423" s="45"/>
      <c r="AO2423" s="45"/>
      <c r="AP2423" s="45"/>
      <c r="AQ2423" s="45"/>
      <c r="AR2423" s="45"/>
      <c r="AS2423" s="45"/>
      <c r="AT2423" s="45"/>
      <c r="AU2423" s="45"/>
      <c r="AV2423" s="45"/>
      <c r="AW2423" s="45"/>
      <c r="AX2423" s="45"/>
      <c r="AY2423" s="45"/>
      <c r="AZ2423" s="45"/>
      <c r="BA2423" s="45"/>
    </row>
    <row r="2424" spans="1:53" s="31" customFormat="1" ht="20.100000000000001" customHeight="1" x14ac:dyDescent="0.2">
      <c r="A2424" s="12" t="s">
        <v>102</v>
      </c>
      <c r="B2424" s="18" t="s">
        <v>290</v>
      </c>
      <c r="C2424" s="12" t="s">
        <v>331</v>
      </c>
      <c r="D2424" s="12" t="s">
        <v>8040</v>
      </c>
      <c r="E2424" s="19" t="s">
        <v>5</v>
      </c>
      <c r="F2424" s="19" t="s">
        <v>2273</v>
      </c>
      <c r="G2424" s="19" t="s">
        <v>8041</v>
      </c>
      <c r="H2424" s="12" t="s">
        <v>8042</v>
      </c>
      <c r="I2424" s="20">
        <v>4850.3999999999996</v>
      </c>
      <c r="J2424" s="12" t="s">
        <v>2264</v>
      </c>
      <c r="K2424" s="12" t="s">
        <v>2512</v>
      </c>
      <c r="L2424" s="12" t="s">
        <v>2249</v>
      </c>
      <c r="M2424" s="12"/>
      <c r="N2424" s="12" t="s">
        <v>2768</v>
      </c>
      <c r="O2424" s="20">
        <v>0</v>
      </c>
      <c r="P2424" s="20">
        <v>15000</v>
      </c>
      <c r="Q2424" s="20">
        <v>0</v>
      </c>
      <c r="R2424" s="20">
        <v>0</v>
      </c>
      <c r="S2424" s="20">
        <v>160</v>
      </c>
      <c r="T2424" s="21"/>
      <c r="U2424" s="22" t="str">
        <f>IFERROR(VLOOKUP(B2424,[1]Planilha1!$A$1:$B$34,2,FALSE),"Liberado")</f>
        <v>Liberado</v>
      </c>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row>
    <row r="2425" spans="1:53" s="31" customFormat="1" ht="20.100000000000001" customHeight="1" x14ac:dyDescent="0.2">
      <c r="A2425" s="12" t="s">
        <v>102</v>
      </c>
      <c r="B2425" s="18" t="s">
        <v>290</v>
      </c>
      <c r="C2425" s="12" t="s">
        <v>556</v>
      </c>
      <c r="D2425" s="12" t="s">
        <v>569</v>
      </c>
      <c r="E2425" s="19" t="s">
        <v>5</v>
      </c>
      <c r="F2425" s="19" t="s">
        <v>2244</v>
      </c>
      <c r="G2425" s="19" t="s">
        <v>3138</v>
      </c>
      <c r="H2425" s="12" t="s">
        <v>2314</v>
      </c>
      <c r="I2425" s="20">
        <v>50000</v>
      </c>
      <c r="J2425" s="12" t="s">
        <v>2247</v>
      </c>
      <c r="K2425" s="12" t="s">
        <v>3139</v>
      </c>
      <c r="L2425" s="12" t="s">
        <v>8027</v>
      </c>
      <c r="M2425" s="12" t="s">
        <v>8330</v>
      </c>
      <c r="N2425" s="12" t="s">
        <v>2323</v>
      </c>
      <c r="O2425" s="20">
        <v>0</v>
      </c>
      <c r="P2425" s="20">
        <v>15000</v>
      </c>
      <c r="Q2425" s="20">
        <v>0</v>
      </c>
      <c r="R2425" s="20">
        <v>0</v>
      </c>
      <c r="S2425" s="20">
        <v>560</v>
      </c>
      <c r="T2425" s="21"/>
      <c r="U2425" s="22" t="str">
        <f>IFERROR(VLOOKUP(B2425,[1]Planilha1!$A$1:$B$34,2,FALSE),"Liberado")</f>
        <v>Liberado</v>
      </c>
      <c r="V2425" s="21"/>
      <c r="W2425" s="21"/>
      <c r="X2425" s="21"/>
      <c r="Y2425" s="21"/>
      <c r="Z2425" s="21"/>
      <c r="AA2425" s="21"/>
      <c r="AB2425" s="21"/>
      <c r="AC2425" s="21"/>
      <c r="AD2425" s="21"/>
      <c r="AE2425" s="21"/>
      <c r="AF2425" s="21"/>
      <c r="AG2425" s="21"/>
      <c r="AH2425" s="21"/>
      <c r="AI2425" s="21"/>
      <c r="AJ2425" s="21"/>
      <c r="AK2425" s="21"/>
      <c r="AL2425" s="21"/>
      <c r="AM2425" s="21"/>
      <c r="AN2425" s="21"/>
      <c r="AO2425" s="21"/>
      <c r="AP2425" s="21"/>
      <c r="AQ2425" s="21"/>
      <c r="AR2425" s="21"/>
      <c r="AS2425" s="21"/>
      <c r="AT2425" s="21"/>
      <c r="AU2425" s="21"/>
      <c r="AV2425" s="21"/>
      <c r="AW2425" s="21"/>
      <c r="AX2425" s="21"/>
      <c r="AY2425" s="21"/>
      <c r="AZ2425" s="21"/>
      <c r="BA2425" s="21"/>
    </row>
    <row r="2426" spans="1:53" s="31" customFormat="1" ht="20.100000000000001" customHeight="1" x14ac:dyDescent="0.2">
      <c r="A2426" s="12" t="s">
        <v>102</v>
      </c>
      <c r="B2426" s="18" t="s">
        <v>290</v>
      </c>
      <c r="C2426" s="12" t="s">
        <v>649</v>
      </c>
      <c r="D2426" s="12" t="s">
        <v>9967</v>
      </c>
      <c r="E2426" s="19" t="s">
        <v>5</v>
      </c>
      <c r="F2426" s="19" t="s">
        <v>2273</v>
      </c>
      <c r="G2426" s="19" t="s">
        <v>9968</v>
      </c>
      <c r="H2426" s="12" t="s">
        <v>5318</v>
      </c>
      <c r="I2426" s="20">
        <v>10000</v>
      </c>
      <c r="J2426" s="12" t="s">
        <v>2264</v>
      </c>
      <c r="K2426" s="12" t="s">
        <v>9969</v>
      </c>
      <c r="L2426" s="12" t="s">
        <v>8533</v>
      </c>
      <c r="M2426" s="12"/>
      <c r="N2426" s="12" t="s">
        <v>2438</v>
      </c>
      <c r="O2426" s="23">
        <v>0</v>
      </c>
      <c r="P2426" s="23">
        <v>6000</v>
      </c>
      <c r="Q2426" s="23">
        <v>0</v>
      </c>
      <c r="R2426" s="24">
        <v>0</v>
      </c>
      <c r="S2426" s="25">
        <v>64</v>
      </c>
      <c r="T2426" s="21"/>
      <c r="U2426" s="22" t="str">
        <f>IFERROR(VLOOKUP(B2426,[1]Planilha1!$A$1:$B$34,2,FALSE),"Liberado")</f>
        <v>Liberado</v>
      </c>
      <c r="V2426" s="21"/>
      <c r="W2426" s="21"/>
      <c r="X2426" s="21"/>
      <c r="Y2426" s="21"/>
      <c r="Z2426" s="21"/>
      <c r="AA2426" s="21"/>
      <c r="AB2426" s="21"/>
      <c r="AC2426" s="21"/>
      <c r="AD2426" s="21"/>
      <c r="AE2426" s="21"/>
      <c r="AF2426" s="21"/>
      <c r="AG2426" s="21"/>
      <c r="AH2426" s="21"/>
      <c r="AI2426" s="21"/>
      <c r="AJ2426" s="21"/>
      <c r="AK2426" s="21"/>
      <c r="AL2426" s="21"/>
      <c r="AM2426" s="21"/>
      <c r="AN2426" s="21"/>
      <c r="AO2426" s="21"/>
      <c r="AP2426" s="21"/>
      <c r="AQ2426" s="21"/>
      <c r="AR2426" s="21"/>
      <c r="AS2426" s="21"/>
      <c r="AT2426" s="21"/>
      <c r="AU2426" s="21"/>
      <c r="AV2426" s="21"/>
      <c r="AW2426" s="21"/>
      <c r="AX2426" s="21"/>
      <c r="AY2426" s="21"/>
      <c r="AZ2426" s="21"/>
      <c r="BA2426" s="21"/>
    </row>
    <row r="2427" spans="1:53" s="31" customFormat="1" ht="20.100000000000001" customHeight="1" x14ac:dyDescent="0.2">
      <c r="A2427" s="12" t="s">
        <v>102</v>
      </c>
      <c r="B2427" s="18" t="s">
        <v>290</v>
      </c>
      <c r="C2427" s="12" t="s">
        <v>331</v>
      </c>
      <c r="D2427" s="12" t="s">
        <v>10320</v>
      </c>
      <c r="E2427" s="19" t="s">
        <v>5</v>
      </c>
      <c r="F2427" s="19" t="s">
        <v>2324</v>
      </c>
      <c r="G2427" s="19" t="s">
        <v>10321</v>
      </c>
      <c r="H2427" s="12" t="s">
        <v>10322</v>
      </c>
      <c r="I2427" s="20">
        <v>80000</v>
      </c>
      <c r="J2427" s="12" t="s">
        <v>2264</v>
      </c>
      <c r="K2427" s="12" t="s">
        <v>2512</v>
      </c>
      <c r="L2427" s="12" t="s">
        <v>2266</v>
      </c>
      <c r="M2427" s="12"/>
      <c r="N2427" s="12" t="s">
        <v>2768</v>
      </c>
      <c r="O2427" s="23">
        <v>0</v>
      </c>
      <c r="P2427" s="23">
        <v>15000</v>
      </c>
      <c r="Q2427" s="23">
        <v>0</v>
      </c>
      <c r="R2427" s="24">
        <v>0</v>
      </c>
      <c r="S2427" s="25">
        <v>240</v>
      </c>
      <c r="T2427" s="21"/>
      <c r="U2427" s="22" t="str">
        <f>IFERROR(VLOOKUP(B2427,[1]Planilha1!$A$1:$B$34,2,FALSE),"Liberado")</f>
        <v>Liberado</v>
      </c>
      <c r="V2427" s="21"/>
      <c r="W2427" s="21"/>
      <c r="X2427" s="21"/>
      <c r="Y2427" s="21"/>
      <c r="Z2427" s="21"/>
      <c r="AA2427" s="21"/>
      <c r="AB2427" s="21"/>
      <c r="AC2427" s="21"/>
      <c r="AD2427" s="21"/>
      <c r="AE2427" s="21"/>
      <c r="AF2427" s="21"/>
      <c r="AG2427" s="21"/>
      <c r="AH2427" s="21"/>
      <c r="AI2427" s="21"/>
      <c r="AJ2427" s="21"/>
      <c r="AK2427" s="21"/>
      <c r="AL2427" s="21"/>
      <c r="AM2427" s="21"/>
      <c r="AN2427" s="21"/>
      <c r="AO2427" s="21"/>
      <c r="AP2427" s="21"/>
      <c r="AQ2427" s="21"/>
      <c r="AR2427" s="21"/>
      <c r="AS2427" s="21"/>
      <c r="AT2427" s="21"/>
      <c r="AU2427" s="21"/>
      <c r="AV2427" s="21"/>
      <c r="AW2427" s="21"/>
      <c r="AX2427" s="21"/>
      <c r="AY2427" s="21"/>
      <c r="AZ2427" s="21"/>
      <c r="BA2427" s="21"/>
    </row>
    <row r="2428" spans="1:53" s="31" customFormat="1" ht="20.100000000000001" customHeight="1" x14ac:dyDescent="0.2">
      <c r="A2428" s="27" t="s">
        <v>150</v>
      </c>
      <c r="B2428" s="28" t="s">
        <v>290</v>
      </c>
      <c r="C2428" s="27" t="s">
        <v>397</v>
      </c>
      <c r="D2428" s="27" t="s">
        <v>1933</v>
      </c>
      <c r="E2428" s="27" t="s">
        <v>11130</v>
      </c>
      <c r="F2428" s="27" t="s">
        <v>5349</v>
      </c>
      <c r="G2428" s="27" t="s">
        <v>6855</v>
      </c>
      <c r="H2428" s="27" t="s">
        <v>6688</v>
      </c>
      <c r="I2428" s="29">
        <v>0</v>
      </c>
      <c r="J2428" s="27" t="s">
        <v>6520</v>
      </c>
      <c r="K2428" s="27" t="s">
        <v>11357</v>
      </c>
      <c r="L2428" s="27" t="s">
        <v>2930</v>
      </c>
      <c r="M2428" s="30" t="s">
        <v>6531</v>
      </c>
      <c r="N2428" s="27" t="s">
        <v>6689</v>
      </c>
      <c r="O2428" s="23">
        <v>0</v>
      </c>
      <c r="P2428" s="23">
        <v>0</v>
      </c>
      <c r="Q2428" s="23">
        <v>0</v>
      </c>
      <c r="R2428" s="24">
        <v>0</v>
      </c>
      <c r="S2428" s="25">
        <v>0</v>
      </c>
      <c r="T2428" s="32"/>
      <c r="U2428" s="22" t="str">
        <f>IFERROR(VLOOKUP(B2428,[1]Planilha1!$A$1:$B$34,2,FALSE),"Liberado")</f>
        <v>Liberado</v>
      </c>
    </row>
    <row r="2429" spans="1:53" s="31" customFormat="1" ht="20.100000000000001" customHeight="1" x14ac:dyDescent="0.2">
      <c r="A2429" s="27" t="s">
        <v>150</v>
      </c>
      <c r="B2429" s="28" t="s">
        <v>290</v>
      </c>
      <c r="C2429" s="27" t="s">
        <v>381</v>
      </c>
      <c r="D2429" s="27" t="s">
        <v>1933</v>
      </c>
      <c r="E2429" s="27" t="s">
        <v>11130</v>
      </c>
      <c r="F2429" s="27" t="s">
        <v>5349</v>
      </c>
      <c r="G2429" s="27" t="s">
        <v>6856</v>
      </c>
      <c r="H2429" s="27" t="s">
        <v>6688</v>
      </c>
      <c r="I2429" s="29">
        <v>0</v>
      </c>
      <c r="J2429" s="27" t="s">
        <v>6520</v>
      </c>
      <c r="K2429" s="27" t="s">
        <v>11357</v>
      </c>
      <c r="L2429" s="27" t="s">
        <v>2930</v>
      </c>
      <c r="M2429" s="30" t="s">
        <v>6531</v>
      </c>
      <c r="N2429" s="27" t="s">
        <v>6689</v>
      </c>
      <c r="O2429" s="23">
        <v>0</v>
      </c>
      <c r="P2429" s="23">
        <v>0</v>
      </c>
      <c r="Q2429" s="23">
        <v>0</v>
      </c>
      <c r="R2429" s="24">
        <v>0</v>
      </c>
      <c r="S2429" s="25">
        <v>0</v>
      </c>
      <c r="T2429" s="32"/>
      <c r="U2429" s="22" t="str">
        <f>IFERROR(VLOOKUP(B2429,[1]Planilha1!$A$1:$B$34,2,FALSE),"Liberado")</f>
        <v>Liberado</v>
      </c>
    </row>
    <row r="2430" spans="1:53" s="31" customFormat="1" ht="20.100000000000001" customHeight="1" x14ac:dyDescent="0.2">
      <c r="A2430" s="27" t="s">
        <v>150</v>
      </c>
      <c r="B2430" s="28" t="s">
        <v>290</v>
      </c>
      <c r="C2430" s="27" t="s">
        <v>634</v>
      </c>
      <c r="D2430" s="27" t="s">
        <v>1933</v>
      </c>
      <c r="E2430" s="27" t="s">
        <v>11130</v>
      </c>
      <c r="F2430" s="27" t="s">
        <v>5349</v>
      </c>
      <c r="G2430" s="27" t="s">
        <v>6894</v>
      </c>
      <c r="H2430" s="27" t="s">
        <v>6688</v>
      </c>
      <c r="I2430" s="29">
        <v>0</v>
      </c>
      <c r="J2430" s="27" t="s">
        <v>6520</v>
      </c>
      <c r="K2430" s="27" t="s">
        <v>11357</v>
      </c>
      <c r="L2430" s="27" t="s">
        <v>2930</v>
      </c>
      <c r="M2430" s="30" t="s">
        <v>6531</v>
      </c>
      <c r="N2430" s="27" t="s">
        <v>6689</v>
      </c>
      <c r="O2430" s="23">
        <v>0</v>
      </c>
      <c r="P2430" s="23">
        <v>0</v>
      </c>
      <c r="Q2430" s="23">
        <v>0</v>
      </c>
      <c r="R2430" s="24">
        <v>0</v>
      </c>
      <c r="S2430" s="25">
        <v>0</v>
      </c>
      <c r="T2430" s="32"/>
      <c r="U2430" s="22" t="str">
        <f>IFERROR(VLOOKUP(B2430,[1]Planilha1!$A$1:$B$34,2,FALSE),"Liberado")</f>
        <v>Liberado</v>
      </c>
    </row>
    <row r="2431" spans="1:53" s="31" customFormat="1" ht="20.100000000000001" customHeight="1" x14ac:dyDescent="0.2">
      <c r="A2431" s="27" t="s">
        <v>150</v>
      </c>
      <c r="B2431" s="28" t="s">
        <v>290</v>
      </c>
      <c r="C2431" s="27" t="s">
        <v>381</v>
      </c>
      <c r="D2431" s="27" t="s">
        <v>1933</v>
      </c>
      <c r="E2431" s="27" t="s">
        <v>11130</v>
      </c>
      <c r="F2431" s="27" t="s">
        <v>5349</v>
      </c>
      <c r="G2431" s="27" t="s">
        <v>6895</v>
      </c>
      <c r="H2431" s="27" t="s">
        <v>6688</v>
      </c>
      <c r="I2431" s="29">
        <v>0</v>
      </c>
      <c r="J2431" s="27" t="s">
        <v>6520</v>
      </c>
      <c r="K2431" s="27" t="s">
        <v>11357</v>
      </c>
      <c r="L2431" s="27" t="s">
        <v>2930</v>
      </c>
      <c r="M2431" s="30" t="s">
        <v>6531</v>
      </c>
      <c r="N2431" s="27" t="s">
        <v>6689</v>
      </c>
      <c r="O2431" s="23">
        <v>0</v>
      </c>
      <c r="P2431" s="23">
        <v>0</v>
      </c>
      <c r="Q2431" s="23">
        <v>0</v>
      </c>
      <c r="R2431" s="24">
        <v>0</v>
      </c>
      <c r="S2431" s="25">
        <v>0</v>
      </c>
      <c r="T2431" s="32"/>
      <c r="U2431" s="22" t="str">
        <f>IFERROR(VLOOKUP(B2431,[1]Planilha1!$A$1:$B$34,2,FALSE),"Liberado")</f>
        <v>Liberado</v>
      </c>
    </row>
    <row r="2432" spans="1:53" s="31" customFormat="1" ht="20.100000000000001" customHeight="1" x14ac:dyDescent="0.2">
      <c r="A2432" s="27" t="s">
        <v>150</v>
      </c>
      <c r="B2432" s="28" t="s">
        <v>290</v>
      </c>
      <c r="C2432" s="27" t="s">
        <v>318</v>
      </c>
      <c r="D2432" s="27" t="s">
        <v>1933</v>
      </c>
      <c r="E2432" s="27" t="s">
        <v>11130</v>
      </c>
      <c r="F2432" s="27" t="s">
        <v>5349</v>
      </c>
      <c r="G2432" s="27" t="s">
        <v>6898</v>
      </c>
      <c r="H2432" s="27" t="s">
        <v>6688</v>
      </c>
      <c r="I2432" s="29">
        <v>0</v>
      </c>
      <c r="J2432" s="27" t="s">
        <v>6520</v>
      </c>
      <c r="K2432" s="27" t="s">
        <v>11357</v>
      </c>
      <c r="L2432" s="27" t="s">
        <v>2930</v>
      </c>
      <c r="M2432" s="30" t="s">
        <v>6531</v>
      </c>
      <c r="N2432" s="27" t="s">
        <v>6689</v>
      </c>
      <c r="O2432" s="23">
        <v>0</v>
      </c>
      <c r="P2432" s="23">
        <v>0</v>
      </c>
      <c r="Q2432" s="23">
        <v>0</v>
      </c>
      <c r="R2432" s="24">
        <v>0</v>
      </c>
      <c r="S2432" s="25">
        <v>0</v>
      </c>
      <c r="T2432" s="32"/>
      <c r="U2432" s="22" t="str">
        <f>IFERROR(VLOOKUP(B2432,[1]Planilha1!$A$1:$B$34,2,FALSE),"Liberado")</f>
        <v>Liberado</v>
      </c>
    </row>
    <row r="2433" spans="1:53" s="31" customFormat="1" ht="20.100000000000001" customHeight="1" x14ac:dyDescent="0.2">
      <c r="A2433" s="12" t="s">
        <v>82</v>
      </c>
      <c r="B2433" s="18" t="s">
        <v>268</v>
      </c>
      <c r="C2433" s="12" t="s">
        <v>337</v>
      </c>
      <c r="D2433" s="12" t="s">
        <v>7951</v>
      </c>
      <c r="E2433" s="19" t="s">
        <v>5</v>
      </c>
      <c r="F2433" s="19" t="s">
        <v>2355</v>
      </c>
      <c r="G2433" s="19" t="s">
        <v>7952</v>
      </c>
      <c r="H2433" s="12" t="s">
        <v>7953</v>
      </c>
      <c r="I2433" s="20">
        <v>10000</v>
      </c>
      <c r="J2433" s="12" t="s">
        <v>2258</v>
      </c>
      <c r="K2433" s="12" t="s">
        <v>2441</v>
      </c>
      <c r="L2433" s="12" t="s">
        <v>7926</v>
      </c>
      <c r="M2433" s="12"/>
      <c r="N2433" s="12" t="s">
        <v>2412</v>
      </c>
      <c r="O2433" s="20">
        <v>0</v>
      </c>
      <c r="P2433" s="20">
        <v>10000</v>
      </c>
      <c r="Q2433" s="20">
        <v>0</v>
      </c>
      <c r="R2433" s="20">
        <v>0</v>
      </c>
      <c r="S2433" s="20">
        <v>128</v>
      </c>
      <c r="T2433" s="21"/>
      <c r="U2433" s="22" t="str">
        <f>IFERROR(VLOOKUP(B2433,[1]Planilha1!$A$1:$B$34,2,FALSE),"Liberado")</f>
        <v>Liberado</v>
      </c>
      <c r="V2433" s="21"/>
      <c r="W2433" s="21"/>
      <c r="X2433" s="21"/>
      <c r="Y2433" s="21"/>
      <c r="Z2433" s="21"/>
      <c r="AA2433" s="21"/>
      <c r="AB2433" s="21"/>
      <c r="AC2433" s="21"/>
      <c r="AD2433" s="21"/>
      <c r="AE2433" s="21"/>
      <c r="AF2433" s="21"/>
      <c r="AG2433" s="21"/>
      <c r="AH2433" s="21"/>
      <c r="AI2433" s="21"/>
      <c r="AJ2433" s="21"/>
      <c r="AK2433" s="21"/>
      <c r="AL2433" s="21"/>
      <c r="AM2433" s="21"/>
      <c r="AN2433" s="21"/>
      <c r="AO2433" s="21"/>
      <c r="AP2433" s="21"/>
      <c r="AQ2433" s="21"/>
      <c r="AR2433" s="21"/>
      <c r="AS2433" s="21"/>
      <c r="AT2433" s="21"/>
      <c r="AU2433" s="21"/>
      <c r="AV2433" s="21"/>
      <c r="AW2433" s="21"/>
      <c r="AX2433" s="21"/>
      <c r="AY2433" s="21"/>
      <c r="AZ2433" s="21"/>
      <c r="BA2433" s="21"/>
    </row>
    <row r="2434" spans="1:53" s="31" customFormat="1" ht="20.100000000000001" customHeight="1" x14ac:dyDescent="0.2">
      <c r="A2434" s="12" t="s">
        <v>82</v>
      </c>
      <c r="B2434" s="18" t="s">
        <v>268</v>
      </c>
      <c r="C2434" s="12" t="s">
        <v>381</v>
      </c>
      <c r="D2434" s="12" t="s">
        <v>385</v>
      </c>
      <c r="E2434" s="19" t="s">
        <v>5</v>
      </c>
      <c r="F2434" s="19" t="s">
        <v>2255</v>
      </c>
      <c r="G2434" s="19" t="s">
        <v>2496</v>
      </c>
      <c r="H2434" s="12" t="s">
        <v>2497</v>
      </c>
      <c r="I2434" s="20">
        <v>500000</v>
      </c>
      <c r="J2434" s="12" t="s">
        <v>2264</v>
      </c>
      <c r="K2434" s="12" t="s">
        <v>2498</v>
      </c>
      <c r="L2434" s="12" t="s">
        <v>8073</v>
      </c>
      <c r="M2434" s="12"/>
      <c r="N2434" s="12" t="s">
        <v>12070</v>
      </c>
      <c r="O2434" s="20">
        <v>0</v>
      </c>
      <c r="P2434" s="20">
        <v>0</v>
      </c>
      <c r="Q2434" s="20">
        <v>0</v>
      </c>
      <c r="R2434" s="20">
        <v>0</v>
      </c>
      <c r="S2434" s="20">
        <v>1920</v>
      </c>
      <c r="T2434" s="21"/>
      <c r="U2434" s="22" t="str">
        <f>IFERROR(VLOOKUP(B2434,[1]Planilha1!$A$1:$B$34,2,FALSE),"Liberado")</f>
        <v>Liberado</v>
      </c>
      <c r="V2434" s="21"/>
      <c r="W2434" s="21"/>
      <c r="X2434" s="21"/>
      <c r="Y2434" s="21"/>
      <c r="Z2434" s="21"/>
      <c r="AA2434" s="21"/>
      <c r="AB2434" s="21"/>
      <c r="AC2434" s="21"/>
      <c r="AD2434" s="21"/>
      <c r="AE2434" s="21"/>
      <c r="AF2434" s="21"/>
      <c r="AG2434" s="21"/>
      <c r="AH2434" s="21"/>
      <c r="AI2434" s="21"/>
      <c r="AJ2434" s="21"/>
      <c r="AK2434" s="21"/>
      <c r="AL2434" s="21"/>
      <c r="AM2434" s="21"/>
      <c r="AN2434" s="21"/>
      <c r="AO2434" s="21"/>
      <c r="AP2434" s="21"/>
      <c r="AQ2434" s="21"/>
      <c r="AR2434" s="21"/>
      <c r="AS2434" s="21"/>
      <c r="AT2434" s="21"/>
      <c r="AU2434" s="21"/>
      <c r="AV2434" s="21"/>
      <c r="AW2434" s="21"/>
      <c r="AX2434" s="21"/>
      <c r="AY2434" s="21"/>
      <c r="AZ2434" s="21"/>
      <c r="BA2434" s="21"/>
    </row>
    <row r="2435" spans="1:53" s="31" customFormat="1" ht="20.100000000000001" customHeight="1" x14ac:dyDescent="0.2">
      <c r="A2435" s="12" t="s">
        <v>82</v>
      </c>
      <c r="B2435" s="18" t="s">
        <v>268</v>
      </c>
      <c r="C2435" s="12" t="s">
        <v>397</v>
      </c>
      <c r="D2435" s="12" t="s">
        <v>407</v>
      </c>
      <c r="E2435" s="19" t="s">
        <v>5</v>
      </c>
      <c r="F2435" s="19" t="s">
        <v>10</v>
      </c>
      <c r="G2435" s="19" t="s">
        <v>2580</v>
      </c>
      <c r="H2435" s="12" t="s">
        <v>2581</v>
      </c>
      <c r="I2435" s="20">
        <v>31520</v>
      </c>
      <c r="J2435" s="12" t="s">
        <v>2264</v>
      </c>
      <c r="K2435" s="12" t="s">
        <v>2582</v>
      </c>
      <c r="L2435" s="12" t="s">
        <v>2249</v>
      </c>
      <c r="M2435" s="12"/>
      <c r="N2435" s="12" t="s">
        <v>8112</v>
      </c>
      <c r="O2435" s="20">
        <v>0</v>
      </c>
      <c r="P2435" s="20">
        <v>0</v>
      </c>
      <c r="Q2435" s="20">
        <v>0</v>
      </c>
      <c r="R2435" s="20">
        <v>0</v>
      </c>
      <c r="S2435" s="20">
        <v>640</v>
      </c>
      <c r="T2435" s="21"/>
      <c r="U2435" s="22" t="str">
        <f>IFERROR(VLOOKUP(B2435,[1]Planilha1!$A$1:$B$34,2,FALSE),"Liberado")</f>
        <v>Liberado</v>
      </c>
      <c r="V2435" s="21"/>
      <c r="W2435" s="21"/>
      <c r="X2435" s="21"/>
      <c r="Y2435" s="21"/>
      <c r="Z2435" s="21"/>
      <c r="AA2435" s="21"/>
      <c r="AB2435" s="21"/>
      <c r="AC2435" s="21"/>
      <c r="AD2435" s="21"/>
      <c r="AE2435" s="21"/>
      <c r="AF2435" s="21"/>
      <c r="AG2435" s="21"/>
      <c r="AH2435" s="21"/>
      <c r="AI2435" s="21"/>
      <c r="AJ2435" s="21"/>
      <c r="AK2435" s="21"/>
      <c r="AL2435" s="21"/>
      <c r="AM2435" s="21"/>
      <c r="AN2435" s="21"/>
      <c r="AO2435" s="21"/>
      <c r="AP2435" s="21"/>
      <c r="AQ2435" s="21"/>
      <c r="AR2435" s="21"/>
      <c r="AS2435" s="21"/>
      <c r="AT2435" s="21"/>
      <c r="AU2435" s="21"/>
      <c r="AV2435" s="21"/>
      <c r="AW2435" s="21"/>
      <c r="AX2435" s="21"/>
      <c r="AY2435" s="21"/>
      <c r="AZ2435" s="21"/>
      <c r="BA2435" s="21"/>
    </row>
    <row r="2436" spans="1:53" s="31" customFormat="1" ht="20.100000000000001" customHeight="1" x14ac:dyDescent="0.2">
      <c r="A2436" s="12" t="s">
        <v>82</v>
      </c>
      <c r="B2436" s="18" t="s">
        <v>268</v>
      </c>
      <c r="C2436" s="12" t="s">
        <v>466</v>
      </c>
      <c r="D2436" s="12" t="s">
        <v>484</v>
      </c>
      <c r="E2436" s="19" t="s">
        <v>5</v>
      </c>
      <c r="F2436" s="19" t="s">
        <v>2244</v>
      </c>
      <c r="G2436" s="19" t="s">
        <v>2844</v>
      </c>
      <c r="H2436" s="12" t="s">
        <v>2845</v>
      </c>
      <c r="I2436" s="20">
        <v>10000</v>
      </c>
      <c r="J2436" s="12" t="s">
        <v>2264</v>
      </c>
      <c r="K2436" s="12" t="s">
        <v>2846</v>
      </c>
      <c r="L2436" s="12" t="s">
        <v>2334</v>
      </c>
      <c r="M2436" s="12"/>
      <c r="N2436" s="12" t="s">
        <v>2342</v>
      </c>
      <c r="O2436" s="20">
        <v>0</v>
      </c>
      <c r="P2436" s="20">
        <v>0</v>
      </c>
      <c r="Q2436" s="20">
        <v>0</v>
      </c>
      <c r="R2436" s="20">
        <v>0</v>
      </c>
      <c r="S2436" s="20">
        <v>544</v>
      </c>
      <c r="T2436" s="21"/>
      <c r="U2436" s="22" t="str">
        <f>IFERROR(VLOOKUP(B2436,[1]Planilha1!$A$1:$B$34,2,FALSE),"Liberado")</f>
        <v>Liberado</v>
      </c>
      <c r="V2436" s="21"/>
      <c r="W2436" s="21"/>
      <c r="X2436" s="21"/>
      <c r="Y2436" s="21"/>
      <c r="Z2436" s="21"/>
      <c r="AA2436" s="21"/>
      <c r="AB2436" s="21"/>
      <c r="AC2436" s="21"/>
      <c r="AD2436" s="21"/>
      <c r="AE2436" s="21"/>
      <c r="AF2436" s="21"/>
      <c r="AG2436" s="21"/>
      <c r="AH2436" s="21"/>
      <c r="AI2436" s="21"/>
      <c r="AJ2436" s="21"/>
      <c r="AK2436" s="21"/>
      <c r="AL2436" s="21"/>
      <c r="AM2436" s="21"/>
      <c r="AN2436" s="21"/>
      <c r="AO2436" s="21"/>
      <c r="AP2436" s="21"/>
      <c r="AQ2436" s="21"/>
      <c r="AR2436" s="21"/>
      <c r="AS2436" s="21"/>
      <c r="AT2436" s="21"/>
      <c r="AU2436" s="21"/>
      <c r="AV2436" s="21"/>
      <c r="AW2436" s="21"/>
      <c r="AX2436" s="21"/>
      <c r="AY2436" s="21"/>
      <c r="AZ2436" s="21"/>
      <c r="BA2436" s="21"/>
    </row>
    <row r="2437" spans="1:53" s="31" customFormat="1" ht="20.100000000000001" customHeight="1" x14ac:dyDescent="0.2">
      <c r="A2437" s="12" t="s">
        <v>82</v>
      </c>
      <c r="B2437" s="18" t="s">
        <v>268</v>
      </c>
      <c r="C2437" s="12" t="s">
        <v>466</v>
      </c>
      <c r="D2437" s="12" t="s">
        <v>8232</v>
      </c>
      <c r="E2437" s="19" t="s">
        <v>5</v>
      </c>
      <c r="F2437" s="19" t="s">
        <v>7761</v>
      </c>
      <c r="G2437" s="19" t="s">
        <v>8233</v>
      </c>
      <c r="H2437" s="12" t="s">
        <v>2845</v>
      </c>
      <c r="I2437" s="20">
        <v>12526</v>
      </c>
      <c r="J2437" s="12" t="s">
        <v>2264</v>
      </c>
      <c r="K2437" s="12" t="s">
        <v>4957</v>
      </c>
      <c r="L2437" s="12" t="s">
        <v>2249</v>
      </c>
      <c r="M2437" s="12"/>
      <c r="N2437" s="12" t="s">
        <v>2438</v>
      </c>
      <c r="O2437" s="20">
        <v>0</v>
      </c>
      <c r="P2437" s="20">
        <v>8000</v>
      </c>
      <c r="Q2437" s="20">
        <v>0</v>
      </c>
      <c r="R2437" s="20">
        <v>0</v>
      </c>
      <c r="S2437" s="20">
        <v>192</v>
      </c>
      <c r="T2437" s="21"/>
      <c r="U2437" s="22" t="str">
        <f>IFERROR(VLOOKUP(B2437,[1]Planilha1!$A$1:$B$34,2,FALSE),"Liberado")</f>
        <v>Liberado</v>
      </c>
      <c r="V2437" s="21"/>
      <c r="W2437" s="21"/>
      <c r="X2437" s="21"/>
      <c r="Y2437" s="21"/>
      <c r="Z2437" s="21"/>
      <c r="AA2437" s="21"/>
      <c r="AB2437" s="21"/>
      <c r="AC2437" s="21"/>
      <c r="AD2437" s="21"/>
      <c r="AE2437" s="21"/>
      <c r="AF2437" s="21"/>
      <c r="AG2437" s="21"/>
      <c r="AH2437" s="21"/>
      <c r="AI2437" s="21"/>
      <c r="AJ2437" s="21"/>
      <c r="AK2437" s="21"/>
      <c r="AL2437" s="21"/>
      <c r="AM2437" s="21"/>
      <c r="AN2437" s="21"/>
      <c r="AO2437" s="21"/>
      <c r="AP2437" s="21"/>
      <c r="AQ2437" s="21"/>
      <c r="AR2437" s="21"/>
      <c r="AS2437" s="21"/>
      <c r="AT2437" s="21"/>
      <c r="AU2437" s="21"/>
      <c r="AV2437" s="21"/>
      <c r="AW2437" s="21"/>
      <c r="AX2437" s="21"/>
      <c r="AY2437" s="21"/>
      <c r="AZ2437" s="21"/>
      <c r="BA2437" s="21"/>
    </row>
    <row r="2438" spans="1:53" s="31" customFormat="1" ht="20.100000000000001" customHeight="1" x14ac:dyDescent="0.2">
      <c r="A2438" s="12" t="s">
        <v>82</v>
      </c>
      <c r="B2438" s="18" t="s">
        <v>268</v>
      </c>
      <c r="C2438" s="12" t="s">
        <v>466</v>
      </c>
      <c r="D2438" s="12" t="s">
        <v>8238</v>
      </c>
      <c r="E2438" s="19" t="s">
        <v>5</v>
      </c>
      <c r="F2438" s="19" t="s">
        <v>13</v>
      </c>
      <c r="G2438" s="19" t="s">
        <v>8239</v>
      </c>
      <c r="H2438" s="12" t="s">
        <v>2845</v>
      </c>
      <c r="I2438" s="20">
        <v>7000</v>
      </c>
      <c r="J2438" s="12" t="s">
        <v>2264</v>
      </c>
      <c r="K2438" s="12" t="s">
        <v>8240</v>
      </c>
      <c r="L2438" s="12" t="s">
        <v>2249</v>
      </c>
      <c r="M2438" s="12"/>
      <c r="N2438" s="12" t="s">
        <v>2768</v>
      </c>
      <c r="O2438" s="20">
        <v>0</v>
      </c>
      <c r="P2438" s="20">
        <v>10000</v>
      </c>
      <c r="Q2438" s="20">
        <v>0</v>
      </c>
      <c r="R2438" s="20">
        <v>0</v>
      </c>
      <c r="S2438" s="20">
        <v>128</v>
      </c>
      <c r="T2438" s="21"/>
      <c r="U2438" s="22" t="str">
        <f>IFERROR(VLOOKUP(B2438,[1]Planilha1!$A$1:$B$34,2,FALSE),"Liberado")</f>
        <v>Liberado</v>
      </c>
      <c r="V2438" s="21"/>
      <c r="W2438" s="21"/>
      <c r="X2438" s="21"/>
      <c r="Y2438" s="21"/>
      <c r="Z2438" s="21"/>
      <c r="AA2438" s="21"/>
      <c r="AB2438" s="21"/>
      <c r="AC2438" s="21"/>
      <c r="AD2438" s="21"/>
      <c r="AE2438" s="21"/>
      <c r="AF2438" s="21"/>
      <c r="AG2438" s="21"/>
      <c r="AH2438" s="21"/>
      <c r="AI2438" s="21"/>
      <c r="AJ2438" s="21"/>
      <c r="AK2438" s="21"/>
      <c r="AL2438" s="21"/>
      <c r="AM2438" s="21"/>
      <c r="AN2438" s="21"/>
      <c r="AO2438" s="21"/>
      <c r="AP2438" s="21"/>
      <c r="AQ2438" s="21"/>
      <c r="AR2438" s="21"/>
      <c r="AS2438" s="21"/>
      <c r="AT2438" s="21"/>
      <c r="AU2438" s="21"/>
      <c r="AV2438" s="21"/>
      <c r="AW2438" s="21"/>
      <c r="AX2438" s="21"/>
      <c r="AY2438" s="21"/>
      <c r="AZ2438" s="21"/>
      <c r="BA2438" s="21"/>
    </row>
    <row r="2439" spans="1:53" s="31" customFormat="1" ht="20.100000000000001" customHeight="1" x14ac:dyDescent="0.2">
      <c r="A2439" s="12" t="s">
        <v>82</v>
      </c>
      <c r="B2439" s="18" t="s">
        <v>268</v>
      </c>
      <c r="C2439" s="12" t="s">
        <v>318</v>
      </c>
      <c r="D2439" s="12" t="s">
        <v>8261</v>
      </c>
      <c r="E2439" s="19" t="s">
        <v>5</v>
      </c>
      <c r="F2439" s="19" t="s">
        <v>10</v>
      </c>
      <c r="G2439" s="19" t="s">
        <v>8262</v>
      </c>
      <c r="H2439" s="12" t="s">
        <v>8263</v>
      </c>
      <c r="I2439" s="20">
        <v>20112.8</v>
      </c>
      <c r="J2439" s="12" t="s">
        <v>2264</v>
      </c>
      <c r="K2439" s="12" t="s">
        <v>8264</v>
      </c>
      <c r="L2439" s="12" t="s">
        <v>2288</v>
      </c>
      <c r="M2439" s="12" t="s">
        <v>8265</v>
      </c>
      <c r="N2439" s="12" t="s">
        <v>2438</v>
      </c>
      <c r="O2439" s="20">
        <v>0</v>
      </c>
      <c r="P2439" s="20">
        <v>10000</v>
      </c>
      <c r="Q2439" s="20">
        <v>0</v>
      </c>
      <c r="R2439" s="20">
        <v>0</v>
      </c>
      <c r="S2439" s="20">
        <v>128</v>
      </c>
      <c r="T2439" s="21"/>
      <c r="U2439" s="22" t="str">
        <f>IFERROR(VLOOKUP(B2439,[1]Planilha1!$A$1:$B$34,2,FALSE),"Liberado")</f>
        <v>Liberado</v>
      </c>
      <c r="V2439" s="21"/>
      <c r="W2439" s="21"/>
      <c r="X2439" s="21"/>
      <c r="Y2439" s="21"/>
      <c r="Z2439" s="21"/>
      <c r="AA2439" s="21"/>
      <c r="AB2439" s="21"/>
      <c r="AC2439" s="21"/>
      <c r="AD2439" s="21"/>
      <c r="AE2439" s="21"/>
      <c r="AF2439" s="21"/>
      <c r="AG2439" s="21"/>
      <c r="AH2439" s="21"/>
      <c r="AI2439" s="21"/>
      <c r="AJ2439" s="21"/>
      <c r="AK2439" s="21"/>
      <c r="AL2439" s="21"/>
      <c r="AM2439" s="21"/>
      <c r="AN2439" s="21"/>
      <c r="AO2439" s="21"/>
      <c r="AP2439" s="21"/>
      <c r="AQ2439" s="21"/>
      <c r="AR2439" s="21"/>
      <c r="AS2439" s="21"/>
      <c r="AT2439" s="21"/>
      <c r="AU2439" s="21"/>
      <c r="AV2439" s="21"/>
      <c r="AW2439" s="21"/>
      <c r="AX2439" s="21"/>
      <c r="AY2439" s="21"/>
      <c r="AZ2439" s="21"/>
      <c r="BA2439" s="21"/>
    </row>
    <row r="2440" spans="1:53" s="31" customFormat="1" ht="20.100000000000001" customHeight="1" x14ac:dyDescent="0.2">
      <c r="A2440" s="12" t="s">
        <v>82</v>
      </c>
      <c r="B2440" s="18" t="s">
        <v>268</v>
      </c>
      <c r="C2440" s="12" t="s">
        <v>534</v>
      </c>
      <c r="D2440" s="12" t="s">
        <v>536</v>
      </c>
      <c r="E2440" s="19" t="s">
        <v>5</v>
      </c>
      <c r="F2440" s="19" t="s">
        <v>2279</v>
      </c>
      <c r="G2440" s="19" t="s">
        <v>3019</v>
      </c>
      <c r="H2440" s="12" t="s">
        <v>3020</v>
      </c>
      <c r="I2440" s="20">
        <v>92164.65</v>
      </c>
      <c r="J2440" s="12" t="s">
        <v>2264</v>
      </c>
      <c r="K2440" s="12" t="s">
        <v>3021</v>
      </c>
      <c r="L2440" s="12" t="s">
        <v>8047</v>
      </c>
      <c r="M2440" s="12"/>
      <c r="N2440" s="12" t="s">
        <v>2768</v>
      </c>
      <c r="O2440" s="20">
        <v>0</v>
      </c>
      <c r="P2440" s="20">
        <v>15000</v>
      </c>
      <c r="Q2440" s="20">
        <v>0</v>
      </c>
      <c r="R2440" s="20">
        <v>0</v>
      </c>
      <c r="S2440" s="20">
        <v>1920</v>
      </c>
      <c r="T2440" s="21"/>
      <c r="U2440" s="22" t="str">
        <f>IFERROR(VLOOKUP(B2440,[1]Planilha1!$A$1:$B$34,2,FALSE),"Liberado")</f>
        <v>Liberado</v>
      </c>
      <c r="V2440" s="21"/>
      <c r="W2440" s="21"/>
      <c r="X2440" s="21"/>
      <c r="Y2440" s="21"/>
      <c r="Z2440" s="21"/>
      <c r="AA2440" s="21"/>
      <c r="AB2440" s="21"/>
      <c r="AC2440" s="21"/>
      <c r="AD2440" s="21"/>
      <c r="AE2440" s="21"/>
      <c r="AF2440" s="21"/>
      <c r="AG2440" s="21"/>
      <c r="AH2440" s="21"/>
      <c r="AI2440" s="21"/>
      <c r="AJ2440" s="21"/>
      <c r="AK2440" s="21"/>
      <c r="AL2440" s="21"/>
      <c r="AM2440" s="21"/>
      <c r="AN2440" s="21"/>
      <c r="AO2440" s="21"/>
      <c r="AP2440" s="21"/>
      <c r="AQ2440" s="21"/>
      <c r="AR2440" s="21"/>
      <c r="AS2440" s="21"/>
      <c r="AT2440" s="21"/>
      <c r="AU2440" s="21"/>
      <c r="AV2440" s="21"/>
      <c r="AW2440" s="21"/>
      <c r="AX2440" s="21"/>
      <c r="AY2440" s="21"/>
      <c r="AZ2440" s="21"/>
      <c r="BA2440" s="21"/>
    </row>
    <row r="2441" spans="1:53" s="31" customFormat="1" ht="20.100000000000001" customHeight="1" x14ac:dyDescent="0.2">
      <c r="A2441" s="12" t="s">
        <v>82</v>
      </c>
      <c r="B2441" s="18" t="s">
        <v>268</v>
      </c>
      <c r="C2441" s="12" t="s">
        <v>556</v>
      </c>
      <c r="D2441" s="12" t="s">
        <v>570</v>
      </c>
      <c r="E2441" s="19" t="s">
        <v>5</v>
      </c>
      <c r="F2441" s="19" t="s">
        <v>2244</v>
      </c>
      <c r="G2441" s="19" t="s">
        <v>3140</v>
      </c>
      <c r="H2441" s="12" t="s">
        <v>3074</v>
      </c>
      <c r="I2441" s="20">
        <v>10000</v>
      </c>
      <c r="J2441" s="12" t="s">
        <v>2264</v>
      </c>
      <c r="K2441" s="12" t="s">
        <v>3141</v>
      </c>
      <c r="L2441" s="12" t="s">
        <v>2334</v>
      </c>
      <c r="M2441" s="12"/>
      <c r="N2441" s="12" t="s">
        <v>2321</v>
      </c>
      <c r="O2441" s="20">
        <v>0</v>
      </c>
      <c r="P2441" s="20">
        <v>5000</v>
      </c>
      <c r="Q2441" s="20">
        <v>0</v>
      </c>
      <c r="R2441" s="20">
        <v>0</v>
      </c>
      <c r="S2441" s="20">
        <v>448</v>
      </c>
      <c r="T2441" s="21"/>
      <c r="U2441" s="22" t="str">
        <f>IFERROR(VLOOKUP(B2441,[1]Planilha1!$A$1:$B$34,2,FALSE),"Liberado")</f>
        <v>Liberado</v>
      </c>
      <c r="V2441" s="21"/>
      <c r="W2441" s="21"/>
      <c r="X2441" s="21"/>
      <c r="Y2441" s="21"/>
      <c r="Z2441" s="21"/>
      <c r="AA2441" s="21"/>
      <c r="AB2441" s="21"/>
      <c r="AC2441" s="21"/>
      <c r="AD2441" s="21"/>
      <c r="AE2441" s="21"/>
      <c r="AF2441" s="21"/>
      <c r="AG2441" s="21"/>
      <c r="AH2441" s="21"/>
      <c r="AI2441" s="21"/>
      <c r="AJ2441" s="21"/>
      <c r="AK2441" s="21"/>
      <c r="AL2441" s="21"/>
      <c r="AM2441" s="21"/>
      <c r="AN2441" s="21"/>
      <c r="AO2441" s="21"/>
      <c r="AP2441" s="21"/>
      <c r="AQ2441" s="21"/>
      <c r="AR2441" s="21"/>
      <c r="AS2441" s="21"/>
      <c r="AT2441" s="21"/>
      <c r="AU2441" s="21"/>
      <c r="AV2441" s="21"/>
      <c r="AW2441" s="21"/>
      <c r="AX2441" s="21"/>
      <c r="AY2441" s="21"/>
      <c r="AZ2441" s="21"/>
      <c r="BA2441" s="21"/>
    </row>
    <row r="2442" spans="1:53" s="31" customFormat="1" ht="20.100000000000001" customHeight="1" x14ac:dyDescent="0.2">
      <c r="A2442" s="12" t="s">
        <v>82</v>
      </c>
      <c r="B2442" s="18" t="s">
        <v>268</v>
      </c>
      <c r="C2442" s="12" t="s">
        <v>556</v>
      </c>
      <c r="D2442" s="12" t="s">
        <v>8351</v>
      </c>
      <c r="E2442" s="19" t="s">
        <v>5</v>
      </c>
      <c r="F2442" s="19" t="s">
        <v>10</v>
      </c>
      <c r="G2442" s="19" t="s">
        <v>3142</v>
      </c>
      <c r="H2442" s="12" t="s">
        <v>3074</v>
      </c>
      <c r="I2442" s="20">
        <v>10000</v>
      </c>
      <c r="J2442" s="12" t="s">
        <v>2264</v>
      </c>
      <c r="K2442" s="12" t="s">
        <v>3143</v>
      </c>
      <c r="L2442" s="12" t="s">
        <v>4261</v>
      </c>
      <c r="M2442" s="12"/>
      <c r="N2442" s="12" t="s">
        <v>2342</v>
      </c>
      <c r="O2442" s="20">
        <v>0</v>
      </c>
      <c r="P2442" s="20">
        <v>0</v>
      </c>
      <c r="Q2442" s="20">
        <v>0</v>
      </c>
      <c r="R2442" s="20">
        <v>0</v>
      </c>
      <c r="S2442" s="20">
        <v>448</v>
      </c>
      <c r="T2442" s="21"/>
      <c r="U2442" s="22" t="str">
        <f>IFERROR(VLOOKUP(B2442,[1]Planilha1!$A$1:$B$34,2,FALSE),"Liberado")</f>
        <v>Liberado</v>
      </c>
      <c r="V2442" s="21"/>
      <c r="W2442" s="21"/>
      <c r="X2442" s="21"/>
      <c r="Y2442" s="21"/>
      <c r="Z2442" s="21"/>
      <c r="AA2442" s="21"/>
      <c r="AB2442" s="21"/>
      <c r="AC2442" s="21"/>
      <c r="AD2442" s="21"/>
      <c r="AE2442" s="21"/>
      <c r="AF2442" s="21"/>
      <c r="AG2442" s="21"/>
      <c r="AH2442" s="21"/>
      <c r="AI2442" s="21"/>
      <c r="AJ2442" s="21"/>
      <c r="AK2442" s="21"/>
      <c r="AL2442" s="21"/>
      <c r="AM2442" s="21"/>
      <c r="AN2442" s="21"/>
      <c r="AO2442" s="21"/>
      <c r="AP2442" s="21"/>
      <c r="AQ2442" s="21"/>
      <c r="AR2442" s="21"/>
      <c r="AS2442" s="21"/>
      <c r="AT2442" s="21"/>
      <c r="AU2442" s="21"/>
      <c r="AV2442" s="21"/>
      <c r="AW2442" s="21"/>
      <c r="AX2442" s="21"/>
      <c r="AY2442" s="21"/>
      <c r="AZ2442" s="21"/>
      <c r="BA2442" s="21"/>
    </row>
    <row r="2443" spans="1:53" s="31" customFormat="1" ht="20.100000000000001" customHeight="1" x14ac:dyDescent="0.2">
      <c r="A2443" s="12" t="s">
        <v>82</v>
      </c>
      <c r="B2443" s="18" t="s">
        <v>268</v>
      </c>
      <c r="C2443" s="12" t="s">
        <v>556</v>
      </c>
      <c r="D2443" s="12" t="s">
        <v>572</v>
      </c>
      <c r="E2443" s="19" t="s">
        <v>5</v>
      </c>
      <c r="F2443" s="19" t="s">
        <v>2273</v>
      </c>
      <c r="G2443" s="19" t="s">
        <v>3147</v>
      </c>
      <c r="H2443" s="12" t="s">
        <v>3074</v>
      </c>
      <c r="I2443" s="20">
        <v>10000</v>
      </c>
      <c r="J2443" s="12" t="s">
        <v>2264</v>
      </c>
      <c r="K2443" s="12" t="s">
        <v>3148</v>
      </c>
      <c r="L2443" s="12" t="s">
        <v>4261</v>
      </c>
      <c r="M2443" s="12"/>
      <c r="N2443" s="12" t="s">
        <v>2342</v>
      </c>
      <c r="O2443" s="20">
        <v>0</v>
      </c>
      <c r="P2443" s="20">
        <v>0</v>
      </c>
      <c r="Q2443" s="20">
        <v>0</v>
      </c>
      <c r="R2443" s="20">
        <v>0</v>
      </c>
      <c r="S2443" s="20">
        <v>416</v>
      </c>
      <c r="T2443" s="21"/>
      <c r="U2443" s="22" t="str">
        <f>IFERROR(VLOOKUP(B2443,[1]Planilha1!$A$1:$B$34,2,FALSE),"Liberado")</f>
        <v>Liberado</v>
      </c>
      <c r="V2443" s="21"/>
      <c r="W2443" s="21"/>
      <c r="X2443" s="21"/>
      <c r="Y2443" s="21"/>
      <c r="Z2443" s="21"/>
      <c r="AA2443" s="21"/>
      <c r="AB2443" s="21"/>
      <c r="AC2443" s="21"/>
      <c r="AD2443" s="21"/>
      <c r="AE2443" s="21"/>
      <c r="AF2443" s="21"/>
      <c r="AG2443" s="21"/>
      <c r="AH2443" s="21"/>
      <c r="AI2443" s="21"/>
      <c r="AJ2443" s="21"/>
      <c r="AK2443" s="21"/>
      <c r="AL2443" s="21"/>
      <c r="AM2443" s="21"/>
      <c r="AN2443" s="21"/>
      <c r="AO2443" s="21"/>
      <c r="AP2443" s="21"/>
      <c r="AQ2443" s="21"/>
      <c r="AR2443" s="21"/>
      <c r="AS2443" s="21"/>
      <c r="AT2443" s="21"/>
      <c r="AU2443" s="21"/>
      <c r="AV2443" s="21"/>
      <c r="AW2443" s="21"/>
      <c r="AX2443" s="21"/>
      <c r="AY2443" s="21"/>
      <c r="AZ2443" s="21"/>
      <c r="BA2443" s="21"/>
    </row>
    <row r="2444" spans="1:53" s="31" customFormat="1" ht="20.100000000000001" customHeight="1" x14ac:dyDescent="0.2">
      <c r="A2444" s="12" t="s">
        <v>82</v>
      </c>
      <c r="B2444" s="18" t="s">
        <v>268</v>
      </c>
      <c r="C2444" s="12" t="s">
        <v>574</v>
      </c>
      <c r="D2444" s="12" t="s">
        <v>587</v>
      </c>
      <c r="E2444" s="19" t="s">
        <v>5</v>
      </c>
      <c r="F2444" s="19" t="s">
        <v>10</v>
      </c>
      <c r="G2444" s="19" t="s">
        <v>3194</v>
      </c>
      <c r="H2444" s="12" t="s">
        <v>2845</v>
      </c>
      <c r="I2444" s="20">
        <v>5288.39</v>
      </c>
      <c r="J2444" s="12" t="s">
        <v>2276</v>
      </c>
      <c r="K2444" s="12" t="s">
        <v>3195</v>
      </c>
      <c r="L2444" s="12" t="s">
        <v>3196</v>
      </c>
      <c r="M2444" s="12"/>
      <c r="N2444" s="12" t="s">
        <v>3197</v>
      </c>
      <c r="O2444" s="20">
        <v>0</v>
      </c>
      <c r="P2444" s="20">
        <v>0</v>
      </c>
      <c r="Q2444" s="20">
        <v>0</v>
      </c>
      <c r="R2444" s="20">
        <v>0</v>
      </c>
      <c r="S2444" s="20">
        <v>908</v>
      </c>
      <c r="T2444" s="21"/>
      <c r="U2444" s="22" t="str">
        <f>IFERROR(VLOOKUP(B2444,[1]Planilha1!$A$1:$B$34,2,FALSE),"Liberado")</f>
        <v>Liberado</v>
      </c>
      <c r="V2444" s="21"/>
      <c r="W2444" s="21"/>
      <c r="X2444" s="21"/>
      <c r="Y2444" s="21"/>
      <c r="Z2444" s="21"/>
      <c r="AA2444" s="21"/>
      <c r="AB2444" s="21"/>
      <c r="AC2444" s="21"/>
      <c r="AD2444" s="21"/>
      <c r="AE2444" s="21"/>
      <c r="AF2444" s="21"/>
      <c r="AG2444" s="21"/>
      <c r="AH2444" s="21"/>
      <c r="AI2444" s="21"/>
      <c r="AJ2444" s="21"/>
      <c r="AK2444" s="21"/>
      <c r="AL2444" s="21"/>
      <c r="AM2444" s="21"/>
      <c r="AN2444" s="21"/>
      <c r="AO2444" s="21"/>
      <c r="AP2444" s="21"/>
      <c r="AQ2444" s="21"/>
      <c r="AR2444" s="21"/>
      <c r="AS2444" s="21"/>
      <c r="AT2444" s="21"/>
      <c r="AU2444" s="21"/>
      <c r="AV2444" s="21"/>
      <c r="AW2444" s="21"/>
      <c r="AX2444" s="21"/>
      <c r="AY2444" s="21"/>
      <c r="AZ2444" s="21"/>
      <c r="BA2444" s="21"/>
    </row>
    <row r="2445" spans="1:53" s="31" customFormat="1" ht="20.100000000000001" customHeight="1" x14ac:dyDescent="0.2">
      <c r="A2445" s="12" t="s">
        <v>82</v>
      </c>
      <c r="B2445" s="18" t="s">
        <v>268</v>
      </c>
      <c r="C2445" s="12" t="s">
        <v>574</v>
      </c>
      <c r="D2445" s="12" t="s">
        <v>591</v>
      </c>
      <c r="E2445" s="19" t="s">
        <v>5</v>
      </c>
      <c r="F2445" s="19" t="s">
        <v>2244</v>
      </c>
      <c r="G2445" s="19" t="s">
        <v>3205</v>
      </c>
      <c r="H2445" s="12" t="s">
        <v>2845</v>
      </c>
      <c r="I2445" s="20">
        <v>10000</v>
      </c>
      <c r="J2445" s="12" t="s">
        <v>2264</v>
      </c>
      <c r="K2445" s="12" t="s">
        <v>3206</v>
      </c>
      <c r="L2445" s="12" t="s">
        <v>3437</v>
      </c>
      <c r="M2445" s="12"/>
      <c r="N2445" s="12" t="s">
        <v>2321</v>
      </c>
      <c r="O2445" s="20">
        <v>0</v>
      </c>
      <c r="P2445" s="20">
        <v>3500</v>
      </c>
      <c r="Q2445" s="20">
        <v>0</v>
      </c>
      <c r="R2445" s="20">
        <v>0</v>
      </c>
      <c r="S2445" s="20">
        <v>544</v>
      </c>
      <c r="T2445" s="21"/>
      <c r="U2445" s="22" t="str">
        <f>IFERROR(VLOOKUP(B2445,[1]Planilha1!$A$1:$B$34,2,FALSE),"Liberado")</f>
        <v>Liberado</v>
      </c>
      <c r="V2445" s="21"/>
      <c r="W2445" s="21"/>
      <c r="X2445" s="21"/>
      <c r="Y2445" s="21"/>
      <c r="Z2445" s="21"/>
      <c r="AA2445" s="21"/>
      <c r="AB2445" s="21"/>
      <c r="AC2445" s="21"/>
      <c r="AD2445" s="21"/>
      <c r="AE2445" s="21"/>
      <c r="AF2445" s="21"/>
      <c r="AG2445" s="21"/>
      <c r="AH2445" s="21"/>
      <c r="AI2445" s="21"/>
      <c r="AJ2445" s="21"/>
      <c r="AK2445" s="21"/>
      <c r="AL2445" s="21"/>
      <c r="AM2445" s="21"/>
      <c r="AN2445" s="21"/>
      <c r="AO2445" s="21"/>
      <c r="AP2445" s="21"/>
      <c r="AQ2445" s="21"/>
      <c r="AR2445" s="21"/>
      <c r="AS2445" s="21"/>
      <c r="AT2445" s="21"/>
      <c r="AU2445" s="21"/>
      <c r="AV2445" s="21"/>
      <c r="AW2445" s="21"/>
      <c r="AX2445" s="21"/>
      <c r="AY2445" s="21"/>
      <c r="AZ2445" s="21"/>
      <c r="BA2445" s="21"/>
    </row>
    <row r="2446" spans="1:53" s="31" customFormat="1" ht="20.100000000000001" customHeight="1" x14ac:dyDescent="0.2">
      <c r="A2446" s="12" t="s">
        <v>82</v>
      </c>
      <c r="B2446" s="18" t="s">
        <v>268</v>
      </c>
      <c r="C2446" s="12" t="s">
        <v>574</v>
      </c>
      <c r="D2446" s="12" t="s">
        <v>588</v>
      </c>
      <c r="E2446" s="19" t="s">
        <v>5</v>
      </c>
      <c r="F2446" s="19" t="s">
        <v>10</v>
      </c>
      <c r="G2446" s="19" t="s">
        <v>3198</v>
      </c>
      <c r="H2446" s="12" t="s">
        <v>2845</v>
      </c>
      <c r="I2446" s="20">
        <v>14110</v>
      </c>
      <c r="J2446" s="12" t="s">
        <v>2264</v>
      </c>
      <c r="K2446" s="12" t="s">
        <v>3199</v>
      </c>
      <c r="L2446" s="12" t="s">
        <v>2249</v>
      </c>
      <c r="M2446" s="12"/>
      <c r="N2446" s="12" t="s">
        <v>2438</v>
      </c>
      <c r="O2446" s="20">
        <v>0</v>
      </c>
      <c r="P2446" s="20">
        <v>7055</v>
      </c>
      <c r="Q2446" s="20">
        <v>0</v>
      </c>
      <c r="R2446" s="20">
        <v>0</v>
      </c>
      <c r="S2446" s="20">
        <v>576</v>
      </c>
      <c r="T2446" s="21"/>
      <c r="U2446" s="22" t="str">
        <f>IFERROR(VLOOKUP(B2446,[1]Planilha1!$A$1:$B$34,2,FALSE),"Liberado")</f>
        <v>Liberado</v>
      </c>
      <c r="V2446" s="21"/>
      <c r="W2446" s="21"/>
      <c r="X2446" s="21"/>
      <c r="Y2446" s="21"/>
      <c r="Z2446" s="21"/>
      <c r="AA2446" s="21"/>
      <c r="AB2446" s="21"/>
      <c r="AC2446" s="21"/>
      <c r="AD2446" s="21"/>
      <c r="AE2446" s="21"/>
      <c r="AF2446" s="21"/>
      <c r="AG2446" s="21"/>
      <c r="AH2446" s="21"/>
      <c r="AI2446" s="21"/>
      <c r="AJ2446" s="21"/>
      <c r="AK2446" s="21"/>
      <c r="AL2446" s="21"/>
      <c r="AM2446" s="21"/>
      <c r="AN2446" s="21"/>
      <c r="AO2446" s="21"/>
      <c r="AP2446" s="21"/>
      <c r="AQ2446" s="21"/>
      <c r="AR2446" s="21"/>
      <c r="AS2446" s="21"/>
      <c r="AT2446" s="21"/>
      <c r="AU2446" s="21"/>
      <c r="AV2446" s="21"/>
      <c r="AW2446" s="21"/>
      <c r="AX2446" s="21"/>
      <c r="AY2446" s="21"/>
      <c r="AZ2446" s="21"/>
      <c r="BA2446" s="21"/>
    </row>
    <row r="2447" spans="1:53" s="31" customFormat="1" ht="20.100000000000001" customHeight="1" x14ac:dyDescent="0.2">
      <c r="A2447" s="12" t="s">
        <v>82</v>
      </c>
      <c r="B2447" s="18" t="s">
        <v>268</v>
      </c>
      <c r="C2447" s="12" t="s">
        <v>574</v>
      </c>
      <c r="D2447" s="12" t="s">
        <v>589</v>
      </c>
      <c r="E2447" s="19" t="s">
        <v>5</v>
      </c>
      <c r="F2447" s="19" t="s">
        <v>3200</v>
      </c>
      <c r="G2447" s="19" t="s">
        <v>3201</v>
      </c>
      <c r="H2447" s="12" t="s">
        <v>2845</v>
      </c>
      <c r="I2447" s="20">
        <v>10000</v>
      </c>
      <c r="J2447" s="12" t="s">
        <v>2264</v>
      </c>
      <c r="K2447" s="12" t="s">
        <v>3202</v>
      </c>
      <c r="L2447" s="12" t="s">
        <v>3196</v>
      </c>
      <c r="M2447" s="12"/>
      <c r="N2447" s="12" t="s">
        <v>2342</v>
      </c>
      <c r="O2447" s="20">
        <v>0</v>
      </c>
      <c r="P2447" s="20">
        <v>0</v>
      </c>
      <c r="Q2447" s="20">
        <v>0</v>
      </c>
      <c r="R2447" s="20">
        <v>0</v>
      </c>
      <c r="S2447" s="20">
        <v>576</v>
      </c>
      <c r="T2447" s="21"/>
      <c r="U2447" s="22" t="str">
        <f>IFERROR(VLOOKUP(B2447,[1]Planilha1!$A$1:$B$34,2,FALSE),"Liberado")</f>
        <v>Liberado</v>
      </c>
      <c r="V2447" s="21"/>
      <c r="W2447" s="21"/>
      <c r="X2447" s="21"/>
      <c r="Y2447" s="21"/>
      <c r="Z2447" s="21"/>
      <c r="AA2447" s="21"/>
      <c r="AB2447" s="21"/>
      <c r="AC2447" s="21"/>
      <c r="AD2447" s="21"/>
      <c r="AE2447" s="21"/>
      <c r="AF2447" s="21"/>
      <c r="AG2447" s="21"/>
      <c r="AH2447" s="21"/>
      <c r="AI2447" s="21"/>
      <c r="AJ2447" s="21"/>
      <c r="AK2447" s="21"/>
      <c r="AL2447" s="21"/>
      <c r="AM2447" s="21"/>
      <c r="AN2447" s="21"/>
      <c r="AO2447" s="21"/>
      <c r="AP2447" s="21"/>
      <c r="AQ2447" s="21"/>
      <c r="AR2447" s="21"/>
      <c r="AS2447" s="21"/>
      <c r="AT2447" s="21"/>
      <c r="AU2447" s="21"/>
      <c r="AV2447" s="21"/>
      <c r="AW2447" s="21"/>
      <c r="AX2447" s="21"/>
      <c r="AY2447" s="21"/>
      <c r="AZ2447" s="21"/>
      <c r="BA2447" s="21"/>
    </row>
    <row r="2448" spans="1:53" s="31" customFormat="1" ht="20.100000000000001" customHeight="1" x14ac:dyDescent="0.2">
      <c r="A2448" s="12" t="s">
        <v>82</v>
      </c>
      <c r="B2448" s="18" t="s">
        <v>268</v>
      </c>
      <c r="C2448" s="12" t="s">
        <v>574</v>
      </c>
      <c r="D2448" s="12" t="s">
        <v>590</v>
      </c>
      <c r="E2448" s="19" t="s">
        <v>5</v>
      </c>
      <c r="F2448" s="19" t="s">
        <v>3200</v>
      </c>
      <c r="G2448" s="19" t="s">
        <v>3203</v>
      </c>
      <c r="H2448" s="12" t="s">
        <v>2845</v>
      </c>
      <c r="I2448" s="20">
        <v>10000</v>
      </c>
      <c r="J2448" s="12" t="s">
        <v>2264</v>
      </c>
      <c r="K2448" s="12" t="s">
        <v>3204</v>
      </c>
      <c r="L2448" s="12" t="s">
        <v>2334</v>
      </c>
      <c r="M2448" s="12"/>
      <c r="N2448" s="12" t="s">
        <v>2342</v>
      </c>
      <c r="O2448" s="20">
        <v>0</v>
      </c>
      <c r="P2448" s="20">
        <v>0</v>
      </c>
      <c r="Q2448" s="20">
        <v>0</v>
      </c>
      <c r="R2448" s="20">
        <v>0</v>
      </c>
      <c r="S2448" s="20">
        <v>576</v>
      </c>
      <c r="T2448" s="21"/>
      <c r="U2448" s="22" t="str">
        <f>IFERROR(VLOOKUP(B2448,[1]Planilha1!$A$1:$B$34,2,FALSE),"Liberado")</f>
        <v>Liberado</v>
      </c>
      <c r="V2448" s="21"/>
      <c r="W2448" s="21"/>
      <c r="X2448" s="21"/>
      <c r="Y2448" s="21"/>
      <c r="Z2448" s="21"/>
      <c r="AA2448" s="21"/>
      <c r="AB2448" s="21"/>
      <c r="AC2448" s="21"/>
      <c r="AD2448" s="21"/>
      <c r="AE2448" s="21"/>
      <c r="AF2448" s="21"/>
      <c r="AG2448" s="21"/>
      <c r="AH2448" s="21"/>
      <c r="AI2448" s="21"/>
      <c r="AJ2448" s="21"/>
      <c r="AK2448" s="21"/>
      <c r="AL2448" s="21"/>
      <c r="AM2448" s="21"/>
      <c r="AN2448" s="21"/>
      <c r="AO2448" s="21"/>
      <c r="AP2448" s="21"/>
      <c r="AQ2448" s="21"/>
      <c r="AR2448" s="21"/>
      <c r="AS2448" s="21"/>
      <c r="AT2448" s="21"/>
      <c r="AU2448" s="21"/>
      <c r="AV2448" s="21"/>
      <c r="AW2448" s="21"/>
      <c r="AX2448" s="21"/>
      <c r="AY2448" s="21"/>
      <c r="AZ2448" s="21"/>
      <c r="BA2448" s="21"/>
    </row>
    <row r="2449" spans="1:53" s="31" customFormat="1" ht="20.100000000000001" customHeight="1" x14ac:dyDescent="0.2">
      <c r="A2449" s="12" t="s">
        <v>82</v>
      </c>
      <c r="B2449" s="18" t="s">
        <v>268</v>
      </c>
      <c r="C2449" s="12" t="s">
        <v>574</v>
      </c>
      <c r="D2449" s="12" t="s">
        <v>592</v>
      </c>
      <c r="E2449" s="19" t="s">
        <v>5</v>
      </c>
      <c r="F2449" s="19" t="s">
        <v>2244</v>
      </c>
      <c r="G2449" s="19" t="s">
        <v>3207</v>
      </c>
      <c r="H2449" s="12" t="s">
        <v>2845</v>
      </c>
      <c r="I2449" s="20">
        <v>10000</v>
      </c>
      <c r="J2449" s="12" t="s">
        <v>2264</v>
      </c>
      <c r="K2449" s="12" t="s">
        <v>3208</v>
      </c>
      <c r="L2449" s="12" t="s">
        <v>3437</v>
      </c>
      <c r="M2449" s="12"/>
      <c r="N2449" s="12" t="s">
        <v>8386</v>
      </c>
      <c r="O2449" s="20">
        <v>0</v>
      </c>
      <c r="P2449" s="20">
        <v>0</v>
      </c>
      <c r="Q2449" s="20">
        <v>0</v>
      </c>
      <c r="R2449" s="20">
        <v>0</v>
      </c>
      <c r="S2449" s="20">
        <v>544</v>
      </c>
      <c r="T2449" s="21"/>
      <c r="U2449" s="22" t="str">
        <f>IFERROR(VLOOKUP(B2449,[1]Planilha1!$A$1:$B$34,2,FALSE),"Liberado")</f>
        <v>Liberado</v>
      </c>
      <c r="V2449" s="21"/>
      <c r="W2449" s="21"/>
      <c r="X2449" s="21"/>
      <c r="Y2449" s="21"/>
      <c r="Z2449" s="21"/>
      <c r="AA2449" s="21"/>
      <c r="AB2449" s="21"/>
      <c r="AC2449" s="21"/>
      <c r="AD2449" s="21"/>
      <c r="AE2449" s="21"/>
      <c r="AF2449" s="21"/>
      <c r="AG2449" s="21"/>
      <c r="AH2449" s="21"/>
      <c r="AI2449" s="21"/>
      <c r="AJ2449" s="21"/>
      <c r="AK2449" s="21"/>
      <c r="AL2449" s="21"/>
      <c r="AM2449" s="21"/>
      <c r="AN2449" s="21"/>
      <c r="AO2449" s="21"/>
      <c r="AP2449" s="21"/>
      <c r="AQ2449" s="21"/>
      <c r="AR2449" s="21"/>
      <c r="AS2449" s="21"/>
      <c r="AT2449" s="21"/>
      <c r="AU2449" s="21"/>
      <c r="AV2449" s="21"/>
      <c r="AW2449" s="21"/>
      <c r="AX2449" s="21"/>
      <c r="AY2449" s="21"/>
      <c r="AZ2449" s="21"/>
      <c r="BA2449" s="21"/>
    </row>
    <row r="2450" spans="1:53" s="31" customFormat="1" ht="20.100000000000001" customHeight="1" x14ac:dyDescent="0.2">
      <c r="A2450" s="12" t="s">
        <v>82</v>
      </c>
      <c r="B2450" s="18" t="s">
        <v>268</v>
      </c>
      <c r="C2450" s="12" t="s">
        <v>574</v>
      </c>
      <c r="D2450" s="12" t="s">
        <v>593</v>
      </c>
      <c r="E2450" s="19" t="s">
        <v>5</v>
      </c>
      <c r="F2450" s="19" t="s">
        <v>2244</v>
      </c>
      <c r="G2450" s="19" t="s">
        <v>3209</v>
      </c>
      <c r="H2450" s="12" t="s">
        <v>2845</v>
      </c>
      <c r="I2450" s="20">
        <v>10000</v>
      </c>
      <c r="J2450" s="12" t="s">
        <v>2264</v>
      </c>
      <c r="K2450" s="12" t="s">
        <v>3210</v>
      </c>
      <c r="L2450" s="12" t="s">
        <v>3437</v>
      </c>
      <c r="M2450" s="12"/>
      <c r="N2450" s="12" t="s">
        <v>2321</v>
      </c>
      <c r="O2450" s="20">
        <v>0</v>
      </c>
      <c r="P2450" s="20">
        <v>5000</v>
      </c>
      <c r="Q2450" s="20">
        <v>0</v>
      </c>
      <c r="R2450" s="20">
        <v>0</v>
      </c>
      <c r="S2450" s="20">
        <v>512</v>
      </c>
      <c r="T2450" s="21"/>
      <c r="U2450" s="22" t="str">
        <f>IFERROR(VLOOKUP(B2450,[1]Planilha1!$A$1:$B$34,2,FALSE),"Liberado")</f>
        <v>Liberado</v>
      </c>
      <c r="V2450" s="21"/>
      <c r="W2450" s="21"/>
      <c r="X2450" s="21"/>
      <c r="Y2450" s="21"/>
      <c r="Z2450" s="21"/>
      <c r="AA2450" s="21"/>
      <c r="AB2450" s="21"/>
      <c r="AC2450" s="21"/>
      <c r="AD2450" s="21"/>
      <c r="AE2450" s="21"/>
      <c r="AF2450" s="21"/>
      <c r="AG2450" s="21"/>
      <c r="AH2450" s="21"/>
      <c r="AI2450" s="21"/>
      <c r="AJ2450" s="21"/>
      <c r="AK2450" s="21"/>
      <c r="AL2450" s="21"/>
      <c r="AM2450" s="21"/>
      <c r="AN2450" s="21"/>
      <c r="AO2450" s="21"/>
      <c r="AP2450" s="21"/>
      <c r="AQ2450" s="21"/>
      <c r="AR2450" s="21"/>
      <c r="AS2450" s="21"/>
      <c r="AT2450" s="21"/>
      <c r="AU2450" s="21"/>
      <c r="AV2450" s="21"/>
      <c r="AW2450" s="21"/>
      <c r="AX2450" s="21"/>
      <c r="AY2450" s="21"/>
      <c r="AZ2450" s="21"/>
      <c r="BA2450" s="21"/>
    </row>
    <row r="2451" spans="1:53" s="31" customFormat="1" ht="20.100000000000001" customHeight="1" x14ac:dyDescent="0.2">
      <c r="A2451" s="12" t="s">
        <v>82</v>
      </c>
      <c r="B2451" s="18" t="s">
        <v>268</v>
      </c>
      <c r="C2451" s="12" t="s">
        <v>574</v>
      </c>
      <c r="D2451" s="12" t="s">
        <v>594</v>
      </c>
      <c r="E2451" s="19" t="s">
        <v>5</v>
      </c>
      <c r="F2451" s="19" t="s">
        <v>2244</v>
      </c>
      <c r="G2451" s="19" t="s">
        <v>3212</v>
      </c>
      <c r="H2451" s="12" t="s">
        <v>2845</v>
      </c>
      <c r="I2451" s="20">
        <v>10000</v>
      </c>
      <c r="J2451" s="12" t="s">
        <v>2264</v>
      </c>
      <c r="K2451" s="12" t="s">
        <v>3210</v>
      </c>
      <c r="L2451" s="12" t="s">
        <v>2296</v>
      </c>
      <c r="M2451" s="12"/>
      <c r="N2451" s="12" t="s">
        <v>2342</v>
      </c>
      <c r="O2451" s="20">
        <v>0</v>
      </c>
      <c r="P2451" s="20">
        <v>0</v>
      </c>
      <c r="Q2451" s="20">
        <v>0</v>
      </c>
      <c r="R2451" s="20">
        <v>0</v>
      </c>
      <c r="S2451" s="20">
        <v>512</v>
      </c>
      <c r="T2451" s="21"/>
      <c r="U2451" s="22" t="str">
        <f>IFERROR(VLOOKUP(B2451,[1]Planilha1!$A$1:$B$34,2,FALSE),"Liberado")</f>
        <v>Liberado</v>
      </c>
      <c r="V2451" s="21"/>
      <c r="W2451" s="21"/>
      <c r="X2451" s="21"/>
      <c r="Y2451" s="21"/>
      <c r="Z2451" s="21"/>
      <c r="AA2451" s="21"/>
      <c r="AB2451" s="21"/>
      <c r="AC2451" s="21"/>
      <c r="AD2451" s="21"/>
      <c r="AE2451" s="21"/>
      <c r="AF2451" s="21"/>
      <c r="AG2451" s="21"/>
      <c r="AH2451" s="21"/>
      <c r="AI2451" s="21"/>
      <c r="AJ2451" s="21"/>
      <c r="AK2451" s="21"/>
      <c r="AL2451" s="21"/>
      <c r="AM2451" s="21"/>
      <c r="AN2451" s="21"/>
      <c r="AO2451" s="21"/>
      <c r="AP2451" s="21"/>
      <c r="AQ2451" s="21"/>
      <c r="AR2451" s="21"/>
      <c r="AS2451" s="21"/>
      <c r="AT2451" s="21"/>
      <c r="AU2451" s="21"/>
      <c r="AV2451" s="21"/>
      <c r="AW2451" s="21"/>
      <c r="AX2451" s="21"/>
      <c r="AY2451" s="21"/>
      <c r="AZ2451" s="21"/>
      <c r="BA2451" s="21"/>
    </row>
    <row r="2452" spans="1:53" s="31" customFormat="1" ht="20.100000000000001" customHeight="1" x14ac:dyDescent="0.2">
      <c r="A2452" s="12" t="s">
        <v>82</v>
      </c>
      <c r="B2452" s="18" t="s">
        <v>268</v>
      </c>
      <c r="C2452" s="12" t="s">
        <v>574</v>
      </c>
      <c r="D2452" s="12" t="s">
        <v>596</v>
      </c>
      <c r="E2452" s="19" t="s">
        <v>5</v>
      </c>
      <c r="F2452" s="19" t="s">
        <v>2244</v>
      </c>
      <c r="G2452" s="19" t="s">
        <v>3217</v>
      </c>
      <c r="H2452" s="12" t="s">
        <v>2845</v>
      </c>
      <c r="I2452" s="20">
        <v>10000</v>
      </c>
      <c r="J2452" s="12" t="s">
        <v>2264</v>
      </c>
      <c r="K2452" s="12" t="s">
        <v>3211</v>
      </c>
      <c r="L2452" s="12" t="s">
        <v>2334</v>
      </c>
      <c r="M2452" s="12"/>
      <c r="N2452" s="12" t="s">
        <v>2321</v>
      </c>
      <c r="O2452" s="20">
        <v>0</v>
      </c>
      <c r="P2452" s="20">
        <v>5000</v>
      </c>
      <c r="Q2452" s="20">
        <v>0</v>
      </c>
      <c r="R2452" s="20">
        <v>0</v>
      </c>
      <c r="S2452" s="20">
        <v>480</v>
      </c>
      <c r="T2452" s="21"/>
      <c r="U2452" s="22" t="str">
        <f>IFERROR(VLOOKUP(B2452,[1]Planilha1!$A$1:$B$34,2,FALSE),"Liberado")</f>
        <v>Liberado</v>
      </c>
      <c r="V2452" s="21"/>
      <c r="W2452" s="21"/>
      <c r="X2452" s="21"/>
      <c r="Y2452" s="21"/>
      <c r="Z2452" s="21"/>
      <c r="AA2452" s="21"/>
      <c r="AB2452" s="21"/>
      <c r="AC2452" s="21"/>
      <c r="AD2452" s="21"/>
      <c r="AE2452" s="21"/>
      <c r="AF2452" s="21"/>
      <c r="AG2452" s="21"/>
      <c r="AH2452" s="21"/>
      <c r="AI2452" s="21"/>
      <c r="AJ2452" s="21"/>
      <c r="AK2452" s="21"/>
      <c r="AL2452" s="21"/>
      <c r="AM2452" s="21"/>
      <c r="AN2452" s="21"/>
      <c r="AO2452" s="21"/>
      <c r="AP2452" s="21"/>
      <c r="AQ2452" s="21"/>
      <c r="AR2452" s="21"/>
      <c r="AS2452" s="21"/>
      <c r="AT2452" s="21"/>
      <c r="AU2452" s="21"/>
      <c r="AV2452" s="21"/>
      <c r="AW2452" s="21"/>
      <c r="AX2452" s="21"/>
      <c r="AY2452" s="21"/>
      <c r="AZ2452" s="21"/>
      <c r="BA2452" s="21"/>
    </row>
    <row r="2453" spans="1:53" s="31" customFormat="1" ht="20.100000000000001" customHeight="1" x14ac:dyDescent="0.2">
      <c r="A2453" s="12" t="s">
        <v>82</v>
      </c>
      <c r="B2453" s="18" t="s">
        <v>268</v>
      </c>
      <c r="C2453" s="12" t="s">
        <v>574</v>
      </c>
      <c r="D2453" s="12" t="s">
        <v>597</v>
      </c>
      <c r="E2453" s="19" t="s">
        <v>5</v>
      </c>
      <c r="F2453" s="19" t="s">
        <v>2273</v>
      </c>
      <c r="G2453" s="19" t="s">
        <v>3218</v>
      </c>
      <c r="H2453" s="12" t="s">
        <v>2845</v>
      </c>
      <c r="I2453" s="20">
        <v>1000</v>
      </c>
      <c r="J2453" s="12" t="s">
        <v>2264</v>
      </c>
      <c r="K2453" s="12" t="s">
        <v>3219</v>
      </c>
      <c r="L2453" s="12" t="s">
        <v>2334</v>
      </c>
      <c r="M2453" s="12"/>
      <c r="N2453" s="12" t="s">
        <v>3220</v>
      </c>
      <c r="O2453" s="20">
        <v>0</v>
      </c>
      <c r="P2453" s="20">
        <v>0</v>
      </c>
      <c r="Q2453" s="20">
        <v>0</v>
      </c>
      <c r="R2453" s="20">
        <v>0</v>
      </c>
      <c r="S2453" s="20">
        <v>416</v>
      </c>
      <c r="T2453" s="21"/>
      <c r="U2453" s="22" t="str">
        <f>IFERROR(VLOOKUP(B2453,[1]Planilha1!$A$1:$B$34,2,FALSE),"Liberado")</f>
        <v>Liberado</v>
      </c>
      <c r="V2453" s="21"/>
      <c r="W2453" s="21"/>
      <c r="X2453" s="21"/>
      <c r="Y2453" s="21"/>
      <c r="Z2453" s="21"/>
      <c r="AA2453" s="21"/>
      <c r="AB2453" s="21"/>
      <c r="AC2453" s="21"/>
      <c r="AD2453" s="21"/>
      <c r="AE2453" s="21"/>
      <c r="AF2453" s="21"/>
      <c r="AG2453" s="21"/>
      <c r="AH2453" s="21"/>
      <c r="AI2453" s="21"/>
      <c r="AJ2453" s="21"/>
      <c r="AK2453" s="21"/>
      <c r="AL2453" s="21"/>
      <c r="AM2453" s="21"/>
      <c r="AN2453" s="21"/>
      <c r="AO2453" s="21"/>
      <c r="AP2453" s="21"/>
      <c r="AQ2453" s="21"/>
      <c r="AR2453" s="21"/>
      <c r="AS2453" s="21"/>
      <c r="AT2453" s="21"/>
      <c r="AU2453" s="21"/>
      <c r="AV2453" s="21"/>
      <c r="AW2453" s="21"/>
      <c r="AX2453" s="21"/>
      <c r="AY2453" s="21"/>
      <c r="AZ2453" s="21"/>
      <c r="BA2453" s="21"/>
    </row>
    <row r="2454" spans="1:53" s="31" customFormat="1" ht="20.100000000000001" customHeight="1" x14ac:dyDescent="0.2">
      <c r="A2454" s="12" t="s">
        <v>82</v>
      </c>
      <c r="B2454" s="18" t="s">
        <v>268</v>
      </c>
      <c r="C2454" s="12" t="s">
        <v>667</v>
      </c>
      <c r="D2454" s="12" t="s">
        <v>8461</v>
      </c>
      <c r="E2454" s="19" t="s">
        <v>5</v>
      </c>
      <c r="F2454" s="19" t="s">
        <v>2273</v>
      </c>
      <c r="G2454" s="19" t="s">
        <v>8462</v>
      </c>
      <c r="H2454" s="12" t="s">
        <v>8463</v>
      </c>
      <c r="I2454" s="20">
        <v>46850</v>
      </c>
      <c r="J2454" s="12" t="s">
        <v>2270</v>
      </c>
      <c r="K2454" s="12" t="s">
        <v>8464</v>
      </c>
      <c r="L2454" s="12" t="s">
        <v>2299</v>
      </c>
      <c r="M2454" s="12"/>
      <c r="N2454" s="12" t="s">
        <v>8465</v>
      </c>
      <c r="O2454" s="20">
        <v>0</v>
      </c>
      <c r="P2454" s="20">
        <v>5000</v>
      </c>
      <c r="Q2454" s="20">
        <v>0</v>
      </c>
      <c r="R2454" s="20">
        <v>0</v>
      </c>
      <c r="S2454" s="20">
        <v>237.6</v>
      </c>
      <c r="T2454" s="21"/>
      <c r="U2454" s="22" t="str">
        <f>IFERROR(VLOOKUP(B2454,[1]Planilha1!$A$1:$B$34,2,FALSE),"Liberado")</f>
        <v>Liberado</v>
      </c>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row>
    <row r="2455" spans="1:53" s="31" customFormat="1" ht="20.100000000000001" customHeight="1" x14ac:dyDescent="0.2">
      <c r="A2455" s="12" t="s">
        <v>82</v>
      </c>
      <c r="B2455" s="18" t="s">
        <v>268</v>
      </c>
      <c r="C2455" s="12" t="s">
        <v>674</v>
      </c>
      <c r="D2455" s="12" t="s">
        <v>680</v>
      </c>
      <c r="E2455" s="19" t="s">
        <v>5</v>
      </c>
      <c r="F2455" s="19" t="s">
        <v>2273</v>
      </c>
      <c r="G2455" s="19" t="s">
        <v>3467</v>
      </c>
      <c r="H2455" s="12" t="s">
        <v>3468</v>
      </c>
      <c r="I2455" s="20">
        <v>15000</v>
      </c>
      <c r="J2455" s="12" t="s">
        <v>2270</v>
      </c>
      <c r="K2455" s="12" t="s">
        <v>3469</v>
      </c>
      <c r="L2455" s="12" t="s">
        <v>2767</v>
      </c>
      <c r="M2455" s="12"/>
      <c r="N2455" s="12" t="s">
        <v>3470</v>
      </c>
      <c r="O2455" s="20">
        <v>0</v>
      </c>
      <c r="P2455" s="20">
        <v>5000</v>
      </c>
      <c r="Q2455" s="20">
        <v>0</v>
      </c>
      <c r="R2455" s="20">
        <v>0</v>
      </c>
      <c r="S2455" s="20">
        <v>192</v>
      </c>
      <c r="T2455" s="21"/>
      <c r="U2455" s="22" t="str">
        <f>IFERROR(VLOOKUP(B2455,[1]Planilha1!$A$1:$B$34,2,FALSE),"Liberado")</f>
        <v>Liberado</v>
      </c>
      <c r="V2455" s="21"/>
      <c r="W2455" s="21"/>
      <c r="X2455" s="21"/>
      <c r="Y2455" s="21"/>
      <c r="Z2455" s="21"/>
      <c r="AA2455" s="21"/>
      <c r="AB2455" s="21"/>
      <c r="AC2455" s="21"/>
      <c r="AD2455" s="21"/>
      <c r="AE2455" s="21"/>
      <c r="AF2455" s="21"/>
      <c r="AG2455" s="21"/>
      <c r="AH2455" s="21"/>
      <c r="AI2455" s="21"/>
      <c r="AJ2455" s="21"/>
      <c r="AK2455" s="21"/>
      <c r="AL2455" s="21"/>
      <c r="AM2455" s="21"/>
      <c r="AN2455" s="21"/>
      <c r="AO2455" s="21"/>
      <c r="AP2455" s="21"/>
      <c r="AQ2455" s="21"/>
      <c r="AR2455" s="21"/>
      <c r="AS2455" s="21"/>
      <c r="AT2455" s="21"/>
      <c r="AU2455" s="21"/>
      <c r="AV2455" s="21"/>
      <c r="AW2455" s="21"/>
      <c r="AX2455" s="21"/>
      <c r="AY2455" s="21"/>
      <c r="AZ2455" s="21"/>
      <c r="BA2455" s="21"/>
    </row>
    <row r="2456" spans="1:53" s="31" customFormat="1" ht="20.100000000000001" customHeight="1" x14ac:dyDescent="0.2">
      <c r="A2456" s="12" t="s">
        <v>82</v>
      </c>
      <c r="B2456" s="18" t="s">
        <v>268</v>
      </c>
      <c r="C2456" s="12" t="s">
        <v>466</v>
      </c>
      <c r="D2456" s="12" t="s">
        <v>1232</v>
      </c>
      <c r="E2456" s="19" t="s">
        <v>5</v>
      </c>
      <c r="F2456" s="19" t="s">
        <v>2244</v>
      </c>
      <c r="G2456" s="19" t="s">
        <v>4927</v>
      </c>
      <c r="H2456" s="12" t="s">
        <v>4928</v>
      </c>
      <c r="I2456" s="20">
        <v>14481</v>
      </c>
      <c r="J2456" s="12" t="s">
        <v>2264</v>
      </c>
      <c r="K2456" s="12" t="s">
        <v>4929</v>
      </c>
      <c r="L2456" s="12" t="s">
        <v>2296</v>
      </c>
      <c r="M2456" s="12"/>
      <c r="N2456" s="12" t="s">
        <v>2342</v>
      </c>
      <c r="O2456" s="23">
        <v>0</v>
      </c>
      <c r="P2456" s="23">
        <v>0</v>
      </c>
      <c r="Q2456" s="23">
        <v>0</v>
      </c>
      <c r="R2456" s="24">
        <v>0</v>
      </c>
      <c r="S2456" s="25">
        <v>960</v>
      </c>
      <c r="T2456" s="21"/>
      <c r="U2456" s="22" t="str">
        <f>IFERROR(VLOOKUP(B2456,[1]Planilha1!$A$1:$B$34,2,FALSE),"Liberado")</f>
        <v>Liberado</v>
      </c>
      <c r="V2456" s="21"/>
      <c r="W2456" s="21"/>
      <c r="X2456" s="21"/>
      <c r="Y2456" s="21"/>
      <c r="Z2456" s="21"/>
      <c r="AA2456" s="21"/>
      <c r="AB2456" s="21"/>
      <c r="AC2456" s="21"/>
      <c r="AD2456" s="21"/>
      <c r="AE2456" s="21"/>
      <c r="AF2456" s="21"/>
      <c r="AG2456" s="21"/>
      <c r="AH2456" s="21"/>
      <c r="AI2456" s="21"/>
      <c r="AJ2456" s="21"/>
      <c r="AK2456" s="21"/>
      <c r="AL2456" s="21"/>
      <c r="AM2456" s="21"/>
      <c r="AN2456" s="21"/>
      <c r="AO2456" s="21"/>
      <c r="AP2456" s="21"/>
      <c r="AQ2456" s="21"/>
      <c r="AR2456" s="21"/>
      <c r="AS2456" s="21"/>
      <c r="AT2456" s="21"/>
      <c r="AU2456" s="21"/>
      <c r="AV2456" s="21"/>
      <c r="AW2456" s="21"/>
      <c r="AX2456" s="21"/>
      <c r="AY2456" s="21"/>
      <c r="AZ2456" s="21"/>
      <c r="BA2456" s="21"/>
    </row>
    <row r="2457" spans="1:53" s="31" customFormat="1" ht="20.100000000000001" customHeight="1" x14ac:dyDescent="0.2">
      <c r="A2457" s="12" t="s">
        <v>82</v>
      </c>
      <c r="B2457" s="18" t="s">
        <v>268</v>
      </c>
      <c r="C2457" s="12" t="s">
        <v>320</v>
      </c>
      <c r="D2457" s="12" t="s">
        <v>7760</v>
      </c>
      <c r="E2457" s="19" t="s">
        <v>5</v>
      </c>
      <c r="F2457" s="19" t="s">
        <v>2273</v>
      </c>
      <c r="G2457" s="19" t="s">
        <v>9580</v>
      </c>
      <c r="H2457" s="12" t="s">
        <v>5491</v>
      </c>
      <c r="I2457" s="20">
        <v>10000</v>
      </c>
      <c r="J2457" s="12" t="s">
        <v>2264</v>
      </c>
      <c r="K2457" s="12" t="s">
        <v>9581</v>
      </c>
      <c r="L2457" s="12" t="s">
        <v>8183</v>
      </c>
      <c r="M2457" s="12"/>
      <c r="N2457" s="12" t="s">
        <v>2768</v>
      </c>
      <c r="O2457" s="23">
        <v>0</v>
      </c>
      <c r="P2457" s="23">
        <v>8000</v>
      </c>
      <c r="Q2457" s="23">
        <v>0</v>
      </c>
      <c r="R2457" s="24">
        <v>0</v>
      </c>
      <c r="S2457" s="25">
        <v>543.84</v>
      </c>
      <c r="T2457" s="21"/>
      <c r="U2457" s="22" t="str">
        <f>IFERROR(VLOOKUP(B2457,[1]Planilha1!$A$1:$B$34,2,FALSE),"Liberado")</f>
        <v>Liberado</v>
      </c>
      <c r="V2457" s="21"/>
      <c r="W2457" s="21"/>
      <c r="X2457" s="21"/>
      <c r="Y2457" s="21"/>
      <c r="Z2457" s="21"/>
      <c r="AA2457" s="21"/>
      <c r="AB2457" s="21"/>
      <c r="AC2457" s="21"/>
      <c r="AD2457" s="21"/>
      <c r="AE2457" s="21"/>
      <c r="AF2457" s="21"/>
      <c r="AG2457" s="21"/>
      <c r="AH2457" s="21"/>
      <c r="AI2457" s="21"/>
      <c r="AJ2457" s="21"/>
      <c r="AK2457" s="21"/>
      <c r="AL2457" s="21"/>
      <c r="AM2457" s="21"/>
      <c r="AN2457" s="21"/>
      <c r="AO2457" s="21"/>
      <c r="AP2457" s="21"/>
      <c r="AQ2457" s="21"/>
      <c r="AR2457" s="21"/>
      <c r="AS2457" s="21"/>
      <c r="AT2457" s="21"/>
      <c r="AU2457" s="21"/>
      <c r="AV2457" s="21"/>
      <c r="AW2457" s="21"/>
      <c r="AX2457" s="21"/>
      <c r="AY2457" s="21"/>
      <c r="AZ2457" s="21"/>
      <c r="BA2457" s="21"/>
    </row>
    <row r="2458" spans="1:53" s="31" customFormat="1" ht="20.100000000000001" customHeight="1" x14ac:dyDescent="0.2">
      <c r="A2458" s="12" t="s">
        <v>82</v>
      </c>
      <c r="B2458" s="18" t="s">
        <v>268</v>
      </c>
      <c r="C2458" s="12" t="s">
        <v>466</v>
      </c>
      <c r="D2458" s="12" t="s">
        <v>1527</v>
      </c>
      <c r="E2458" s="19" t="s">
        <v>5</v>
      </c>
      <c r="F2458" s="19" t="s">
        <v>10</v>
      </c>
      <c r="G2458" s="19" t="s">
        <v>5643</v>
      </c>
      <c r="H2458" s="12" t="s">
        <v>2845</v>
      </c>
      <c r="I2458" s="20">
        <v>15241.44</v>
      </c>
      <c r="J2458" s="12" t="s">
        <v>2264</v>
      </c>
      <c r="K2458" s="12" t="s">
        <v>5644</v>
      </c>
      <c r="L2458" s="12" t="s">
        <v>2334</v>
      </c>
      <c r="M2458" s="12"/>
      <c r="N2458" s="12" t="s">
        <v>5645</v>
      </c>
      <c r="O2458" s="23">
        <v>5000</v>
      </c>
      <c r="P2458" s="23">
        <v>0</v>
      </c>
      <c r="Q2458" s="23">
        <v>0</v>
      </c>
      <c r="R2458" s="24">
        <v>0</v>
      </c>
      <c r="S2458" s="25">
        <v>960</v>
      </c>
      <c r="T2458" s="21"/>
      <c r="U2458" s="22" t="str">
        <f>IFERROR(VLOOKUP(B2458,[1]Planilha1!$A$1:$B$34,2,FALSE),"Liberado")</f>
        <v>Liberado</v>
      </c>
      <c r="V2458" s="21"/>
      <c r="W2458" s="21"/>
      <c r="X2458" s="21"/>
      <c r="Y2458" s="21"/>
      <c r="Z2458" s="21"/>
      <c r="AA2458" s="21"/>
      <c r="AB2458" s="21"/>
      <c r="AC2458" s="21"/>
      <c r="AD2458" s="21"/>
      <c r="AE2458" s="21"/>
      <c r="AF2458" s="21"/>
      <c r="AG2458" s="21"/>
      <c r="AH2458" s="21"/>
      <c r="AI2458" s="21"/>
      <c r="AJ2458" s="21"/>
      <c r="AK2458" s="21"/>
      <c r="AL2458" s="21"/>
      <c r="AM2458" s="21"/>
      <c r="AN2458" s="21"/>
      <c r="AO2458" s="21"/>
      <c r="AP2458" s="21"/>
      <c r="AQ2458" s="21"/>
      <c r="AR2458" s="21"/>
      <c r="AS2458" s="21"/>
      <c r="AT2458" s="21"/>
      <c r="AU2458" s="21"/>
      <c r="AV2458" s="21"/>
      <c r="AW2458" s="21"/>
      <c r="AX2458" s="21"/>
      <c r="AY2458" s="21"/>
      <c r="AZ2458" s="21"/>
      <c r="BA2458" s="21"/>
    </row>
    <row r="2459" spans="1:53" s="31" customFormat="1" ht="20.100000000000001" customHeight="1" x14ac:dyDescent="0.2">
      <c r="A2459" s="12" t="s">
        <v>82</v>
      </c>
      <c r="B2459" s="18" t="s">
        <v>268</v>
      </c>
      <c r="C2459" s="12" t="s">
        <v>466</v>
      </c>
      <c r="D2459" s="12" t="s">
        <v>1529</v>
      </c>
      <c r="E2459" s="19" t="s">
        <v>5</v>
      </c>
      <c r="F2459" s="19" t="s">
        <v>2452</v>
      </c>
      <c r="G2459" s="19" t="s">
        <v>5648</v>
      </c>
      <c r="H2459" s="12" t="s">
        <v>5649</v>
      </c>
      <c r="I2459" s="20">
        <v>937</v>
      </c>
      <c r="J2459" s="12" t="s">
        <v>2276</v>
      </c>
      <c r="K2459" s="12" t="s">
        <v>3216</v>
      </c>
      <c r="L2459" s="12" t="s">
        <v>2505</v>
      </c>
      <c r="M2459" s="12"/>
      <c r="N2459" s="12" t="s">
        <v>3216</v>
      </c>
      <c r="O2459" s="23">
        <v>0</v>
      </c>
      <c r="P2459" s="23">
        <v>0</v>
      </c>
      <c r="Q2459" s="23">
        <v>0</v>
      </c>
      <c r="R2459" s="24">
        <v>0</v>
      </c>
      <c r="S2459" s="25">
        <v>546.88</v>
      </c>
      <c r="T2459" s="21"/>
      <c r="U2459" s="22" t="str">
        <f>IFERROR(VLOOKUP(B2459,[1]Planilha1!$A$1:$B$34,2,FALSE),"Liberado")</f>
        <v>Liberado</v>
      </c>
      <c r="V2459" s="21"/>
      <c r="W2459" s="21"/>
      <c r="X2459" s="21"/>
      <c r="Y2459" s="21"/>
      <c r="Z2459" s="21"/>
      <c r="AA2459" s="21"/>
      <c r="AB2459" s="21"/>
      <c r="AC2459" s="21"/>
      <c r="AD2459" s="21"/>
      <c r="AE2459" s="21"/>
      <c r="AF2459" s="21"/>
      <c r="AG2459" s="21"/>
      <c r="AH2459" s="21"/>
      <c r="AI2459" s="21"/>
      <c r="AJ2459" s="21"/>
      <c r="AK2459" s="21"/>
      <c r="AL2459" s="21"/>
      <c r="AM2459" s="21"/>
      <c r="AN2459" s="21"/>
      <c r="AO2459" s="21"/>
      <c r="AP2459" s="21"/>
      <c r="AQ2459" s="21"/>
      <c r="AR2459" s="21"/>
      <c r="AS2459" s="21"/>
      <c r="AT2459" s="21"/>
      <c r="AU2459" s="21"/>
      <c r="AV2459" s="21"/>
      <c r="AW2459" s="21"/>
      <c r="AX2459" s="21"/>
      <c r="AY2459" s="21"/>
      <c r="AZ2459" s="21"/>
      <c r="BA2459" s="21"/>
    </row>
    <row r="2460" spans="1:53" s="31" customFormat="1" ht="20.100000000000001" customHeight="1" x14ac:dyDescent="0.2">
      <c r="A2460" s="12" t="s">
        <v>82</v>
      </c>
      <c r="B2460" s="18" t="s">
        <v>268</v>
      </c>
      <c r="C2460" s="12" t="s">
        <v>466</v>
      </c>
      <c r="D2460" s="12" t="s">
        <v>10284</v>
      </c>
      <c r="E2460" s="19" t="s">
        <v>5</v>
      </c>
      <c r="F2460" s="19" t="s">
        <v>4670</v>
      </c>
      <c r="G2460" s="19" t="s">
        <v>10285</v>
      </c>
      <c r="H2460" s="12" t="s">
        <v>2845</v>
      </c>
      <c r="I2460" s="20">
        <v>11255.2</v>
      </c>
      <c r="J2460" s="12" t="s">
        <v>2264</v>
      </c>
      <c r="K2460" s="12" t="s">
        <v>8306</v>
      </c>
      <c r="L2460" s="12" t="s">
        <v>2266</v>
      </c>
      <c r="M2460" s="12"/>
      <c r="N2460" s="12" t="s">
        <v>2768</v>
      </c>
      <c r="O2460" s="23">
        <v>0</v>
      </c>
      <c r="P2460" s="23">
        <v>8000</v>
      </c>
      <c r="Q2460" s="23">
        <v>0</v>
      </c>
      <c r="R2460" s="24">
        <v>0</v>
      </c>
      <c r="S2460" s="25">
        <v>0</v>
      </c>
      <c r="T2460" s="21"/>
      <c r="U2460" s="22" t="str">
        <f>IFERROR(VLOOKUP(B2460,[1]Planilha1!$A$1:$B$34,2,FALSE),"Liberado")</f>
        <v>Liberado</v>
      </c>
      <c r="V2460" s="21"/>
      <c r="W2460" s="21"/>
      <c r="X2460" s="21"/>
      <c r="Y2460" s="21"/>
      <c r="Z2460" s="21"/>
      <c r="AA2460" s="21"/>
      <c r="AB2460" s="21"/>
      <c r="AC2460" s="21"/>
      <c r="AD2460" s="21"/>
      <c r="AE2460" s="21"/>
      <c r="AF2460" s="21"/>
      <c r="AG2460" s="21"/>
      <c r="AH2460" s="21"/>
      <c r="AI2460" s="21"/>
      <c r="AJ2460" s="21"/>
      <c r="AK2460" s="21"/>
      <c r="AL2460" s="21"/>
      <c r="AM2460" s="21"/>
      <c r="AN2460" s="21"/>
      <c r="AO2460" s="21"/>
      <c r="AP2460" s="21"/>
      <c r="AQ2460" s="21"/>
      <c r="AR2460" s="21"/>
      <c r="AS2460" s="21"/>
      <c r="AT2460" s="21"/>
      <c r="AU2460" s="21"/>
      <c r="AV2460" s="21"/>
      <c r="AW2460" s="21"/>
      <c r="AX2460" s="21"/>
      <c r="AY2460" s="21"/>
      <c r="AZ2460" s="21"/>
      <c r="BA2460" s="21"/>
    </row>
    <row r="2461" spans="1:53" s="31" customFormat="1" ht="20.100000000000001" customHeight="1" x14ac:dyDescent="0.2">
      <c r="A2461" s="12" t="s">
        <v>82</v>
      </c>
      <c r="B2461" s="18" t="s">
        <v>268</v>
      </c>
      <c r="C2461" s="12" t="s">
        <v>466</v>
      </c>
      <c r="D2461" s="12" t="s">
        <v>10286</v>
      </c>
      <c r="E2461" s="19" t="s">
        <v>5</v>
      </c>
      <c r="F2461" s="19" t="s">
        <v>10</v>
      </c>
      <c r="G2461" s="19" t="s">
        <v>10287</v>
      </c>
      <c r="H2461" s="12" t="s">
        <v>2845</v>
      </c>
      <c r="I2461" s="20">
        <v>22325</v>
      </c>
      <c r="J2461" s="12" t="s">
        <v>2264</v>
      </c>
      <c r="K2461" s="12" t="s">
        <v>4957</v>
      </c>
      <c r="L2461" s="12" t="s">
        <v>2288</v>
      </c>
      <c r="M2461" s="12" t="s">
        <v>10288</v>
      </c>
      <c r="N2461" s="12" t="s">
        <v>2768</v>
      </c>
      <c r="O2461" s="23">
        <v>0</v>
      </c>
      <c r="P2461" s="23">
        <v>5000</v>
      </c>
      <c r="Q2461" s="23">
        <v>0</v>
      </c>
      <c r="R2461" s="24">
        <v>0</v>
      </c>
      <c r="S2461" s="25">
        <v>0</v>
      </c>
      <c r="T2461" s="21"/>
      <c r="U2461" s="22" t="str">
        <f>IFERROR(VLOOKUP(B2461,[1]Planilha1!$A$1:$B$34,2,FALSE),"Liberado")</f>
        <v>Liberado</v>
      </c>
      <c r="V2461" s="21"/>
      <c r="W2461" s="21"/>
      <c r="X2461" s="21"/>
      <c r="Y2461" s="21"/>
      <c r="Z2461" s="21"/>
      <c r="AA2461" s="21"/>
      <c r="AB2461" s="21"/>
      <c r="AC2461" s="21"/>
      <c r="AD2461" s="21"/>
      <c r="AE2461" s="21"/>
      <c r="AF2461" s="21"/>
      <c r="AG2461" s="21"/>
      <c r="AH2461" s="21"/>
      <c r="AI2461" s="21"/>
      <c r="AJ2461" s="21"/>
      <c r="AK2461" s="21"/>
      <c r="AL2461" s="21"/>
      <c r="AM2461" s="21"/>
      <c r="AN2461" s="21"/>
      <c r="AO2461" s="21"/>
      <c r="AP2461" s="21"/>
      <c r="AQ2461" s="21"/>
      <c r="AR2461" s="21"/>
      <c r="AS2461" s="21"/>
      <c r="AT2461" s="21"/>
      <c r="AU2461" s="21"/>
      <c r="AV2461" s="21"/>
      <c r="AW2461" s="21"/>
      <c r="AX2461" s="21"/>
      <c r="AY2461" s="21"/>
      <c r="AZ2461" s="21"/>
      <c r="BA2461" s="21"/>
    </row>
    <row r="2462" spans="1:53" s="31" customFormat="1" ht="20.100000000000001" customHeight="1" x14ac:dyDescent="0.2">
      <c r="A2462" s="12" t="s">
        <v>82</v>
      </c>
      <c r="B2462" s="18" t="s">
        <v>268</v>
      </c>
      <c r="C2462" s="12" t="s">
        <v>318</v>
      </c>
      <c r="D2462" s="12" t="s">
        <v>1530</v>
      </c>
      <c r="E2462" s="19" t="s">
        <v>5</v>
      </c>
      <c r="F2462" s="19" t="s">
        <v>2434</v>
      </c>
      <c r="G2462" s="19" t="s">
        <v>5650</v>
      </c>
      <c r="H2462" s="12" t="s">
        <v>5651</v>
      </c>
      <c r="I2462" s="20">
        <v>40000</v>
      </c>
      <c r="J2462" s="12" t="s">
        <v>2264</v>
      </c>
      <c r="K2462" s="12" t="s">
        <v>5652</v>
      </c>
      <c r="L2462" s="12" t="s">
        <v>2334</v>
      </c>
      <c r="M2462" s="12"/>
      <c r="N2462" s="12" t="s">
        <v>8112</v>
      </c>
      <c r="O2462" s="23">
        <v>0</v>
      </c>
      <c r="P2462" s="23">
        <v>14000</v>
      </c>
      <c r="Q2462" s="23">
        <v>0</v>
      </c>
      <c r="R2462" s="24">
        <v>0</v>
      </c>
      <c r="S2462" s="25">
        <v>800</v>
      </c>
      <c r="T2462" s="21"/>
      <c r="U2462" s="22" t="str">
        <f>IFERROR(VLOOKUP(B2462,[1]Planilha1!$A$1:$B$34,2,FALSE),"Liberado")</f>
        <v>Liberado</v>
      </c>
      <c r="V2462" s="21"/>
      <c r="W2462" s="21"/>
      <c r="X2462" s="21"/>
      <c r="Y2462" s="21"/>
      <c r="Z2462" s="21"/>
      <c r="AA2462" s="21"/>
      <c r="AB2462" s="21"/>
      <c r="AC2462" s="21"/>
      <c r="AD2462" s="21"/>
      <c r="AE2462" s="21"/>
      <c r="AF2462" s="21"/>
      <c r="AG2462" s="21"/>
      <c r="AH2462" s="21"/>
      <c r="AI2462" s="21"/>
      <c r="AJ2462" s="21"/>
      <c r="AK2462" s="21"/>
      <c r="AL2462" s="21"/>
      <c r="AM2462" s="21"/>
      <c r="AN2462" s="21"/>
      <c r="AO2462" s="21"/>
      <c r="AP2462" s="21"/>
      <c r="AQ2462" s="21"/>
      <c r="AR2462" s="21"/>
      <c r="AS2462" s="21"/>
      <c r="AT2462" s="21"/>
      <c r="AU2462" s="21"/>
      <c r="AV2462" s="21"/>
      <c r="AW2462" s="21"/>
      <c r="AX2462" s="21"/>
      <c r="AY2462" s="21"/>
      <c r="AZ2462" s="21"/>
      <c r="BA2462" s="21"/>
    </row>
    <row r="2463" spans="1:53" s="31" customFormat="1" ht="20.100000000000001" customHeight="1" x14ac:dyDescent="0.2">
      <c r="A2463" s="12" t="s">
        <v>82</v>
      </c>
      <c r="B2463" s="18" t="s">
        <v>268</v>
      </c>
      <c r="C2463" s="12" t="s">
        <v>318</v>
      </c>
      <c r="D2463" s="12" t="s">
        <v>10289</v>
      </c>
      <c r="E2463" s="19" t="s">
        <v>5</v>
      </c>
      <c r="F2463" s="19" t="s">
        <v>9867</v>
      </c>
      <c r="G2463" s="19" t="s">
        <v>10290</v>
      </c>
      <c r="H2463" s="12" t="s">
        <v>10291</v>
      </c>
      <c r="I2463" s="20">
        <v>10100</v>
      </c>
      <c r="J2463" s="12" t="s">
        <v>2302</v>
      </c>
      <c r="K2463" s="12" t="s">
        <v>10292</v>
      </c>
      <c r="L2463" s="12" t="s">
        <v>7875</v>
      </c>
      <c r="M2463" s="12"/>
      <c r="N2463" s="12" t="s">
        <v>10293</v>
      </c>
      <c r="O2463" s="23">
        <v>0</v>
      </c>
      <c r="P2463" s="23">
        <v>0</v>
      </c>
      <c r="Q2463" s="23">
        <v>0</v>
      </c>
      <c r="R2463" s="24">
        <v>0</v>
      </c>
      <c r="S2463" s="25">
        <v>160</v>
      </c>
      <c r="T2463" s="21"/>
      <c r="U2463" s="22" t="str">
        <f>IFERROR(VLOOKUP(B2463,[1]Planilha1!$A$1:$B$34,2,FALSE),"Liberado")</f>
        <v>Liberado</v>
      </c>
      <c r="V2463" s="21"/>
      <c r="W2463" s="21"/>
      <c r="X2463" s="21"/>
      <c r="Y2463" s="21"/>
      <c r="Z2463" s="21"/>
      <c r="AA2463" s="21"/>
      <c r="AB2463" s="21"/>
      <c r="AC2463" s="21"/>
      <c r="AD2463" s="21"/>
      <c r="AE2463" s="21"/>
      <c r="AF2463" s="21"/>
      <c r="AG2463" s="21"/>
      <c r="AH2463" s="21"/>
      <c r="AI2463" s="21"/>
      <c r="AJ2463" s="21"/>
      <c r="AK2463" s="21"/>
      <c r="AL2463" s="21"/>
      <c r="AM2463" s="21"/>
      <c r="AN2463" s="21"/>
      <c r="AO2463" s="21"/>
      <c r="AP2463" s="21"/>
      <c r="AQ2463" s="21"/>
      <c r="AR2463" s="21"/>
      <c r="AS2463" s="21"/>
      <c r="AT2463" s="21"/>
      <c r="AU2463" s="21"/>
      <c r="AV2463" s="21"/>
      <c r="AW2463" s="21"/>
      <c r="AX2463" s="21"/>
      <c r="AY2463" s="21"/>
      <c r="AZ2463" s="21"/>
      <c r="BA2463" s="21"/>
    </row>
    <row r="2464" spans="1:53" s="31" customFormat="1" ht="20.100000000000001" customHeight="1" x14ac:dyDescent="0.2">
      <c r="A2464" s="12" t="s">
        <v>82</v>
      </c>
      <c r="B2464" s="18" t="s">
        <v>268</v>
      </c>
      <c r="C2464" s="12" t="s">
        <v>318</v>
      </c>
      <c r="D2464" s="12" t="s">
        <v>10294</v>
      </c>
      <c r="E2464" s="19" t="s">
        <v>5</v>
      </c>
      <c r="F2464" s="19" t="s">
        <v>7910</v>
      </c>
      <c r="G2464" s="19" t="s">
        <v>10295</v>
      </c>
      <c r="H2464" s="12" t="s">
        <v>5657</v>
      </c>
      <c r="I2464" s="20">
        <v>1800</v>
      </c>
      <c r="J2464" s="12" t="s">
        <v>2264</v>
      </c>
      <c r="K2464" s="12" t="s">
        <v>2512</v>
      </c>
      <c r="L2464" s="12" t="s">
        <v>2249</v>
      </c>
      <c r="M2464" s="12"/>
      <c r="N2464" s="12" t="s">
        <v>2438</v>
      </c>
      <c r="O2464" s="23">
        <v>0</v>
      </c>
      <c r="P2464" s="23">
        <v>15000</v>
      </c>
      <c r="Q2464" s="23">
        <v>0</v>
      </c>
      <c r="R2464" s="24">
        <v>0</v>
      </c>
      <c r="S2464" s="25">
        <v>160</v>
      </c>
      <c r="T2464" s="21"/>
      <c r="U2464" s="22" t="str">
        <f>IFERROR(VLOOKUP(B2464,[1]Planilha1!$A$1:$B$34,2,FALSE),"Liberado")</f>
        <v>Liberado</v>
      </c>
      <c r="V2464" s="21"/>
      <c r="W2464" s="21"/>
      <c r="X2464" s="21"/>
      <c r="Y2464" s="21"/>
      <c r="Z2464" s="21"/>
      <c r="AA2464" s="21"/>
      <c r="AB2464" s="21"/>
      <c r="AC2464" s="21"/>
      <c r="AD2464" s="21"/>
      <c r="AE2464" s="21"/>
      <c r="AF2464" s="21"/>
      <c r="AG2464" s="21"/>
      <c r="AH2464" s="21"/>
      <c r="AI2464" s="21"/>
      <c r="AJ2464" s="21"/>
      <c r="AK2464" s="21"/>
      <c r="AL2464" s="21"/>
      <c r="AM2464" s="21"/>
      <c r="AN2464" s="21"/>
      <c r="AO2464" s="21"/>
      <c r="AP2464" s="21"/>
      <c r="AQ2464" s="21"/>
      <c r="AR2464" s="21"/>
      <c r="AS2464" s="21"/>
      <c r="AT2464" s="21"/>
      <c r="AU2464" s="21"/>
      <c r="AV2464" s="21"/>
      <c r="AW2464" s="21"/>
      <c r="AX2464" s="21"/>
      <c r="AY2464" s="21"/>
      <c r="AZ2464" s="21"/>
      <c r="BA2464" s="21"/>
    </row>
    <row r="2465" spans="1:53" s="31" customFormat="1" ht="20.100000000000001" customHeight="1" x14ac:dyDescent="0.2">
      <c r="A2465" s="12" t="s">
        <v>82</v>
      </c>
      <c r="B2465" s="18" t="s">
        <v>268</v>
      </c>
      <c r="C2465" s="12" t="s">
        <v>318</v>
      </c>
      <c r="D2465" s="12" t="s">
        <v>10296</v>
      </c>
      <c r="E2465" s="19" t="s">
        <v>5</v>
      </c>
      <c r="F2465" s="19" t="s">
        <v>2324</v>
      </c>
      <c r="G2465" s="19" t="s">
        <v>10297</v>
      </c>
      <c r="H2465" s="12" t="s">
        <v>10298</v>
      </c>
      <c r="I2465" s="20">
        <v>1696.99</v>
      </c>
      <c r="J2465" s="12" t="s">
        <v>2264</v>
      </c>
      <c r="K2465" s="12" t="s">
        <v>10299</v>
      </c>
      <c r="L2465" s="12" t="s">
        <v>7875</v>
      </c>
      <c r="M2465" s="12"/>
      <c r="N2465" s="12" t="s">
        <v>2768</v>
      </c>
      <c r="O2465" s="23">
        <v>0</v>
      </c>
      <c r="P2465" s="23">
        <v>7000</v>
      </c>
      <c r="Q2465" s="23">
        <v>0</v>
      </c>
      <c r="R2465" s="24">
        <v>0</v>
      </c>
      <c r="S2465" s="25">
        <v>120</v>
      </c>
      <c r="T2465" s="21"/>
      <c r="U2465" s="22" t="str">
        <f>IFERROR(VLOOKUP(B2465,[1]Planilha1!$A$1:$B$34,2,FALSE),"Liberado")</f>
        <v>Liberado</v>
      </c>
      <c r="V2465" s="21"/>
      <c r="W2465" s="21"/>
      <c r="X2465" s="21"/>
      <c r="Y2465" s="21"/>
      <c r="Z2465" s="21"/>
      <c r="AA2465" s="21"/>
      <c r="AB2465" s="21"/>
      <c r="AC2465" s="21"/>
      <c r="AD2465" s="21"/>
      <c r="AE2465" s="21"/>
      <c r="AF2465" s="21"/>
      <c r="AG2465" s="21"/>
      <c r="AH2465" s="21"/>
      <c r="AI2465" s="21"/>
      <c r="AJ2465" s="21"/>
      <c r="AK2465" s="21"/>
      <c r="AL2465" s="21"/>
      <c r="AM2465" s="21"/>
      <c r="AN2465" s="21"/>
      <c r="AO2465" s="21"/>
      <c r="AP2465" s="21"/>
      <c r="AQ2465" s="21"/>
      <c r="AR2465" s="21"/>
      <c r="AS2465" s="21"/>
      <c r="AT2465" s="21"/>
      <c r="AU2465" s="21"/>
      <c r="AV2465" s="21"/>
      <c r="AW2465" s="21"/>
      <c r="AX2465" s="21"/>
      <c r="AY2465" s="21"/>
      <c r="AZ2465" s="21"/>
      <c r="BA2465" s="21"/>
    </row>
    <row r="2466" spans="1:53" s="31" customFormat="1" ht="20.100000000000001" customHeight="1" x14ac:dyDescent="0.2">
      <c r="A2466" s="12" t="s">
        <v>82</v>
      </c>
      <c r="B2466" s="18" t="s">
        <v>268</v>
      </c>
      <c r="C2466" s="12" t="s">
        <v>320</v>
      </c>
      <c r="D2466" s="12" t="s">
        <v>7762</v>
      </c>
      <c r="E2466" s="19" t="s">
        <v>5</v>
      </c>
      <c r="F2466" s="19" t="s">
        <v>10</v>
      </c>
      <c r="G2466" s="19" t="s">
        <v>10300</v>
      </c>
      <c r="H2466" s="12" t="s">
        <v>5491</v>
      </c>
      <c r="I2466" s="20">
        <v>35200</v>
      </c>
      <c r="J2466" s="12" t="s">
        <v>2264</v>
      </c>
      <c r="K2466" s="12" t="s">
        <v>10301</v>
      </c>
      <c r="L2466" s="12" t="s">
        <v>3437</v>
      </c>
      <c r="M2466" s="12"/>
      <c r="N2466" s="12" t="s">
        <v>2342</v>
      </c>
      <c r="O2466" s="23">
        <v>5000</v>
      </c>
      <c r="P2466" s="23">
        <v>0</v>
      </c>
      <c r="Q2466" s="23">
        <v>0</v>
      </c>
      <c r="R2466" s="24">
        <v>0</v>
      </c>
      <c r="S2466" s="25">
        <v>480</v>
      </c>
      <c r="T2466" s="21"/>
      <c r="U2466" s="22" t="str">
        <f>IFERROR(VLOOKUP(B2466,[1]Planilha1!$A$1:$B$34,2,FALSE),"Liberado")</f>
        <v>Liberado</v>
      </c>
      <c r="V2466" s="21"/>
      <c r="W2466" s="21"/>
      <c r="X2466" s="21"/>
      <c r="Y2466" s="21"/>
      <c r="Z2466" s="21"/>
      <c r="AA2466" s="21"/>
      <c r="AB2466" s="21"/>
      <c r="AC2466" s="21"/>
      <c r="AD2466" s="21"/>
      <c r="AE2466" s="21"/>
      <c r="AF2466" s="21"/>
      <c r="AG2466" s="21"/>
      <c r="AH2466" s="21"/>
      <c r="AI2466" s="21"/>
      <c r="AJ2466" s="21"/>
      <c r="AK2466" s="21"/>
      <c r="AL2466" s="21"/>
      <c r="AM2466" s="21"/>
      <c r="AN2466" s="21"/>
      <c r="AO2466" s="21"/>
      <c r="AP2466" s="21"/>
      <c r="AQ2466" s="21"/>
      <c r="AR2466" s="21"/>
      <c r="AS2466" s="21"/>
      <c r="AT2466" s="21"/>
      <c r="AU2466" s="21"/>
      <c r="AV2466" s="21"/>
      <c r="AW2466" s="21"/>
      <c r="AX2466" s="21"/>
      <c r="AY2466" s="21"/>
      <c r="AZ2466" s="21"/>
      <c r="BA2466" s="21"/>
    </row>
    <row r="2467" spans="1:53" s="31" customFormat="1" ht="20.100000000000001" customHeight="1" x14ac:dyDescent="0.2">
      <c r="A2467" s="12" t="s">
        <v>82</v>
      </c>
      <c r="B2467" s="18" t="s">
        <v>268</v>
      </c>
      <c r="C2467" s="12" t="s">
        <v>320</v>
      </c>
      <c r="D2467" s="12" t="s">
        <v>1531</v>
      </c>
      <c r="E2467" s="19" t="s">
        <v>5</v>
      </c>
      <c r="F2467" s="19" t="s">
        <v>2273</v>
      </c>
      <c r="G2467" s="19" t="s">
        <v>5653</v>
      </c>
      <c r="H2467" s="12" t="s">
        <v>5491</v>
      </c>
      <c r="I2467" s="20">
        <v>35200</v>
      </c>
      <c r="J2467" s="12" t="s">
        <v>2264</v>
      </c>
      <c r="K2467" s="12" t="s">
        <v>5654</v>
      </c>
      <c r="L2467" s="12" t="s">
        <v>2266</v>
      </c>
      <c r="M2467" s="12"/>
      <c r="N2467" s="12" t="s">
        <v>3170</v>
      </c>
      <c r="O2467" s="23">
        <v>2000</v>
      </c>
      <c r="P2467" s="23">
        <v>0</v>
      </c>
      <c r="Q2467" s="23">
        <v>0</v>
      </c>
      <c r="R2467" s="24">
        <v>0</v>
      </c>
      <c r="S2467" s="25">
        <v>521.70000000000005</v>
      </c>
      <c r="T2467" s="21"/>
      <c r="U2467" s="22" t="str">
        <f>IFERROR(VLOOKUP(B2467,[1]Planilha1!$A$1:$B$34,2,FALSE),"Liberado")</f>
        <v>Liberado</v>
      </c>
      <c r="V2467" s="21"/>
      <c r="W2467" s="21"/>
      <c r="X2467" s="21"/>
      <c r="Y2467" s="21"/>
      <c r="Z2467" s="21"/>
      <c r="AA2467" s="21"/>
      <c r="AB2467" s="21"/>
      <c r="AC2467" s="21"/>
      <c r="AD2467" s="21"/>
      <c r="AE2467" s="21"/>
      <c r="AF2467" s="21"/>
      <c r="AG2467" s="21"/>
      <c r="AH2467" s="21"/>
      <c r="AI2467" s="21"/>
      <c r="AJ2467" s="21"/>
      <c r="AK2467" s="21"/>
      <c r="AL2467" s="21"/>
      <c r="AM2467" s="21"/>
      <c r="AN2467" s="21"/>
      <c r="AO2467" s="21"/>
      <c r="AP2467" s="21"/>
      <c r="AQ2467" s="21"/>
      <c r="AR2467" s="21"/>
      <c r="AS2467" s="21"/>
      <c r="AT2467" s="21"/>
      <c r="AU2467" s="21"/>
      <c r="AV2467" s="21"/>
      <c r="AW2467" s="21"/>
      <c r="AX2467" s="21"/>
      <c r="AY2467" s="21"/>
      <c r="AZ2467" s="21"/>
      <c r="BA2467" s="21"/>
    </row>
    <row r="2468" spans="1:53" s="31" customFormat="1" ht="20.100000000000001" customHeight="1" x14ac:dyDescent="0.2">
      <c r="A2468" s="12" t="s">
        <v>82</v>
      </c>
      <c r="B2468" s="18" t="s">
        <v>268</v>
      </c>
      <c r="C2468" s="12" t="s">
        <v>320</v>
      </c>
      <c r="D2468" s="12" t="s">
        <v>1532</v>
      </c>
      <c r="E2468" s="19" t="s">
        <v>5</v>
      </c>
      <c r="F2468" s="19" t="s">
        <v>3827</v>
      </c>
      <c r="G2468" s="19" t="s">
        <v>5655</v>
      </c>
      <c r="H2468" s="12" t="s">
        <v>5651</v>
      </c>
      <c r="I2468" s="20">
        <v>777000</v>
      </c>
      <c r="J2468" s="12" t="s">
        <v>2276</v>
      </c>
      <c r="K2468" s="12" t="s">
        <v>3216</v>
      </c>
      <c r="L2468" s="12" t="s">
        <v>3939</v>
      </c>
      <c r="M2468" s="12" t="s">
        <v>10288</v>
      </c>
      <c r="N2468" s="12" t="s">
        <v>3216</v>
      </c>
      <c r="O2468" s="23">
        <v>0</v>
      </c>
      <c r="P2468" s="23">
        <v>0</v>
      </c>
      <c r="Q2468" s="23">
        <v>0</v>
      </c>
      <c r="R2468" s="24">
        <v>0</v>
      </c>
      <c r="S2468" s="25">
        <v>561.53</v>
      </c>
      <c r="T2468" s="21"/>
      <c r="U2468" s="22" t="str">
        <f>IFERROR(VLOOKUP(B2468,[1]Planilha1!$A$1:$B$34,2,FALSE),"Liberado")</f>
        <v>Liberado</v>
      </c>
      <c r="V2468" s="21"/>
      <c r="W2468" s="21"/>
      <c r="X2468" s="21"/>
      <c r="Y2468" s="21"/>
      <c r="Z2468" s="21"/>
      <c r="AA2468" s="21"/>
      <c r="AB2468" s="21"/>
      <c r="AC2468" s="21"/>
      <c r="AD2468" s="21"/>
      <c r="AE2468" s="21"/>
      <c r="AF2468" s="21"/>
      <c r="AG2468" s="21"/>
      <c r="AH2468" s="21"/>
      <c r="AI2468" s="21"/>
      <c r="AJ2468" s="21"/>
      <c r="AK2468" s="21"/>
      <c r="AL2468" s="21"/>
      <c r="AM2468" s="21"/>
      <c r="AN2468" s="21"/>
      <c r="AO2468" s="21"/>
      <c r="AP2468" s="21"/>
      <c r="AQ2468" s="21"/>
      <c r="AR2468" s="21"/>
      <c r="AS2468" s="21"/>
      <c r="AT2468" s="21"/>
      <c r="AU2468" s="21"/>
      <c r="AV2468" s="21"/>
      <c r="AW2468" s="21"/>
      <c r="AX2468" s="21"/>
      <c r="AY2468" s="21"/>
      <c r="AZ2468" s="21"/>
      <c r="BA2468" s="21"/>
    </row>
    <row r="2469" spans="1:53" s="31" customFormat="1" ht="20.100000000000001" customHeight="1" x14ac:dyDescent="0.2">
      <c r="A2469" s="12" t="s">
        <v>82</v>
      </c>
      <c r="B2469" s="18" t="s">
        <v>268</v>
      </c>
      <c r="C2469" s="12" t="s">
        <v>320</v>
      </c>
      <c r="D2469" s="12" t="s">
        <v>10302</v>
      </c>
      <c r="E2469" s="19" t="s">
        <v>5</v>
      </c>
      <c r="F2469" s="19" t="s">
        <v>2273</v>
      </c>
      <c r="G2469" s="19" t="s">
        <v>10303</v>
      </c>
      <c r="H2469" s="12" t="s">
        <v>5491</v>
      </c>
      <c r="I2469" s="20">
        <v>15000</v>
      </c>
      <c r="J2469" s="12" t="s">
        <v>2264</v>
      </c>
      <c r="K2469" s="12" t="s">
        <v>10304</v>
      </c>
      <c r="L2469" s="12" t="s">
        <v>2677</v>
      </c>
      <c r="M2469" s="12"/>
      <c r="N2469" s="12" t="s">
        <v>4890</v>
      </c>
      <c r="O2469" s="23">
        <v>0</v>
      </c>
      <c r="P2469" s="23">
        <v>0</v>
      </c>
      <c r="Q2469" s="23">
        <v>0</v>
      </c>
      <c r="R2469" s="24">
        <v>0</v>
      </c>
      <c r="S2469" s="25">
        <v>160</v>
      </c>
      <c r="T2469" s="21"/>
      <c r="U2469" s="22" t="str">
        <f>IFERROR(VLOOKUP(B2469,[1]Planilha1!$A$1:$B$34,2,FALSE),"Liberado")</f>
        <v>Liberado</v>
      </c>
      <c r="V2469" s="21"/>
      <c r="W2469" s="21"/>
      <c r="X2469" s="21"/>
      <c r="Y2469" s="21"/>
      <c r="Z2469" s="21"/>
      <c r="AA2469" s="21"/>
      <c r="AB2469" s="21"/>
      <c r="AC2469" s="21"/>
      <c r="AD2469" s="21"/>
      <c r="AE2469" s="21"/>
      <c r="AF2469" s="21"/>
      <c r="AG2469" s="21"/>
      <c r="AH2469" s="21"/>
      <c r="AI2469" s="21"/>
      <c r="AJ2469" s="21"/>
      <c r="AK2469" s="21"/>
      <c r="AL2469" s="21"/>
      <c r="AM2469" s="21"/>
      <c r="AN2469" s="21"/>
      <c r="AO2469" s="21"/>
      <c r="AP2469" s="21"/>
      <c r="AQ2469" s="21"/>
      <c r="AR2469" s="21"/>
      <c r="AS2469" s="21"/>
      <c r="AT2469" s="21"/>
      <c r="AU2469" s="21"/>
      <c r="AV2469" s="21"/>
      <c r="AW2469" s="21"/>
      <c r="AX2469" s="21"/>
      <c r="AY2469" s="21"/>
      <c r="AZ2469" s="21"/>
      <c r="BA2469" s="21"/>
    </row>
    <row r="2470" spans="1:53" s="31" customFormat="1" ht="20.100000000000001" customHeight="1" x14ac:dyDescent="0.2">
      <c r="A2470" s="12" t="s">
        <v>82</v>
      </c>
      <c r="B2470" s="18" t="s">
        <v>268</v>
      </c>
      <c r="C2470" s="12" t="s">
        <v>574</v>
      </c>
      <c r="D2470" s="12" t="s">
        <v>10308</v>
      </c>
      <c r="E2470" s="19" t="s">
        <v>5</v>
      </c>
      <c r="F2470" s="19" t="s">
        <v>14</v>
      </c>
      <c r="G2470" s="19" t="s">
        <v>10309</v>
      </c>
      <c r="H2470" s="12" t="s">
        <v>2845</v>
      </c>
      <c r="I2470" s="20">
        <v>16174.74</v>
      </c>
      <c r="J2470" s="12" t="s">
        <v>2264</v>
      </c>
      <c r="K2470" s="12" t="s">
        <v>10310</v>
      </c>
      <c r="L2470" s="12" t="s">
        <v>2334</v>
      </c>
      <c r="M2470" s="12"/>
      <c r="N2470" s="12" t="s">
        <v>2342</v>
      </c>
      <c r="O2470" s="23">
        <v>0</v>
      </c>
      <c r="P2470" s="23">
        <v>0</v>
      </c>
      <c r="Q2470" s="23">
        <v>0</v>
      </c>
      <c r="R2470" s="24">
        <v>0</v>
      </c>
      <c r="S2470" s="25">
        <v>512</v>
      </c>
      <c r="T2470" s="21"/>
      <c r="U2470" s="22" t="str">
        <f>IFERROR(VLOOKUP(B2470,[1]Planilha1!$A$1:$B$34,2,FALSE),"Liberado")</f>
        <v>Liberado</v>
      </c>
      <c r="V2470" s="21"/>
      <c r="W2470" s="21"/>
      <c r="X2470" s="21"/>
      <c r="Y2470" s="21"/>
      <c r="Z2470" s="21"/>
      <c r="AA2470" s="21"/>
      <c r="AB2470" s="21"/>
      <c r="AC2470" s="21"/>
      <c r="AD2470" s="21"/>
      <c r="AE2470" s="21"/>
      <c r="AF2470" s="21"/>
      <c r="AG2470" s="21"/>
      <c r="AH2470" s="21"/>
      <c r="AI2470" s="21"/>
      <c r="AJ2470" s="21"/>
      <c r="AK2470" s="21"/>
      <c r="AL2470" s="21"/>
      <c r="AM2470" s="21"/>
      <c r="AN2470" s="21"/>
      <c r="AO2470" s="21"/>
      <c r="AP2470" s="21"/>
      <c r="AQ2470" s="21"/>
      <c r="AR2470" s="21"/>
      <c r="AS2470" s="21"/>
      <c r="AT2470" s="21"/>
      <c r="AU2470" s="21"/>
      <c r="AV2470" s="21"/>
      <c r="AW2470" s="21"/>
      <c r="AX2470" s="21"/>
      <c r="AY2470" s="21"/>
      <c r="AZ2470" s="21"/>
      <c r="BA2470" s="21"/>
    </row>
    <row r="2471" spans="1:53" s="31" customFormat="1" ht="20.100000000000001" customHeight="1" x14ac:dyDescent="0.2">
      <c r="A2471" s="12" t="s">
        <v>82</v>
      </c>
      <c r="B2471" s="18" t="s">
        <v>268</v>
      </c>
      <c r="C2471" s="12" t="s">
        <v>574</v>
      </c>
      <c r="D2471" s="12" t="s">
        <v>10311</v>
      </c>
      <c r="E2471" s="19" t="s">
        <v>5</v>
      </c>
      <c r="F2471" s="19" t="s">
        <v>2244</v>
      </c>
      <c r="G2471" s="19" t="s">
        <v>10312</v>
      </c>
      <c r="H2471" s="12" t="s">
        <v>2845</v>
      </c>
      <c r="I2471" s="20">
        <v>5000</v>
      </c>
      <c r="J2471" s="12" t="s">
        <v>2264</v>
      </c>
      <c r="K2471" s="12" t="s">
        <v>8240</v>
      </c>
      <c r="L2471" s="12" t="s">
        <v>2249</v>
      </c>
      <c r="M2471" s="12"/>
      <c r="N2471" s="12" t="s">
        <v>2768</v>
      </c>
      <c r="O2471" s="23">
        <v>0</v>
      </c>
      <c r="P2471" s="23">
        <v>10000</v>
      </c>
      <c r="Q2471" s="23">
        <v>0</v>
      </c>
      <c r="R2471" s="24">
        <v>0</v>
      </c>
      <c r="S2471" s="25">
        <v>128</v>
      </c>
      <c r="T2471" s="21"/>
      <c r="U2471" s="22" t="str">
        <f>IFERROR(VLOOKUP(B2471,[1]Planilha1!$A$1:$B$34,2,FALSE),"Liberado")</f>
        <v>Liberado</v>
      </c>
      <c r="V2471" s="21"/>
      <c r="W2471" s="21"/>
      <c r="X2471" s="21"/>
      <c r="Y2471" s="21"/>
      <c r="Z2471" s="21"/>
      <c r="AA2471" s="21"/>
      <c r="AB2471" s="21"/>
      <c r="AC2471" s="21"/>
      <c r="AD2471" s="21"/>
      <c r="AE2471" s="21"/>
      <c r="AF2471" s="21"/>
      <c r="AG2471" s="21"/>
      <c r="AH2471" s="21"/>
      <c r="AI2471" s="21"/>
      <c r="AJ2471" s="21"/>
      <c r="AK2471" s="21"/>
      <c r="AL2471" s="21"/>
      <c r="AM2471" s="21"/>
      <c r="AN2471" s="21"/>
      <c r="AO2471" s="21"/>
      <c r="AP2471" s="21"/>
      <c r="AQ2471" s="21"/>
      <c r="AR2471" s="21"/>
      <c r="AS2471" s="21"/>
      <c r="AT2471" s="21"/>
      <c r="AU2471" s="21"/>
      <c r="AV2471" s="21"/>
      <c r="AW2471" s="21"/>
      <c r="AX2471" s="21"/>
      <c r="AY2471" s="21"/>
      <c r="AZ2471" s="21"/>
      <c r="BA2471" s="21"/>
    </row>
    <row r="2472" spans="1:53" s="31" customFormat="1" ht="20.100000000000001" customHeight="1" x14ac:dyDescent="0.2">
      <c r="A2472" s="12" t="s">
        <v>82</v>
      </c>
      <c r="B2472" s="18" t="s">
        <v>268</v>
      </c>
      <c r="C2472" s="12" t="s">
        <v>634</v>
      </c>
      <c r="D2472" s="12" t="s">
        <v>10313</v>
      </c>
      <c r="E2472" s="19" t="s">
        <v>5</v>
      </c>
      <c r="F2472" s="19" t="s">
        <v>2273</v>
      </c>
      <c r="G2472" s="19" t="s">
        <v>10314</v>
      </c>
      <c r="H2472" s="12" t="s">
        <v>8263</v>
      </c>
      <c r="I2472" s="20">
        <v>10000</v>
      </c>
      <c r="J2472" s="12" t="s">
        <v>2264</v>
      </c>
      <c r="K2472" s="12" t="s">
        <v>10315</v>
      </c>
      <c r="L2472" s="12" t="s">
        <v>2288</v>
      </c>
      <c r="M2472" s="12" t="s">
        <v>10316</v>
      </c>
      <c r="N2472" s="12" t="s">
        <v>2438</v>
      </c>
      <c r="O2472" s="23">
        <v>0</v>
      </c>
      <c r="P2472" s="23">
        <v>2000</v>
      </c>
      <c r="Q2472" s="23">
        <v>0</v>
      </c>
      <c r="R2472" s="24">
        <v>0</v>
      </c>
      <c r="S2472" s="25">
        <v>32</v>
      </c>
      <c r="T2472" s="21"/>
      <c r="U2472" s="22" t="str">
        <f>IFERROR(VLOOKUP(B2472,[1]Planilha1!$A$1:$B$34,2,FALSE),"Liberado")</f>
        <v>Liberado</v>
      </c>
      <c r="V2472" s="21"/>
      <c r="W2472" s="21"/>
      <c r="X2472" s="21"/>
      <c r="Y2472" s="21"/>
      <c r="Z2472" s="21"/>
      <c r="AA2472" s="21"/>
      <c r="AB2472" s="21"/>
      <c r="AC2472" s="21"/>
      <c r="AD2472" s="21"/>
      <c r="AE2472" s="21"/>
      <c r="AF2472" s="21"/>
      <c r="AG2472" s="21"/>
      <c r="AH2472" s="21"/>
      <c r="AI2472" s="21"/>
      <c r="AJ2472" s="21"/>
      <c r="AK2472" s="21"/>
      <c r="AL2472" s="21"/>
      <c r="AM2472" s="21"/>
      <c r="AN2472" s="21"/>
      <c r="AO2472" s="21"/>
      <c r="AP2472" s="21"/>
      <c r="AQ2472" s="21"/>
      <c r="AR2472" s="21"/>
      <c r="AS2472" s="21"/>
      <c r="AT2472" s="21"/>
      <c r="AU2472" s="21"/>
      <c r="AV2472" s="21"/>
      <c r="AW2472" s="21"/>
      <c r="AX2472" s="21"/>
      <c r="AY2472" s="21"/>
      <c r="AZ2472" s="21"/>
      <c r="BA2472" s="21"/>
    </row>
    <row r="2473" spans="1:53" s="31" customFormat="1" ht="20.100000000000001" customHeight="1" x14ac:dyDescent="0.2">
      <c r="A2473" s="27" t="s">
        <v>141</v>
      </c>
      <c r="B2473" s="28" t="s">
        <v>268</v>
      </c>
      <c r="C2473" s="27" t="s">
        <v>466</v>
      </c>
      <c r="D2473" s="27" t="s">
        <v>1933</v>
      </c>
      <c r="E2473" s="27" t="s">
        <v>11130</v>
      </c>
      <c r="F2473" s="27" t="s">
        <v>5349</v>
      </c>
      <c r="G2473" s="27" t="s">
        <v>6698</v>
      </c>
      <c r="H2473" s="27" t="s">
        <v>6688</v>
      </c>
      <c r="I2473" s="29">
        <v>0</v>
      </c>
      <c r="J2473" s="27" t="s">
        <v>6520</v>
      </c>
      <c r="K2473" s="27" t="s">
        <v>11357</v>
      </c>
      <c r="L2473" s="27" t="s">
        <v>2930</v>
      </c>
      <c r="M2473" s="30" t="s">
        <v>6531</v>
      </c>
      <c r="N2473" s="27" t="s">
        <v>6689</v>
      </c>
      <c r="O2473" s="23">
        <v>0</v>
      </c>
      <c r="P2473" s="23">
        <v>0</v>
      </c>
      <c r="Q2473" s="23">
        <v>0</v>
      </c>
      <c r="R2473" s="24">
        <v>0</v>
      </c>
      <c r="S2473" s="25">
        <v>0</v>
      </c>
      <c r="T2473" s="32"/>
      <c r="U2473" s="22" t="str">
        <f>IFERROR(VLOOKUP(B2473,[1]Planilha1!$A$1:$B$34,2,FALSE),"Liberado")</f>
        <v>Liberado</v>
      </c>
    </row>
    <row r="2474" spans="1:53" s="31" customFormat="1" ht="20.100000000000001" customHeight="1" x14ac:dyDescent="0.2">
      <c r="A2474" s="27" t="s">
        <v>141</v>
      </c>
      <c r="B2474" s="28" t="s">
        <v>268</v>
      </c>
      <c r="C2474" s="27" t="s">
        <v>667</v>
      </c>
      <c r="D2474" s="27" t="s">
        <v>1933</v>
      </c>
      <c r="E2474" s="27" t="s">
        <v>11130</v>
      </c>
      <c r="F2474" s="27" t="s">
        <v>5349</v>
      </c>
      <c r="G2474" s="27" t="s">
        <v>6699</v>
      </c>
      <c r="H2474" s="27" t="s">
        <v>6688</v>
      </c>
      <c r="I2474" s="29">
        <v>0</v>
      </c>
      <c r="J2474" s="27" t="s">
        <v>6520</v>
      </c>
      <c r="K2474" s="27" t="s">
        <v>11357</v>
      </c>
      <c r="L2474" s="27" t="s">
        <v>2930</v>
      </c>
      <c r="M2474" s="30" t="s">
        <v>6531</v>
      </c>
      <c r="N2474" s="27" t="s">
        <v>6689</v>
      </c>
      <c r="O2474" s="23">
        <v>0</v>
      </c>
      <c r="P2474" s="23">
        <v>0</v>
      </c>
      <c r="Q2474" s="23">
        <v>0</v>
      </c>
      <c r="R2474" s="24">
        <v>0</v>
      </c>
      <c r="S2474" s="25">
        <v>0</v>
      </c>
      <c r="T2474" s="32"/>
      <c r="U2474" s="22" t="str">
        <f>IFERROR(VLOOKUP(B2474,[1]Planilha1!$A$1:$B$34,2,FALSE),"Liberado")</f>
        <v>Liberado</v>
      </c>
    </row>
    <row r="2475" spans="1:53" s="31" customFormat="1" ht="20.100000000000001" customHeight="1" x14ac:dyDescent="0.2">
      <c r="A2475" s="27" t="s">
        <v>141</v>
      </c>
      <c r="B2475" s="28" t="s">
        <v>268</v>
      </c>
      <c r="C2475" s="27" t="s">
        <v>331</v>
      </c>
      <c r="D2475" s="27" t="s">
        <v>1933</v>
      </c>
      <c r="E2475" s="27" t="s">
        <v>11130</v>
      </c>
      <c r="F2475" s="27" t="s">
        <v>5349</v>
      </c>
      <c r="G2475" s="27" t="s">
        <v>6700</v>
      </c>
      <c r="H2475" s="27" t="s">
        <v>6688</v>
      </c>
      <c r="I2475" s="29">
        <v>0</v>
      </c>
      <c r="J2475" s="27" t="s">
        <v>6520</v>
      </c>
      <c r="K2475" s="27" t="s">
        <v>11357</v>
      </c>
      <c r="L2475" s="27" t="s">
        <v>2930</v>
      </c>
      <c r="M2475" s="30" t="s">
        <v>6531</v>
      </c>
      <c r="N2475" s="27" t="s">
        <v>6689</v>
      </c>
      <c r="O2475" s="23">
        <v>0</v>
      </c>
      <c r="P2475" s="23">
        <v>0</v>
      </c>
      <c r="Q2475" s="23">
        <v>0</v>
      </c>
      <c r="R2475" s="24">
        <v>0</v>
      </c>
      <c r="S2475" s="25">
        <v>0</v>
      </c>
      <c r="T2475" s="32"/>
      <c r="U2475" s="22" t="str">
        <f>IFERROR(VLOOKUP(B2475,[1]Planilha1!$A$1:$B$34,2,FALSE),"Liberado")</f>
        <v>Liberado</v>
      </c>
    </row>
    <row r="2476" spans="1:53" s="31" customFormat="1" ht="20.100000000000001" customHeight="1" x14ac:dyDescent="0.2">
      <c r="A2476" s="27" t="s">
        <v>141</v>
      </c>
      <c r="B2476" s="28" t="s">
        <v>268</v>
      </c>
      <c r="C2476" s="27" t="s">
        <v>337</v>
      </c>
      <c r="D2476" s="27" t="s">
        <v>1933</v>
      </c>
      <c r="E2476" s="27" t="s">
        <v>11130</v>
      </c>
      <c r="F2476" s="27" t="s">
        <v>5349</v>
      </c>
      <c r="G2476" s="27" t="s">
        <v>6701</v>
      </c>
      <c r="H2476" s="27" t="s">
        <v>6688</v>
      </c>
      <c r="I2476" s="29">
        <v>0</v>
      </c>
      <c r="J2476" s="27" t="s">
        <v>6520</v>
      </c>
      <c r="K2476" s="27" t="s">
        <v>11357</v>
      </c>
      <c r="L2476" s="27" t="s">
        <v>2930</v>
      </c>
      <c r="M2476" s="30" t="s">
        <v>6531</v>
      </c>
      <c r="N2476" s="27" t="s">
        <v>6689</v>
      </c>
      <c r="O2476" s="23">
        <v>0</v>
      </c>
      <c r="P2476" s="23">
        <v>0</v>
      </c>
      <c r="Q2476" s="23">
        <v>0</v>
      </c>
      <c r="R2476" s="24">
        <v>0</v>
      </c>
      <c r="S2476" s="25">
        <v>0</v>
      </c>
      <c r="T2476" s="32"/>
      <c r="U2476" s="22" t="str">
        <f>IFERROR(VLOOKUP(B2476,[1]Planilha1!$A$1:$B$34,2,FALSE),"Liberado")</f>
        <v>Liberado</v>
      </c>
    </row>
    <row r="2477" spans="1:53" s="31" customFormat="1" ht="20.100000000000001" customHeight="1" x14ac:dyDescent="0.2">
      <c r="A2477" s="27" t="s">
        <v>141</v>
      </c>
      <c r="B2477" s="28" t="s">
        <v>268</v>
      </c>
      <c r="C2477" s="27" t="s">
        <v>602</v>
      </c>
      <c r="D2477" s="27" t="s">
        <v>1933</v>
      </c>
      <c r="E2477" s="27" t="s">
        <v>11130</v>
      </c>
      <c r="F2477" s="27" t="s">
        <v>5349</v>
      </c>
      <c r="G2477" s="27" t="s">
        <v>6846</v>
      </c>
      <c r="H2477" s="27" t="s">
        <v>6688</v>
      </c>
      <c r="I2477" s="29">
        <v>0</v>
      </c>
      <c r="J2477" s="27" t="s">
        <v>6520</v>
      </c>
      <c r="K2477" s="27" t="s">
        <v>11357</v>
      </c>
      <c r="L2477" s="27" t="s">
        <v>2831</v>
      </c>
      <c r="M2477" s="30" t="s">
        <v>6531</v>
      </c>
      <c r="N2477" s="27" t="s">
        <v>6847</v>
      </c>
      <c r="O2477" s="23">
        <v>0</v>
      </c>
      <c r="P2477" s="23">
        <v>0</v>
      </c>
      <c r="Q2477" s="23">
        <v>0</v>
      </c>
      <c r="R2477" s="24">
        <v>0</v>
      </c>
      <c r="S2477" s="25">
        <v>0</v>
      </c>
      <c r="T2477" s="32"/>
      <c r="U2477" s="22" t="str">
        <f>IFERROR(VLOOKUP(B2477,[1]Planilha1!$A$1:$B$34,2,FALSE),"Liberado")</f>
        <v>Liberado</v>
      </c>
    </row>
    <row r="2478" spans="1:53" s="31" customFormat="1" ht="20.100000000000001" customHeight="1" x14ac:dyDescent="0.2">
      <c r="A2478" s="27" t="s">
        <v>141</v>
      </c>
      <c r="B2478" s="28" t="s">
        <v>268</v>
      </c>
      <c r="C2478" s="27" t="s">
        <v>602</v>
      </c>
      <c r="D2478" s="27" t="s">
        <v>1933</v>
      </c>
      <c r="E2478" s="27" t="s">
        <v>11130</v>
      </c>
      <c r="F2478" s="27" t="s">
        <v>5349</v>
      </c>
      <c r="G2478" s="27" t="s">
        <v>6849</v>
      </c>
      <c r="H2478" s="27" t="s">
        <v>6688</v>
      </c>
      <c r="I2478" s="29">
        <v>0</v>
      </c>
      <c r="J2478" s="27" t="s">
        <v>6520</v>
      </c>
      <c r="K2478" s="27" t="s">
        <v>11357</v>
      </c>
      <c r="L2478" s="27" t="s">
        <v>2930</v>
      </c>
      <c r="M2478" s="30" t="s">
        <v>6531</v>
      </c>
      <c r="N2478" s="27" t="s">
        <v>6689</v>
      </c>
      <c r="O2478" s="23">
        <v>0</v>
      </c>
      <c r="P2478" s="23">
        <v>0</v>
      </c>
      <c r="Q2478" s="23">
        <v>0</v>
      </c>
      <c r="R2478" s="24">
        <v>0</v>
      </c>
      <c r="S2478" s="25">
        <v>0</v>
      </c>
      <c r="T2478" s="32"/>
      <c r="U2478" s="22" t="str">
        <f>IFERROR(VLOOKUP(B2478,[1]Planilha1!$A$1:$B$34,2,FALSE),"Liberado")</f>
        <v>Liberado</v>
      </c>
    </row>
    <row r="2479" spans="1:53" s="31" customFormat="1" ht="20.100000000000001" customHeight="1" x14ac:dyDescent="0.2">
      <c r="A2479" s="27" t="s">
        <v>141</v>
      </c>
      <c r="B2479" s="28" t="s">
        <v>268</v>
      </c>
      <c r="C2479" s="27" t="s">
        <v>671</v>
      </c>
      <c r="D2479" s="27" t="s">
        <v>1933</v>
      </c>
      <c r="E2479" s="27" t="s">
        <v>11130</v>
      </c>
      <c r="F2479" s="27" t="s">
        <v>5349</v>
      </c>
      <c r="G2479" s="27" t="s">
        <v>6850</v>
      </c>
      <c r="H2479" s="27" t="s">
        <v>6688</v>
      </c>
      <c r="I2479" s="29">
        <v>0</v>
      </c>
      <c r="J2479" s="27" t="s">
        <v>6520</v>
      </c>
      <c r="K2479" s="27" t="s">
        <v>11357</v>
      </c>
      <c r="L2479" s="27" t="s">
        <v>2930</v>
      </c>
      <c r="M2479" s="30" t="s">
        <v>6531</v>
      </c>
      <c r="N2479" s="27" t="s">
        <v>6689</v>
      </c>
      <c r="O2479" s="23">
        <v>0</v>
      </c>
      <c r="P2479" s="23">
        <v>0</v>
      </c>
      <c r="Q2479" s="23">
        <v>0</v>
      </c>
      <c r="R2479" s="24">
        <v>0</v>
      </c>
      <c r="S2479" s="25">
        <v>0</v>
      </c>
      <c r="T2479" s="32"/>
      <c r="U2479" s="22" t="str">
        <f>IFERROR(VLOOKUP(B2479,[1]Planilha1!$A$1:$B$34,2,FALSE),"Liberado")</f>
        <v>Liberado</v>
      </c>
    </row>
    <row r="2480" spans="1:53" s="31" customFormat="1" ht="20.100000000000001" customHeight="1" x14ac:dyDescent="0.2">
      <c r="A2480" s="27" t="s">
        <v>141</v>
      </c>
      <c r="B2480" s="28" t="s">
        <v>268</v>
      </c>
      <c r="C2480" s="27" t="s">
        <v>411</v>
      </c>
      <c r="D2480" s="27" t="s">
        <v>1933</v>
      </c>
      <c r="E2480" s="27" t="s">
        <v>11130</v>
      </c>
      <c r="F2480" s="27" t="s">
        <v>5349</v>
      </c>
      <c r="G2480" s="27" t="s">
        <v>6851</v>
      </c>
      <c r="H2480" s="27" t="s">
        <v>6688</v>
      </c>
      <c r="I2480" s="29">
        <v>0</v>
      </c>
      <c r="J2480" s="27" t="s">
        <v>6520</v>
      </c>
      <c r="K2480" s="27" t="s">
        <v>11357</v>
      </c>
      <c r="L2480" s="27" t="s">
        <v>2831</v>
      </c>
      <c r="M2480" s="30" t="s">
        <v>6531</v>
      </c>
      <c r="N2480" s="27" t="s">
        <v>6852</v>
      </c>
      <c r="O2480" s="23">
        <v>0</v>
      </c>
      <c r="P2480" s="23">
        <v>0</v>
      </c>
      <c r="Q2480" s="23">
        <v>0</v>
      </c>
      <c r="R2480" s="24">
        <v>0</v>
      </c>
      <c r="S2480" s="25">
        <v>0</v>
      </c>
      <c r="T2480" s="32"/>
      <c r="U2480" s="22" t="str">
        <f>IFERROR(VLOOKUP(B2480,[1]Planilha1!$A$1:$B$34,2,FALSE),"Liberado")</f>
        <v>Liberado</v>
      </c>
    </row>
    <row r="2481" spans="1:53" s="31" customFormat="1" ht="20.100000000000001" customHeight="1" x14ac:dyDescent="0.2">
      <c r="A2481" s="40" t="s">
        <v>226</v>
      </c>
      <c r="B2481" s="41" t="s">
        <v>268</v>
      </c>
      <c r="C2481" s="14">
        <v>1</v>
      </c>
      <c r="D2481" s="40" t="s">
        <v>2238</v>
      </c>
      <c r="E2481" s="42" t="s">
        <v>2220</v>
      </c>
      <c r="F2481" s="43" t="s">
        <v>7389</v>
      </c>
      <c r="G2481" s="36" t="s">
        <v>7537</v>
      </c>
      <c r="H2481" s="40" t="s">
        <v>2238</v>
      </c>
      <c r="I2481" s="44">
        <v>605077.67000000004</v>
      </c>
      <c r="J2481" s="40" t="s">
        <v>7400</v>
      </c>
      <c r="K2481" s="40" t="s">
        <v>7512</v>
      </c>
      <c r="L2481" s="40" t="s">
        <v>7393</v>
      </c>
      <c r="M2481" s="42" t="s">
        <v>40</v>
      </c>
      <c r="N2481" s="40" t="s">
        <v>7852</v>
      </c>
      <c r="O2481" s="23">
        <v>0</v>
      </c>
      <c r="P2481" s="23">
        <v>605077.67000000004</v>
      </c>
      <c r="Q2481" s="23">
        <v>0</v>
      </c>
      <c r="R2481" s="24">
        <v>0</v>
      </c>
      <c r="S2481" s="25">
        <v>0</v>
      </c>
      <c r="T2481" s="32"/>
      <c r="U2481" s="22" t="str">
        <f>IFERROR(VLOOKUP(B2481,[1]Planilha1!$A$1:$B$34,2,FALSE),"Liberado")</f>
        <v>Liberado</v>
      </c>
      <c r="V2481" s="45"/>
      <c r="W2481" s="45"/>
      <c r="X2481" s="45"/>
      <c r="Y2481" s="45"/>
      <c r="Z2481" s="45"/>
      <c r="AA2481" s="45"/>
      <c r="AB2481" s="45"/>
      <c r="AC2481" s="45"/>
      <c r="AD2481" s="45"/>
      <c r="AE2481" s="45"/>
      <c r="AF2481" s="45"/>
      <c r="AG2481" s="45"/>
      <c r="AH2481" s="45"/>
      <c r="AI2481" s="45"/>
      <c r="AJ2481" s="45"/>
      <c r="AK2481" s="45"/>
      <c r="AL2481" s="45"/>
      <c r="AM2481" s="45"/>
      <c r="AN2481" s="45"/>
      <c r="AO2481" s="45"/>
      <c r="AP2481" s="45"/>
      <c r="AQ2481" s="45"/>
      <c r="AR2481" s="45"/>
      <c r="AS2481" s="45"/>
      <c r="AT2481" s="45"/>
      <c r="AU2481" s="45"/>
      <c r="AV2481" s="45"/>
      <c r="AW2481" s="45"/>
      <c r="AX2481" s="45"/>
      <c r="AY2481" s="45"/>
      <c r="AZ2481" s="45"/>
      <c r="BA2481" s="45"/>
    </row>
    <row r="2482" spans="1:53" s="31" customFormat="1" ht="20.100000000000001" customHeight="1" x14ac:dyDescent="0.2">
      <c r="A2482" s="40" t="s">
        <v>226</v>
      </c>
      <c r="B2482" s="41" t="s">
        <v>268</v>
      </c>
      <c r="C2482" s="14">
        <v>1</v>
      </c>
      <c r="D2482" s="40" t="s">
        <v>2238</v>
      </c>
      <c r="E2482" s="42" t="s">
        <v>2220</v>
      </c>
      <c r="F2482" s="43" t="s">
        <v>7389</v>
      </c>
      <c r="G2482" s="36" t="s">
        <v>7538</v>
      </c>
      <c r="H2482" s="40" t="s">
        <v>2238</v>
      </c>
      <c r="I2482" s="44">
        <v>3165.64</v>
      </c>
      <c r="J2482" s="40" t="s">
        <v>7391</v>
      </c>
      <c r="K2482" s="40" t="s">
        <v>7539</v>
      </c>
      <c r="L2482" s="40" t="s">
        <v>7393</v>
      </c>
      <c r="M2482" s="42" t="s">
        <v>40</v>
      </c>
      <c r="N2482" s="40" t="s">
        <v>7852</v>
      </c>
      <c r="O2482" s="23">
        <v>0</v>
      </c>
      <c r="P2482" s="23">
        <v>3165.64</v>
      </c>
      <c r="Q2482" s="23">
        <v>0</v>
      </c>
      <c r="R2482" s="24">
        <v>0</v>
      </c>
      <c r="S2482" s="25">
        <v>0</v>
      </c>
      <c r="T2482" s="32"/>
      <c r="U2482" s="22" t="str">
        <f>IFERROR(VLOOKUP(B2482,[1]Planilha1!$A$1:$B$34,2,FALSE),"Liberado")</f>
        <v>Liberado</v>
      </c>
      <c r="V2482" s="45"/>
      <c r="W2482" s="45"/>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c r="AS2482" s="45"/>
      <c r="AT2482" s="45"/>
      <c r="AU2482" s="45"/>
      <c r="AV2482" s="45"/>
      <c r="AW2482" s="45"/>
      <c r="AX2482" s="45"/>
      <c r="AY2482" s="45"/>
      <c r="AZ2482" s="45"/>
      <c r="BA2482" s="45"/>
    </row>
    <row r="2483" spans="1:53" s="31" customFormat="1" ht="20.100000000000001" customHeight="1" x14ac:dyDescent="0.2">
      <c r="A2483" s="12" t="s">
        <v>71</v>
      </c>
      <c r="B2483" s="18" t="s">
        <v>253</v>
      </c>
      <c r="C2483" s="12" t="s">
        <v>331</v>
      </c>
      <c r="D2483" s="12" t="s">
        <v>352</v>
      </c>
      <c r="E2483" s="19" t="s">
        <v>5</v>
      </c>
      <c r="F2483" s="19" t="s">
        <v>2273</v>
      </c>
      <c r="G2483" s="19" t="s">
        <v>2372</v>
      </c>
      <c r="H2483" s="12" t="s">
        <v>2373</v>
      </c>
      <c r="I2483" s="20">
        <v>3200</v>
      </c>
      <c r="J2483" s="12" t="s">
        <v>2264</v>
      </c>
      <c r="K2483" s="12" t="s">
        <v>2374</v>
      </c>
      <c r="L2483" s="12" t="s">
        <v>2334</v>
      </c>
      <c r="M2483" s="12"/>
      <c r="N2483" s="12" t="s">
        <v>2375</v>
      </c>
      <c r="O2483" s="20">
        <v>5000</v>
      </c>
      <c r="P2483" s="20">
        <v>0</v>
      </c>
      <c r="Q2483" s="20">
        <v>0</v>
      </c>
      <c r="R2483" s="20">
        <v>0</v>
      </c>
      <c r="S2483" s="20">
        <v>1440</v>
      </c>
      <c r="T2483" s="21"/>
      <c r="U2483" s="22" t="str">
        <f>IFERROR(VLOOKUP(B2483,[1]Planilha1!$A$1:$B$34,2,FALSE),"Liberado")</f>
        <v>Liberado</v>
      </c>
      <c r="V2483" s="21"/>
      <c r="W2483" s="21"/>
      <c r="X2483" s="21"/>
      <c r="Y2483" s="21"/>
      <c r="Z2483" s="21"/>
      <c r="AA2483" s="21"/>
      <c r="AB2483" s="21"/>
      <c r="AC2483" s="21"/>
      <c r="AD2483" s="21"/>
      <c r="AE2483" s="21"/>
      <c r="AF2483" s="21"/>
      <c r="AG2483" s="21"/>
      <c r="AH2483" s="21"/>
      <c r="AI2483" s="21"/>
      <c r="AJ2483" s="21"/>
      <c r="AK2483" s="21"/>
      <c r="AL2483" s="21"/>
      <c r="AM2483" s="21"/>
      <c r="AN2483" s="21"/>
      <c r="AO2483" s="21"/>
      <c r="AP2483" s="21"/>
      <c r="AQ2483" s="21"/>
      <c r="AR2483" s="21"/>
      <c r="AS2483" s="21"/>
      <c r="AT2483" s="21"/>
      <c r="AU2483" s="21"/>
      <c r="AV2483" s="21"/>
      <c r="AW2483" s="21"/>
      <c r="AX2483" s="21"/>
      <c r="AY2483" s="21"/>
      <c r="AZ2483" s="21"/>
      <c r="BA2483" s="21"/>
    </row>
    <row r="2484" spans="1:53" s="31" customFormat="1" ht="20.100000000000001" customHeight="1" x14ac:dyDescent="0.2">
      <c r="A2484" s="12" t="s">
        <v>71</v>
      </c>
      <c r="B2484" s="18" t="s">
        <v>253</v>
      </c>
      <c r="C2484" s="12" t="s">
        <v>534</v>
      </c>
      <c r="D2484" s="12" t="s">
        <v>542</v>
      </c>
      <c r="E2484" s="19" t="s">
        <v>5</v>
      </c>
      <c r="F2484" s="19" t="s">
        <v>14</v>
      </c>
      <c r="G2484" s="19" t="s">
        <v>3040</v>
      </c>
      <c r="H2484" s="12" t="s">
        <v>3041</v>
      </c>
      <c r="I2484" s="20">
        <v>298071.33</v>
      </c>
      <c r="J2484" s="12" t="s">
        <v>8324</v>
      </c>
      <c r="K2484" s="12" t="s">
        <v>3042</v>
      </c>
      <c r="L2484" s="12" t="s">
        <v>2299</v>
      </c>
      <c r="M2484" s="12"/>
      <c r="N2484" s="12" t="s">
        <v>3043</v>
      </c>
      <c r="O2484" s="20">
        <v>0</v>
      </c>
      <c r="P2484" s="20">
        <v>298071.33</v>
      </c>
      <c r="Q2484" s="20">
        <v>0</v>
      </c>
      <c r="R2484" s="20">
        <v>98874.84</v>
      </c>
      <c r="S2484" s="20">
        <v>1320</v>
      </c>
      <c r="T2484" s="21"/>
      <c r="U2484" s="22" t="str">
        <f>IFERROR(VLOOKUP(B2484,[1]Planilha1!$A$1:$B$34,2,FALSE),"Liberado")</f>
        <v>Liberado</v>
      </c>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row>
    <row r="2485" spans="1:53" s="31" customFormat="1" ht="20.100000000000001" customHeight="1" x14ac:dyDescent="0.2">
      <c r="A2485" s="12" t="s">
        <v>71</v>
      </c>
      <c r="B2485" s="18" t="s">
        <v>253</v>
      </c>
      <c r="C2485" s="12" t="s">
        <v>534</v>
      </c>
      <c r="D2485" s="12" t="s">
        <v>542</v>
      </c>
      <c r="E2485" s="19" t="s">
        <v>5</v>
      </c>
      <c r="F2485" s="19" t="s">
        <v>14</v>
      </c>
      <c r="G2485" s="19" t="s">
        <v>3057</v>
      </c>
      <c r="H2485" s="12" t="s">
        <v>3041</v>
      </c>
      <c r="I2485" s="20">
        <v>100000</v>
      </c>
      <c r="J2485" s="12" t="s">
        <v>8324</v>
      </c>
      <c r="K2485" s="12" t="s">
        <v>3042</v>
      </c>
      <c r="L2485" s="12" t="s">
        <v>2299</v>
      </c>
      <c r="M2485" s="12"/>
      <c r="N2485" s="12" t="s">
        <v>3043</v>
      </c>
      <c r="O2485" s="20">
        <v>0</v>
      </c>
      <c r="P2485" s="20">
        <v>100000</v>
      </c>
      <c r="Q2485" s="20">
        <v>0</v>
      </c>
      <c r="R2485" s="20">
        <v>0</v>
      </c>
      <c r="S2485" s="20">
        <v>880</v>
      </c>
      <c r="T2485" s="21"/>
      <c r="U2485" s="22" t="str">
        <f>IFERROR(VLOOKUP(B2485,[1]Planilha1!$A$1:$B$34,2,FALSE),"Liberado")</f>
        <v>Liberado</v>
      </c>
      <c r="V2485" s="21"/>
      <c r="W2485" s="21"/>
      <c r="X2485" s="21"/>
      <c r="Y2485" s="21"/>
      <c r="Z2485" s="21"/>
      <c r="AA2485" s="21"/>
      <c r="AB2485" s="21"/>
      <c r="AC2485" s="21"/>
      <c r="AD2485" s="21"/>
      <c r="AE2485" s="21"/>
      <c r="AF2485" s="21"/>
      <c r="AG2485" s="21"/>
      <c r="AH2485" s="21"/>
      <c r="AI2485" s="21"/>
      <c r="AJ2485" s="21"/>
      <c r="AK2485" s="21"/>
      <c r="AL2485" s="21"/>
      <c r="AM2485" s="21"/>
      <c r="AN2485" s="21"/>
      <c r="AO2485" s="21"/>
      <c r="AP2485" s="21"/>
      <c r="AQ2485" s="21"/>
      <c r="AR2485" s="21"/>
      <c r="AS2485" s="21"/>
      <c r="AT2485" s="21"/>
      <c r="AU2485" s="21"/>
      <c r="AV2485" s="21"/>
      <c r="AW2485" s="21"/>
      <c r="AX2485" s="21"/>
      <c r="AY2485" s="21"/>
      <c r="AZ2485" s="21"/>
      <c r="BA2485" s="21"/>
    </row>
    <row r="2486" spans="1:53" s="31" customFormat="1" ht="20.100000000000001" customHeight="1" x14ac:dyDescent="0.2">
      <c r="A2486" s="12" t="s">
        <v>71</v>
      </c>
      <c r="B2486" s="18" t="s">
        <v>253</v>
      </c>
      <c r="C2486" s="12" t="s">
        <v>667</v>
      </c>
      <c r="D2486" s="12" t="s">
        <v>1536</v>
      </c>
      <c r="E2486" s="19" t="s">
        <v>5</v>
      </c>
      <c r="F2486" s="19" t="s">
        <v>2273</v>
      </c>
      <c r="G2486" s="19" t="s">
        <v>5665</v>
      </c>
      <c r="H2486" s="12" t="s">
        <v>5666</v>
      </c>
      <c r="I2486" s="20">
        <v>17600</v>
      </c>
      <c r="J2486" s="12" t="s">
        <v>2325</v>
      </c>
      <c r="K2486" s="12" t="s">
        <v>5667</v>
      </c>
      <c r="L2486" s="12" t="s">
        <v>2326</v>
      </c>
      <c r="M2486" s="12"/>
      <c r="N2486" s="12" t="s">
        <v>7927</v>
      </c>
      <c r="O2486" s="23">
        <v>0</v>
      </c>
      <c r="P2486" s="23">
        <v>10000</v>
      </c>
      <c r="Q2486" s="23">
        <v>0</v>
      </c>
      <c r="R2486" s="24">
        <v>0</v>
      </c>
      <c r="S2486" s="25">
        <v>520</v>
      </c>
      <c r="T2486" s="21"/>
      <c r="U2486" s="22" t="str">
        <f>IFERROR(VLOOKUP(B2486,[1]Planilha1!$A$1:$B$34,2,FALSE),"Liberado")</f>
        <v>Liberado</v>
      </c>
      <c r="V2486" s="21"/>
      <c r="W2486" s="21"/>
      <c r="X2486" s="21"/>
      <c r="Y2486" s="21"/>
      <c r="Z2486" s="21"/>
      <c r="AA2486" s="21"/>
      <c r="AB2486" s="21"/>
      <c r="AC2486" s="21"/>
      <c r="AD2486" s="21"/>
      <c r="AE2486" s="21"/>
      <c r="AF2486" s="21"/>
      <c r="AG2486" s="21"/>
      <c r="AH2486" s="21"/>
      <c r="AI2486" s="21"/>
      <c r="AJ2486" s="21"/>
      <c r="AK2486" s="21"/>
      <c r="AL2486" s="21"/>
      <c r="AM2486" s="21"/>
      <c r="AN2486" s="21"/>
      <c r="AO2486" s="21"/>
      <c r="AP2486" s="21"/>
      <c r="AQ2486" s="21"/>
      <c r="AR2486" s="21"/>
      <c r="AS2486" s="21"/>
      <c r="AT2486" s="21"/>
      <c r="AU2486" s="21"/>
      <c r="AV2486" s="21"/>
      <c r="AW2486" s="21"/>
      <c r="AX2486" s="21"/>
      <c r="AY2486" s="21"/>
      <c r="AZ2486" s="21"/>
      <c r="BA2486" s="21"/>
    </row>
    <row r="2487" spans="1:53" s="31" customFormat="1" ht="20.100000000000001" customHeight="1" x14ac:dyDescent="0.2">
      <c r="A2487" s="27" t="s">
        <v>140</v>
      </c>
      <c r="B2487" s="28" t="s">
        <v>253</v>
      </c>
      <c r="C2487" s="27" t="s">
        <v>427</v>
      </c>
      <c r="D2487" s="27" t="s">
        <v>1933</v>
      </c>
      <c r="E2487" s="27" t="s">
        <v>11130</v>
      </c>
      <c r="F2487" s="27" t="s">
        <v>5349</v>
      </c>
      <c r="G2487" s="27" t="s">
        <v>6696</v>
      </c>
      <c r="H2487" s="27" t="s">
        <v>6688</v>
      </c>
      <c r="I2487" s="29">
        <v>0</v>
      </c>
      <c r="J2487" s="27" t="s">
        <v>6520</v>
      </c>
      <c r="K2487" s="27" t="s">
        <v>11357</v>
      </c>
      <c r="L2487" s="27" t="s">
        <v>2930</v>
      </c>
      <c r="M2487" s="30" t="s">
        <v>6531</v>
      </c>
      <c r="N2487" s="27" t="s">
        <v>6689</v>
      </c>
      <c r="O2487" s="23">
        <v>0</v>
      </c>
      <c r="P2487" s="23">
        <v>0</v>
      </c>
      <c r="Q2487" s="23">
        <v>0</v>
      </c>
      <c r="R2487" s="24">
        <v>0</v>
      </c>
      <c r="S2487" s="25">
        <v>0</v>
      </c>
      <c r="T2487" s="32"/>
      <c r="U2487" s="22" t="str">
        <f>IFERROR(VLOOKUP(B2487,[1]Planilha1!$A$1:$B$34,2,FALSE),"Liberado")</f>
        <v>Liberado</v>
      </c>
    </row>
    <row r="2488" spans="1:53" s="31" customFormat="1" ht="20.100000000000001" customHeight="1" x14ac:dyDescent="0.2">
      <c r="A2488" s="27" t="s">
        <v>140</v>
      </c>
      <c r="B2488" s="28" t="s">
        <v>253</v>
      </c>
      <c r="C2488" s="27" t="s">
        <v>674</v>
      </c>
      <c r="D2488" s="27" t="s">
        <v>1933</v>
      </c>
      <c r="E2488" s="27" t="s">
        <v>11130</v>
      </c>
      <c r="F2488" s="27" t="s">
        <v>5349</v>
      </c>
      <c r="G2488" s="27" t="s">
        <v>6697</v>
      </c>
      <c r="H2488" s="27" t="s">
        <v>6688</v>
      </c>
      <c r="I2488" s="29">
        <v>0</v>
      </c>
      <c r="J2488" s="27" t="s">
        <v>6520</v>
      </c>
      <c r="K2488" s="27" t="s">
        <v>11357</v>
      </c>
      <c r="L2488" s="27" t="s">
        <v>2930</v>
      </c>
      <c r="M2488" s="30" t="s">
        <v>6531</v>
      </c>
      <c r="N2488" s="27" t="s">
        <v>6689</v>
      </c>
      <c r="O2488" s="23">
        <v>0</v>
      </c>
      <c r="P2488" s="23">
        <v>0</v>
      </c>
      <c r="Q2488" s="23">
        <v>0</v>
      </c>
      <c r="R2488" s="24">
        <v>0</v>
      </c>
      <c r="S2488" s="25">
        <v>0</v>
      </c>
      <c r="T2488" s="32"/>
      <c r="U2488" s="22" t="str">
        <f>IFERROR(VLOOKUP(B2488,[1]Planilha1!$A$1:$B$34,2,FALSE),"Liberado")</f>
        <v>Liberado</v>
      </c>
    </row>
    <row r="2489" spans="1:53" s="31" customFormat="1" ht="20.100000000000001" customHeight="1" x14ac:dyDescent="0.2">
      <c r="A2489" s="12" t="s">
        <v>79</v>
      </c>
      <c r="B2489" s="18" t="s">
        <v>261</v>
      </c>
      <c r="C2489" s="12" t="s">
        <v>320</v>
      </c>
      <c r="D2489" s="12" t="s">
        <v>510</v>
      </c>
      <c r="E2489" s="19" t="s">
        <v>5</v>
      </c>
      <c r="F2489" s="19" t="s">
        <v>2279</v>
      </c>
      <c r="G2489" s="19" t="s">
        <v>2939</v>
      </c>
      <c r="H2489" s="12" t="s">
        <v>2940</v>
      </c>
      <c r="I2489" s="20">
        <v>30000</v>
      </c>
      <c r="J2489" s="12" t="s">
        <v>2264</v>
      </c>
      <c r="K2489" s="12" t="s">
        <v>2941</v>
      </c>
      <c r="L2489" s="12" t="s">
        <v>2546</v>
      </c>
      <c r="M2489" s="12" t="s">
        <v>8292</v>
      </c>
      <c r="N2489" s="12" t="s">
        <v>2942</v>
      </c>
      <c r="O2489" s="20">
        <v>0</v>
      </c>
      <c r="P2489" s="20">
        <v>30000</v>
      </c>
      <c r="Q2489" s="20">
        <v>0</v>
      </c>
      <c r="R2489" s="20">
        <v>0</v>
      </c>
      <c r="S2489" s="20">
        <v>1880</v>
      </c>
      <c r="T2489" s="21"/>
      <c r="U2489" s="22" t="str">
        <f>IFERROR(VLOOKUP(B2489,[1]Planilha1!$A$1:$B$34,2,FALSE),"Liberado")</f>
        <v>Liberado</v>
      </c>
      <c r="V2489" s="21"/>
      <c r="W2489" s="21"/>
      <c r="X2489" s="21"/>
      <c r="Y2489" s="21"/>
      <c r="Z2489" s="21"/>
      <c r="AA2489" s="21"/>
      <c r="AB2489" s="21"/>
      <c r="AC2489" s="21"/>
      <c r="AD2489" s="21"/>
      <c r="AE2489" s="21"/>
      <c r="AF2489" s="21"/>
      <c r="AG2489" s="21"/>
      <c r="AH2489" s="21"/>
      <c r="AI2489" s="21"/>
      <c r="AJ2489" s="21"/>
      <c r="AK2489" s="21"/>
      <c r="AL2489" s="21"/>
      <c r="AM2489" s="21"/>
      <c r="AN2489" s="21"/>
      <c r="AO2489" s="21"/>
      <c r="AP2489" s="21"/>
      <c r="AQ2489" s="21"/>
      <c r="AR2489" s="21"/>
      <c r="AS2489" s="21"/>
      <c r="AT2489" s="21"/>
      <c r="AU2489" s="21"/>
      <c r="AV2489" s="21"/>
      <c r="AW2489" s="21"/>
      <c r="AX2489" s="21"/>
      <c r="AY2489" s="21"/>
      <c r="AZ2489" s="21"/>
      <c r="BA2489" s="21"/>
    </row>
    <row r="2490" spans="1:53" s="31" customFormat="1" ht="20.100000000000001" customHeight="1" x14ac:dyDescent="0.2">
      <c r="A2490" s="12" t="s">
        <v>79</v>
      </c>
      <c r="B2490" s="18" t="s">
        <v>261</v>
      </c>
      <c r="C2490" s="12" t="s">
        <v>320</v>
      </c>
      <c r="D2490" s="12" t="s">
        <v>515</v>
      </c>
      <c r="E2490" s="19" t="s">
        <v>5</v>
      </c>
      <c r="F2490" s="19" t="s">
        <v>2244</v>
      </c>
      <c r="G2490" s="19" t="s">
        <v>2956</v>
      </c>
      <c r="H2490" s="12" t="s">
        <v>2957</v>
      </c>
      <c r="I2490" s="20">
        <v>15000</v>
      </c>
      <c r="J2490" s="12" t="s">
        <v>2264</v>
      </c>
      <c r="K2490" s="12" t="s">
        <v>2958</v>
      </c>
      <c r="L2490" s="12" t="s">
        <v>2260</v>
      </c>
      <c r="M2490" s="12"/>
      <c r="N2490" s="12" t="s">
        <v>2959</v>
      </c>
      <c r="O2490" s="20">
        <v>10000</v>
      </c>
      <c r="P2490" s="20">
        <v>0</v>
      </c>
      <c r="Q2490" s="20">
        <v>0</v>
      </c>
      <c r="R2490" s="20">
        <v>0</v>
      </c>
      <c r="S2490" s="20">
        <v>736</v>
      </c>
      <c r="T2490" s="21"/>
      <c r="U2490" s="22" t="str">
        <f>IFERROR(VLOOKUP(B2490,[1]Planilha1!$A$1:$B$34,2,FALSE),"Liberado")</f>
        <v>Liberado</v>
      </c>
      <c r="V2490" s="21"/>
      <c r="W2490" s="21"/>
      <c r="X2490" s="21"/>
      <c r="Y2490" s="21"/>
      <c r="Z2490" s="21"/>
      <c r="AA2490" s="21"/>
      <c r="AB2490" s="21"/>
      <c r="AC2490" s="21"/>
      <c r="AD2490" s="21"/>
      <c r="AE2490" s="21"/>
      <c r="AF2490" s="21"/>
      <c r="AG2490" s="21"/>
      <c r="AH2490" s="21"/>
      <c r="AI2490" s="21"/>
      <c r="AJ2490" s="21"/>
      <c r="AK2490" s="21"/>
      <c r="AL2490" s="21"/>
      <c r="AM2490" s="21"/>
      <c r="AN2490" s="21"/>
      <c r="AO2490" s="21"/>
      <c r="AP2490" s="21"/>
      <c r="AQ2490" s="21"/>
      <c r="AR2490" s="21"/>
      <c r="AS2490" s="21"/>
      <c r="AT2490" s="21"/>
      <c r="AU2490" s="21"/>
      <c r="AV2490" s="21"/>
      <c r="AW2490" s="21"/>
      <c r="AX2490" s="21"/>
      <c r="AY2490" s="21"/>
      <c r="AZ2490" s="21"/>
      <c r="BA2490" s="21"/>
    </row>
    <row r="2491" spans="1:53" s="31" customFormat="1" ht="20.100000000000001" customHeight="1" x14ac:dyDescent="0.2">
      <c r="A2491" s="12" t="s">
        <v>79</v>
      </c>
      <c r="B2491" s="18" t="s">
        <v>261</v>
      </c>
      <c r="C2491" s="12" t="s">
        <v>320</v>
      </c>
      <c r="D2491" s="12" t="s">
        <v>8293</v>
      </c>
      <c r="E2491" s="19" t="s">
        <v>5</v>
      </c>
      <c r="F2491" s="19" t="s">
        <v>2244</v>
      </c>
      <c r="G2491" s="19" t="s">
        <v>8294</v>
      </c>
      <c r="H2491" s="12" t="s">
        <v>8295</v>
      </c>
      <c r="I2491" s="20">
        <v>5200</v>
      </c>
      <c r="J2491" s="12" t="s">
        <v>2264</v>
      </c>
      <c r="K2491" s="12" t="s">
        <v>8296</v>
      </c>
      <c r="L2491" s="12" t="s">
        <v>2288</v>
      </c>
      <c r="M2491" s="12" t="s">
        <v>8292</v>
      </c>
      <c r="N2491" s="12" t="s">
        <v>8237</v>
      </c>
      <c r="O2491" s="20">
        <v>0</v>
      </c>
      <c r="P2491" s="20">
        <v>15000</v>
      </c>
      <c r="Q2491" s="20">
        <v>0</v>
      </c>
      <c r="R2491" s="20">
        <v>0</v>
      </c>
      <c r="S2491" s="20">
        <v>160</v>
      </c>
      <c r="T2491" s="21"/>
      <c r="U2491" s="22" t="str">
        <f>IFERROR(VLOOKUP(B2491,[1]Planilha1!$A$1:$B$34,2,FALSE),"Liberado")</f>
        <v>Liberado</v>
      </c>
      <c r="V2491" s="21"/>
      <c r="W2491" s="21"/>
      <c r="X2491" s="21"/>
      <c r="Y2491" s="21"/>
      <c r="Z2491" s="21"/>
      <c r="AA2491" s="21"/>
      <c r="AB2491" s="21"/>
      <c r="AC2491" s="21"/>
      <c r="AD2491" s="21"/>
      <c r="AE2491" s="21"/>
      <c r="AF2491" s="21"/>
      <c r="AG2491" s="21"/>
      <c r="AH2491" s="21"/>
      <c r="AI2491" s="21"/>
      <c r="AJ2491" s="21"/>
      <c r="AK2491" s="21"/>
      <c r="AL2491" s="21"/>
      <c r="AM2491" s="21"/>
      <c r="AN2491" s="21"/>
      <c r="AO2491" s="21"/>
      <c r="AP2491" s="21"/>
      <c r="AQ2491" s="21"/>
      <c r="AR2491" s="21"/>
      <c r="AS2491" s="21"/>
      <c r="AT2491" s="21"/>
      <c r="AU2491" s="21"/>
      <c r="AV2491" s="21"/>
      <c r="AW2491" s="21"/>
      <c r="AX2491" s="21"/>
      <c r="AY2491" s="21"/>
      <c r="AZ2491" s="21"/>
      <c r="BA2491" s="21"/>
    </row>
    <row r="2492" spans="1:53" s="31" customFormat="1" ht="20.100000000000001" customHeight="1" x14ac:dyDescent="0.2">
      <c r="A2492" s="12" t="s">
        <v>79</v>
      </c>
      <c r="B2492" s="18" t="s">
        <v>261</v>
      </c>
      <c r="C2492" s="12" t="s">
        <v>574</v>
      </c>
      <c r="D2492" s="12" t="s">
        <v>599</v>
      </c>
      <c r="E2492" s="19" t="s">
        <v>5</v>
      </c>
      <c r="F2492" s="19" t="s">
        <v>2273</v>
      </c>
      <c r="G2492" s="19" t="s">
        <v>8399</v>
      </c>
      <c r="H2492" s="12" t="s">
        <v>3225</v>
      </c>
      <c r="I2492" s="20">
        <v>7000</v>
      </c>
      <c r="J2492" s="12" t="s">
        <v>2270</v>
      </c>
      <c r="K2492" s="12" t="s">
        <v>8400</v>
      </c>
      <c r="L2492" s="12" t="s">
        <v>2288</v>
      </c>
      <c r="M2492" s="12" t="s">
        <v>8401</v>
      </c>
      <c r="N2492" s="12" t="s">
        <v>5298</v>
      </c>
      <c r="O2492" s="20">
        <v>0</v>
      </c>
      <c r="P2492" s="20">
        <v>3500</v>
      </c>
      <c r="Q2492" s="20">
        <v>0</v>
      </c>
      <c r="R2492" s="20">
        <v>0</v>
      </c>
      <c r="S2492" s="20">
        <v>64</v>
      </c>
      <c r="T2492" s="21"/>
      <c r="U2492" s="22" t="str">
        <f>IFERROR(VLOOKUP(B2492,[1]Planilha1!$A$1:$B$34,2,FALSE),"Liberado")</f>
        <v>Liberado</v>
      </c>
      <c r="V2492" s="21"/>
      <c r="W2492" s="21"/>
      <c r="X2492" s="21"/>
      <c r="Y2492" s="21"/>
      <c r="Z2492" s="21"/>
      <c r="AA2492" s="21"/>
      <c r="AB2492" s="21"/>
      <c r="AC2492" s="21"/>
      <c r="AD2492" s="21"/>
      <c r="AE2492" s="21"/>
      <c r="AF2492" s="21"/>
      <c r="AG2492" s="21"/>
      <c r="AH2492" s="21"/>
      <c r="AI2492" s="21"/>
      <c r="AJ2492" s="21"/>
      <c r="AK2492" s="21"/>
      <c r="AL2492" s="21"/>
      <c r="AM2492" s="21"/>
      <c r="AN2492" s="21"/>
      <c r="AO2492" s="21"/>
      <c r="AP2492" s="21"/>
      <c r="AQ2492" s="21"/>
      <c r="AR2492" s="21"/>
      <c r="AS2492" s="21"/>
      <c r="AT2492" s="21"/>
      <c r="AU2492" s="21"/>
      <c r="AV2492" s="21"/>
      <c r="AW2492" s="21"/>
      <c r="AX2492" s="21"/>
      <c r="AY2492" s="21"/>
      <c r="AZ2492" s="21"/>
      <c r="BA2492" s="21"/>
    </row>
    <row r="2493" spans="1:53" s="31" customFormat="1" ht="20.100000000000001" customHeight="1" x14ac:dyDescent="0.2">
      <c r="A2493" s="12" t="s">
        <v>79</v>
      </c>
      <c r="B2493" s="18" t="s">
        <v>261</v>
      </c>
      <c r="C2493" s="12">
        <v>1</v>
      </c>
      <c r="D2493" s="12" t="s">
        <v>836</v>
      </c>
      <c r="E2493" s="19" t="s">
        <v>5</v>
      </c>
      <c r="F2493" s="19" t="s">
        <v>2273</v>
      </c>
      <c r="G2493" s="19" t="s">
        <v>3849</v>
      </c>
      <c r="H2493" s="12" t="s">
        <v>3850</v>
      </c>
      <c r="I2493" s="20">
        <v>10000</v>
      </c>
      <c r="J2493" s="12" t="s">
        <v>2264</v>
      </c>
      <c r="K2493" s="12" t="s">
        <v>3851</v>
      </c>
      <c r="L2493" s="12" t="s">
        <v>2334</v>
      </c>
      <c r="M2493" s="12"/>
      <c r="N2493" s="12" t="s">
        <v>4890</v>
      </c>
      <c r="O2493" s="20">
        <v>0</v>
      </c>
      <c r="P2493" s="20">
        <v>0</v>
      </c>
      <c r="Q2493" s="20">
        <v>0</v>
      </c>
      <c r="R2493" s="20">
        <v>0</v>
      </c>
      <c r="S2493" s="20">
        <v>880</v>
      </c>
      <c r="T2493" s="21"/>
      <c r="U2493" s="22" t="str">
        <f>IFERROR(VLOOKUP(B2493,[1]Planilha1!$A$1:$B$34,2,FALSE),"Liberado")</f>
        <v>Liberado</v>
      </c>
      <c r="V2493" s="21"/>
      <c r="W2493" s="21"/>
      <c r="X2493" s="21"/>
      <c r="Y2493" s="21"/>
      <c r="Z2493" s="21"/>
      <c r="AA2493" s="21"/>
      <c r="AB2493" s="21"/>
      <c r="AC2493" s="21"/>
      <c r="AD2493" s="21"/>
      <c r="AE2493" s="21"/>
      <c r="AF2493" s="21"/>
      <c r="AG2493" s="21"/>
      <c r="AH2493" s="21"/>
      <c r="AI2493" s="21"/>
      <c r="AJ2493" s="21"/>
      <c r="AK2493" s="21"/>
      <c r="AL2493" s="21"/>
      <c r="AM2493" s="21"/>
      <c r="AN2493" s="21"/>
      <c r="AO2493" s="21"/>
      <c r="AP2493" s="21"/>
      <c r="AQ2493" s="21"/>
      <c r="AR2493" s="21"/>
      <c r="AS2493" s="21"/>
      <c r="AT2493" s="21"/>
      <c r="AU2493" s="21"/>
      <c r="AV2493" s="21"/>
      <c r="AW2493" s="21"/>
      <c r="AX2493" s="21"/>
      <c r="AY2493" s="21"/>
      <c r="AZ2493" s="21"/>
      <c r="BA2493" s="21"/>
    </row>
    <row r="2494" spans="1:53" s="31" customFormat="1" ht="20.100000000000001" customHeight="1" x14ac:dyDescent="0.2">
      <c r="A2494" s="12" t="s">
        <v>79</v>
      </c>
      <c r="B2494" s="18" t="s">
        <v>261</v>
      </c>
      <c r="C2494" s="12">
        <v>1</v>
      </c>
      <c r="D2494" s="12" t="s">
        <v>8625</v>
      </c>
      <c r="E2494" s="19" t="s">
        <v>5</v>
      </c>
      <c r="F2494" s="19" t="s">
        <v>10</v>
      </c>
      <c r="G2494" s="19" t="s">
        <v>8626</v>
      </c>
      <c r="H2494" s="12" t="s">
        <v>2378</v>
      </c>
      <c r="I2494" s="20">
        <v>5000</v>
      </c>
      <c r="J2494" s="12" t="s">
        <v>2264</v>
      </c>
      <c r="K2494" s="12" t="s">
        <v>8393</v>
      </c>
      <c r="L2494" s="12" t="s">
        <v>2296</v>
      </c>
      <c r="M2494" s="12"/>
      <c r="N2494" s="12" t="s">
        <v>8112</v>
      </c>
      <c r="O2494" s="20">
        <v>0</v>
      </c>
      <c r="P2494" s="20">
        <v>0</v>
      </c>
      <c r="Q2494" s="20">
        <v>0</v>
      </c>
      <c r="R2494" s="20">
        <v>0</v>
      </c>
      <c r="S2494" s="20">
        <v>160</v>
      </c>
      <c r="T2494" s="21"/>
      <c r="U2494" s="22" t="str">
        <f>IFERROR(VLOOKUP(B2494,[1]Planilha1!$A$1:$B$34,2,FALSE),"Liberado")</f>
        <v>Liberado</v>
      </c>
      <c r="V2494" s="21"/>
      <c r="W2494" s="21"/>
      <c r="X2494" s="21"/>
      <c r="Y2494" s="21"/>
      <c r="Z2494" s="21"/>
      <c r="AA2494" s="21"/>
      <c r="AB2494" s="21"/>
      <c r="AC2494" s="21"/>
      <c r="AD2494" s="21"/>
      <c r="AE2494" s="21"/>
      <c r="AF2494" s="21"/>
      <c r="AG2494" s="21"/>
      <c r="AH2494" s="21"/>
      <c r="AI2494" s="21"/>
      <c r="AJ2494" s="21"/>
      <c r="AK2494" s="21"/>
      <c r="AL2494" s="21"/>
      <c r="AM2494" s="21"/>
      <c r="AN2494" s="21"/>
      <c r="AO2494" s="21"/>
      <c r="AP2494" s="21"/>
      <c r="AQ2494" s="21"/>
      <c r="AR2494" s="21"/>
      <c r="AS2494" s="21"/>
      <c r="AT2494" s="21"/>
      <c r="AU2494" s="21"/>
      <c r="AV2494" s="21"/>
      <c r="AW2494" s="21"/>
      <c r="AX2494" s="21"/>
      <c r="AY2494" s="21"/>
      <c r="AZ2494" s="21"/>
      <c r="BA2494" s="21"/>
    </row>
    <row r="2495" spans="1:53" s="31" customFormat="1" ht="20.100000000000001" customHeight="1" x14ac:dyDescent="0.2">
      <c r="A2495" s="12" t="s">
        <v>79</v>
      </c>
      <c r="B2495" s="18" t="s">
        <v>261</v>
      </c>
      <c r="C2495" s="12" t="s">
        <v>337</v>
      </c>
      <c r="D2495" s="12" t="s">
        <v>1537</v>
      </c>
      <c r="E2495" s="19" t="s">
        <v>5</v>
      </c>
      <c r="F2495" s="19" t="s">
        <v>2255</v>
      </c>
      <c r="G2495" s="19" t="s">
        <v>5668</v>
      </c>
      <c r="H2495" s="12" t="s">
        <v>3168</v>
      </c>
      <c r="I2495" s="20">
        <v>750000</v>
      </c>
      <c r="J2495" s="12" t="s">
        <v>2264</v>
      </c>
      <c r="K2495" s="12" t="s">
        <v>5669</v>
      </c>
      <c r="L2495" s="12" t="s">
        <v>2266</v>
      </c>
      <c r="M2495" s="12"/>
      <c r="N2495" s="12" t="s">
        <v>5670</v>
      </c>
      <c r="O2495" s="23">
        <v>0</v>
      </c>
      <c r="P2495" s="23">
        <v>10000</v>
      </c>
      <c r="Q2495" s="23">
        <v>0</v>
      </c>
      <c r="R2495" s="24">
        <v>0</v>
      </c>
      <c r="S2495" s="25">
        <v>1560</v>
      </c>
      <c r="T2495" s="21"/>
      <c r="U2495" s="22" t="str">
        <f>IFERROR(VLOOKUP(B2495,[1]Planilha1!$A$1:$B$34,2,FALSE),"Liberado")</f>
        <v>Liberado</v>
      </c>
      <c r="V2495" s="21"/>
      <c r="W2495" s="21"/>
      <c r="X2495" s="21"/>
      <c r="Y2495" s="21"/>
      <c r="Z2495" s="21"/>
      <c r="AA2495" s="21"/>
      <c r="AB2495" s="21"/>
      <c r="AC2495" s="21"/>
      <c r="AD2495" s="21"/>
      <c r="AE2495" s="21"/>
      <c r="AF2495" s="21"/>
      <c r="AG2495" s="21"/>
      <c r="AH2495" s="21"/>
      <c r="AI2495" s="21"/>
      <c r="AJ2495" s="21"/>
      <c r="AK2495" s="21"/>
      <c r="AL2495" s="21"/>
      <c r="AM2495" s="21"/>
      <c r="AN2495" s="21"/>
      <c r="AO2495" s="21"/>
      <c r="AP2495" s="21"/>
      <c r="AQ2495" s="21"/>
      <c r="AR2495" s="21"/>
      <c r="AS2495" s="21"/>
      <c r="AT2495" s="21"/>
      <c r="AU2495" s="21"/>
      <c r="AV2495" s="21"/>
      <c r="AW2495" s="21"/>
      <c r="AX2495" s="21"/>
      <c r="AY2495" s="21"/>
      <c r="AZ2495" s="21"/>
      <c r="BA2495" s="21"/>
    </row>
    <row r="2496" spans="1:53" s="31" customFormat="1" ht="20.100000000000001" customHeight="1" x14ac:dyDescent="0.2">
      <c r="A2496" s="12" t="s">
        <v>79</v>
      </c>
      <c r="B2496" s="18" t="s">
        <v>261</v>
      </c>
      <c r="C2496" s="12" t="s">
        <v>331</v>
      </c>
      <c r="D2496" s="12" t="s">
        <v>1538</v>
      </c>
      <c r="E2496" s="19" t="s">
        <v>5</v>
      </c>
      <c r="F2496" s="19" t="s">
        <v>2255</v>
      </c>
      <c r="G2496" s="19" t="s">
        <v>5671</v>
      </c>
      <c r="H2496" s="12" t="s">
        <v>2445</v>
      </c>
      <c r="I2496" s="20">
        <v>1750</v>
      </c>
      <c r="J2496" s="12" t="s">
        <v>2276</v>
      </c>
      <c r="K2496" s="12" t="s">
        <v>5672</v>
      </c>
      <c r="L2496" s="12" t="s">
        <v>2380</v>
      </c>
      <c r="M2496" s="12"/>
      <c r="N2496" s="12" t="s">
        <v>5673</v>
      </c>
      <c r="O2496" s="23">
        <v>0</v>
      </c>
      <c r="P2496" s="23">
        <v>0</v>
      </c>
      <c r="Q2496" s="23">
        <v>0</v>
      </c>
      <c r="R2496" s="24">
        <v>0</v>
      </c>
      <c r="S2496" s="25">
        <v>576</v>
      </c>
      <c r="T2496" s="21"/>
      <c r="U2496" s="22" t="str">
        <f>IFERROR(VLOOKUP(B2496,[1]Planilha1!$A$1:$B$34,2,FALSE),"Liberado")</f>
        <v>Liberado</v>
      </c>
      <c r="V2496" s="21"/>
      <c r="W2496" s="21"/>
      <c r="X2496" s="21"/>
      <c r="Y2496" s="21"/>
      <c r="Z2496" s="21"/>
      <c r="AA2496" s="21"/>
      <c r="AB2496" s="21"/>
      <c r="AC2496" s="21"/>
      <c r="AD2496" s="21"/>
      <c r="AE2496" s="21"/>
      <c r="AF2496" s="21"/>
      <c r="AG2496" s="21"/>
      <c r="AH2496" s="21"/>
      <c r="AI2496" s="21"/>
      <c r="AJ2496" s="21"/>
      <c r="AK2496" s="21"/>
      <c r="AL2496" s="21"/>
      <c r="AM2496" s="21"/>
      <c r="AN2496" s="21"/>
      <c r="AO2496" s="21"/>
      <c r="AP2496" s="21"/>
      <c r="AQ2496" s="21"/>
      <c r="AR2496" s="21"/>
      <c r="AS2496" s="21"/>
      <c r="AT2496" s="21"/>
      <c r="AU2496" s="21"/>
      <c r="AV2496" s="21"/>
      <c r="AW2496" s="21"/>
      <c r="AX2496" s="21"/>
      <c r="AY2496" s="21"/>
      <c r="AZ2496" s="21"/>
      <c r="BA2496" s="21"/>
    </row>
    <row r="2497" spans="1:53" s="31" customFormat="1" ht="20.100000000000001" customHeight="1" x14ac:dyDescent="0.2">
      <c r="A2497" s="12" t="s">
        <v>79</v>
      </c>
      <c r="B2497" s="18" t="s">
        <v>261</v>
      </c>
      <c r="C2497" s="12" t="s">
        <v>331</v>
      </c>
      <c r="D2497" s="12" t="s">
        <v>10323</v>
      </c>
      <c r="E2497" s="19" t="s">
        <v>5</v>
      </c>
      <c r="F2497" s="19" t="s">
        <v>9867</v>
      </c>
      <c r="G2497" s="19" t="s">
        <v>10324</v>
      </c>
      <c r="H2497" s="12" t="s">
        <v>5694</v>
      </c>
      <c r="I2497" s="20">
        <v>421072.73</v>
      </c>
      <c r="J2497" s="12" t="s">
        <v>2264</v>
      </c>
      <c r="K2497" s="12" t="s">
        <v>8306</v>
      </c>
      <c r="L2497" s="12" t="s">
        <v>2266</v>
      </c>
      <c r="M2497" s="12"/>
      <c r="N2497" s="12" t="s">
        <v>10325</v>
      </c>
      <c r="O2497" s="23">
        <v>0</v>
      </c>
      <c r="P2497" s="23">
        <v>0</v>
      </c>
      <c r="Q2497" s="23">
        <v>0</v>
      </c>
      <c r="R2497" s="24">
        <v>0</v>
      </c>
      <c r="S2497" s="25">
        <v>160</v>
      </c>
      <c r="T2497" s="21"/>
      <c r="U2497" s="22" t="str">
        <f>IFERROR(VLOOKUP(B2497,[1]Planilha1!$A$1:$B$34,2,FALSE),"Liberado")</f>
        <v>Liberado</v>
      </c>
      <c r="V2497" s="21"/>
      <c r="W2497" s="21"/>
      <c r="X2497" s="21"/>
      <c r="Y2497" s="21"/>
      <c r="Z2497" s="21"/>
      <c r="AA2497" s="21"/>
      <c r="AB2497" s="21"/>
      <c r="AC2497" s="21"/>
      <c r="AD2497" s="21"/>
      <c r="AE2497" s="21"/>
      <c r="AF2497" s="21"/>
      <c r="AG2497" s="21"/>
      <c r="AH2497" s="21"/>
      <c r="AI2497" s="21"/>
      <c r="AJ2497" s="21"/>
      <c r="AK2497" s="21"/>
      <c r="AL2497" s="21"/>
      <c r="AM2497" s="21"/>
      <c r="AN2497" s="21"/>
      <c r="AO2497" s="21"/>
      <c r="AP2497" s="21"/>
      <c r="AQ2497" s="21"/>
      <c r="AR2497" s="21"/>
      <c r="AS2497" s="21"/>
      <c r="AT2497" s="21"/>
      <c r="AU2497" s="21"/>
      <c r="AV2497" s="21"/>
      <c r="AW2497" s="21"/>
      <c r="AX2497" s="21"/>
      <c r="AY2497" s="21"/>
      <c r="AZ2497" s="21"/>
      <c r="BA2497" s="21"/>
    </row>
    <row r="2498" spans="1:53" s="31" customFormat="1" ht="20.100000000000001" customHeight="1" x14ac:dyDescent="0.2">
      <c r="A2498" s="12" t="s">
        <v>79</v>
      </c>
      <c r="B2498" s="18" t="s">
        <v>261</v>
      </c>
      <c r="C2498" s="12" t="s">
        <v>381</v>
      </c>
      <c r="D2498" s="12" t="s">
        <v>1539</v>
      </c>
      <c r="E2498" s="19" t="s">
        <v>5</v>
      </c>
      <c r="F2498" s="19" t="s">
        <v>2244</v>
      </c>
      <c r="G2498" s="19" t="s">
        <v>5674</v>
      </c>
      <c r="H2498" s="12" t="s">
        <v>5675</v>
      </c>
      <c r="I2498" s="20">
        <v>20000</v>
      </c>
      <c r="J2498" s="12" t="s">
        <v>2264</v>
      </c>
      <c r="K2498" s="12" t="s">
        <v>5018</v>
      </c>
      <c r="L2498" s="12" t="s">
        <v>2249</v>
      </c>
      <c r="M2498" s="12"/>
      <c r="N2498" s="12" t="s">
        <v>8224</v>
      </c>
      <c r="O2498" s="23">
        <v>0</v>
      </c>
      <c r="P2498" s="23">
        <v>8000</v>
      </c>
      <c r="Q2498" s="23">
        <v>0</v>
      </c>
      <c r="R2498" s="24">
        <v>0</v>
      </c>
      <c r="S2498" s="25">
        <v>352</v>
      </c>
      <c r="T2498" s="21"/>
      <c r="U2498" s="22" t="str">
        <f>IFERROR(VLOOKUP(B2498,[1]Planilha1!$A$1:$B$34,2,FALSE),"Liberado")</f>
        <v>Liberado</v>
      </c>
      <c r="V2498" s="21"/>
      <c r="W2498" s="21"/>
      <c r="X2498" s="21"/>
      <c r="Y2498" s="21"/>
      <c r="Z2498" s="21"/>
      <c r="AA2498" s="21"/>
      <c r="AB2498" s="21"/>
      <c r="AC2498" s="21"/>
      <c r="AD2498" s="21"/>
      <c r="AE2498" s="21"/>
      <c r="AF2498" s="21"/>
      <c r="AG2498" s="21"/>
      <c r="AH2498" s="21"/>
      <c r="AI2498" s="21"/>
      <c r="AJ2498" s="21"/>
      <c r="AK2498" s="21"/>
      <c r="AL2498" s="21"/>
      <c r="AM2498" s="21"/>
      <c r="AN2498" s="21"/>
      <c r="AO2498" s="21"/>
      <c r="AP2498" s="21"/>
      <c r="AQ2498" s="21"/>
      <c r="AR2498" s="21"/>
      <c r="AS2498" s="21"/>
      <c r="AT2498" s="21"/>
      <c r="AU2498" s="21"/>
      <c r="AV2498" s="21"/>
      <c r="AW2498" s="21"/>
      <c r="AX2498" s="21"/>
      <c r="AY2498" s="21"/>
      <c r="AZ2498" s="21"/>
      <c r="BA2498" s="21"/>
    </row>
    <row r="2499" spans="1:53" s="31" customFormat="1" ht="20.100000000000001" customHeight="1" x14ac:dyDescent="0.2">
      <c r="A2499" s="12" t="s">
        <v>79</v>
      </c>
      <c r="B2499" s="18" t="s">
        <v>261</v>
      </c>
      <c r="C2499" s="12" t="s">
        <v>381</v>
      </c>
      <c r="D2499" s="12" t="s">
        <v>1540</v>
      </c>
      <c r="E2499" s="19" t="s">
        <v>5</v>
      </c>
      <c r="F2499" s="19" t="s">
        <v>2273</v>
      </c>
      <c r="G2499" s="19" t="s">
        <v>5676</v>
      </c>
      <c r="H2499" s="12" t="s">
        <v>5677</v>
      </c>
      <c r="I2499" s="20">
        <v>40000</v>
      </c>
      <c r="J2499" s="12" t="s">
        <v>2264</v>
      </c>
      <c r="K2499" s="12" t="s">
        <v>2647</v>
      </c>
      <c r="L2499" s="12" t="s">
        <v>2249</v>
      </c>
      <c r="M2499" s="12"/>
      <c r="N2499" s="12" t="s">
        <v>2438</v>
      </c>
      <c r="O2499" s="23">
        <v>0</v>
      </c>
      <c r="P2499" s="23">
        <v>8000</v>
      </c>
      <c r="Q2499" s="23">
        <v>0</v>
      </c>
      <c r="R2499" s="24">
        <v>0</v>
      </c>
      <c r="S2499" s="25">
        <v>480</v>
      </c>
      <c r="T2499" s="21"/>
      <c r="U2499" s="22" t="str">
        <f>IFERROR(VLOOKUP(B2499,[1]Planilha1!$A$1:$B$34,2,FALSE),"Liberado")</f>
        <v>Liberado</v>
      </c>
      <c r="V2499" s="21"/>
      <c r="W2499" s="21"/>
      <c r="X2499" s="21"/>
      <c r="Y2499" s="21"/>
      <c r="Z2499" s="21"/>
      <c r="AA2499" s="21"/>
      <c r="AB2499" s="21"/>
      <c r="AC2499" s="21"/>
      <c r="AD2499" s="21"/>
      <c r="AE2499" s="21"/>
      <c r="AF2499" s="21"/>
      <c r="AG2499" s="21"/>
      <c r="AH2499" s="21"/>
      <c r="AI2499" s="21"/>
      <c r="AJ2499" s="21"/>
      <c r="AK2499" s="21"/>
      <c r="AL2499" s="21"/>
      <c r="AM2499" s="21"/>
      <c r="AN2499" s="21"/>
      <c r="AO2499" s="21"/>
      <c r="AP2499" s="21"/>
      <c r="AQ2499" s="21"/>
      <c r="AR2499" s="21"/>
      <c r="AS2499" s="21"/>
      <c r="AT2499" s="21"/>
      <c r="AU2499" s="21"/>
      <c r="AV2499" s="21"/>
      <c r="AW2499" s="21"/>
      <c r="AX2499" s="21"/>
      <c r="AY2499" s="21"/>
      <c r="AZ2499" s="21"/>
      <c r="BA2499" s="21"/>
    </row>
    <row r="2500" spans="1:53" s="31" customFormat="1" ht="20.100000000000001" customHeight="1" x14ac:dyDescent="0.2">
      <c r="A2500" s="12" t="s">
        <v>79</v>
      </c>
      <c r="B2500" s="18" t="s">
        <v>261</v>
      </c>
      <c r="C2500" s="12" t="s">
        <v>411</v>
      </c>
      <c r="D2500" s="12" t="s">
        <v>1541</v>
      </c>
      <c r="E2500" s="19" t="s">
        <v>5</v>
      </c>
      <c r="F2500" s="19" t="s">
        <v>2644</v>
      </c>
      <c r="G2500" s="19" t="s">
        <v>5678</v>
      </c>
      <c r="H2500" s="12" t="s">
        <v>5677</v>
      </c>
      <c r="I2500" s="20">
        <v>140000</v>
      </c>
      <c r="J2500" s="12" t="s">
        <v>2264</v>
      </c>
      <c r="K2500" s="12" t="s">
        <v>5679</v>
      </c>
      <c r="L2500" s="12" t="s">
        <v>2296</v>
      </c>
      <c r="M2500" s="12"/>
      <c r="N2500" s="12" t="s">
        <v>5680</v>
      </c>
      <c r="O2500" s="23">
        <v>10000</v>
      </c>
      <c r="P2500" s="23">
        <v>0</v>
      </c>
      <c r="Q2500" s="23">
        <v>0</v>
      </c>
      <c r="R2500" s="24">
        <v>0</v>
      </c>
      <c r="S2500" s="25">
        <v>1160</v>
      </c>
      <c r="T2500" s="21"/>
      <c r="U2500" s="22" t="str">
        <f>IFERROR(VLOOKUP(B2500,[1]Planilha1!$A$1:$B$34,2,FALSE),"Liberado")</f>
        <v>Liberado</v>
      </c>
      <c r="V2500" s="21"/>
      <c r="W2500" s="21"/>
      <c r="X2500" s="21"/>
      <c r="Y2500" s="21"/>
      <c r="Z2500" s="21"/>
      <c r="AA2500" s="21"/>
      <c r="AB2500" s="21"/>
      <c r="AC2500" s="21"/>
      <c r="AD2500" s="21"/>
      <c r="AE2500" s="21"/>
      <c r="AF2500" s="21"/>
      <c r="AG2500" s="21"/>
      <c r="AH2500" s="21"/>
      <c r="AI2500" s="21"/>
      <c r="AJ2500" s="21"/>
      <c r="AK2500" s="21"/>
      <c r="AL2500" s="21"/>
      <c r="AM2500" s="21"/>
      <c r="AN2500" s="21"/>
      <c r="AO2500" s="21"/>
      <c r="AP2500" s="21"/>
      <c r="AQ2500" s="21"/>
      <c r="AR2500" s="21"/>
      <c r="AS2500" s="21"/>
      <c r="AT2500" s="21"/>
      <c r="AU2500" s="21"/>
      <c r="AV2500" s="21"/>
      <c r="AW2500" s="21"/>
      <c r="AX2500" s="21"/>
      <c r="AY2500" s="21"/>
      <c r="AZ2500" s="21"/>
      <c r="BA2500" s="21"/>
    </row>
    <row r="2501" spans="1:53" s="31" customFormat="1" ht="20.100000000000001" customHeight="1" x14ac:dyDescent="0.2">
      <c r="A2501" s="12" t="s">
        <v>79</v>
      </c>
      <c r="B2501" s="18" t="s">
        <v>261</v>
      </c>
      <c r="C2501" s="12" t="s">
        <v>427</v>
      </c>
      <c r="D2501" s="12" t="s">
        <v>1542</v>
      </c>
      <c r="E2501" s="19" t="s">
        <v>5</v>
      </c>
      <c r="F2501" s="19" t="s">
        <v>2244</v>
      </c>
      <c r="G2501" s="19" t="s">
        <v>5681</v>
      </c>
      <c r="H2501" s="12" t="s">
        <v>5677</v>
      </c>
      <c r="I2501" s="20">
        <v>167800</v>
      </c>
      <c r="J2501" s="12" t="s">
        <v>2264</v>
      </c>
      <c r="K2501" s="12" t="s">
        <v>4935</v>
      </c>
      <c r="L2501" s="12" t="s">
        <v>7881</v>
      </c>
      <c r="M2501" s="12"/>
      <c r="N2501" s="12" t="s">
        <v>2595</v>
      </c>
      <c r="O2501" s="23">
        <v>0</v>
      </c>
      <c r="P2501" s="23">
        <v>12000</v>
      </c>
      <c r="Q2501" s="23">
        <v>0</v>
      </c>
      <c r="R2501" s="24">
        <v>0</v>
      </c>
      <c r="S2501" s="25">
        <v>1560</v>
      </c>
      <c r="T2501" s="21"/>
      <c r="U2501" s="22" t="str">
        <f>IFERROR(VLOOKUP(B2501,[1]Planilha1!$A$1:$B$34,2,FALSE),"Liberado")</f>
        <v>Liberado</v>
      </c>
      <c r="V2501" s="21"/>
      <c r="W2501" s="21"/>
      <c r="X2501" s="21"/>
      <c r="Y2501" s="21"/>
      <c r="Z2501" s="21"/>
      <c r="AA2501" s="21"/>
      <c r="AB2501" s="21"/>
      <c r="AC2501" s="21"/>
      <c r="AD2501" s="21"/>
      <c r="AE2501" s="21"/>
      <c r="AF2501" s="21"/>
      <c r="AG2501" s="21"/>
      <c r="AH2501" s="21"/>
      <c r="AI2501" s="21"/>
      <c r="AJ2501" s="21"/>
      <c r="AK2501" s="21"/>
      <c r="AL2501" s="21"/>
      <c r="AM2501" s="21"/>
      <c r="AN2501" s="21"/>
      <c r="AO2501" s="21"/>
      <c r="AP2501" s="21"/>
      <c r="AQ2501" s="21"/>
      <c r="AR2501" s="21"/>
      <c r="AS2501" s="21"/>
      <c r="AT2501" s="21"/>
      <c r="AU2501" s="21"/>
      <c r="AV2501" s="21"/>
      <c r="AW2501" s="21"/>
      <c r="AX2501" s="21"/>
      <c r="AY2501" s="21"/>
      <c r="AZ2501" s="21"/>
      <c r="BA2501" s="21"/>
    </row>
    <row r="2502" spans="1:53" s="31" customFormat="1" ht="20.100000000000001" customHeight="1" x14ac:dyDescent="0.2">
      <c r="A2502" s="12" t="s">
        <v>79</v>
      </c>
      <c r="B2502" s="18" t="s">
        <v>261</v>
      </c>
      <c r="C2502" s="12" t="s">
        <v>466</v>
      </c>
      <c r="D2502" s="12" t="s">
        <v>1543</v>
      </c>
      <c r="E2502" s="19" t="s">
        <v>5</v>
      </c>
      <c r="F2502" s="19" t="s">
        <v>2452</v>
      </c>
      <c r="G2502" s="19" t="s">
        <v>5682</v>
      </c>
      <c r="H2502" s="12" t="s">
        <v>5683</v>
      </c>
      <c r="I2502" s="20">
        <v>1000</v>
      </c>
      <c r="J2502" s="12" t="s">
        <v>2264</v>
      </c>
      <c r="K2502" s="12" t="s">
        <v>5684</v>
      </c>
      <c r="L2502" s="12" t="s">
        <v>8057</v>
      </c>
      <c r="M2502" s="12"/>
      <c r="N2502" s="12" t="s">
        <v>5685</v>
      </c>
      <c r="O2502" s="23">
        <v>0</v>
      </c>
      <c r="P2502" s="23">
        <v>0</v>
      </c>
      <c r="Q2502" s="23">
        <v>0</v>
      </c>
      <c r="R2502" s="24">
        <v>0</v>
      </c>
      <c r="S2502" s="25">
        <v>912</v>
      </c>
      <c r="T2502" s="21"/>
      <c r="U2502" s="22" t="str">
        <f>IFERROR(VLOOKUP(B2502,[1]Planilha1!$A$1:$B$34,2,FALSE),"Liberado")</f>
        <v>Liberado</v>
      </c>
      <c r="V2502" s="21"/>
      <c r="W2502" s="21"/>
      <c r="X2502" s="21"/>
      <c r="Y2502" s="21"/>
      <c r="Z2502" s="21"/>
      <c r="AA2502" s="21"/>
      <c r="AB2502" s="21"/>
      <c r="AC2502" s="21"/>
      <c r="AD2502" s="21"/>
      <c r="AE2502" s="21"/>
      <c r="AF2502" s="21"/>
      <c r="AG2502" s="21"/>
      <c r="AH2502" s="21"/>
      <c r="AI2502" s="21"/>
      <c r="AJ2502" s="21"/>
      <c r="AK2502" s="21"/>
      <c r="AL2502" s="21"/>
      <c r="AM2502" s="21"/>
      <c r="AN2502" s="21"/>
      <c r="AO2502" s="21"/>
      <c r="AP2502" s="21"/>
      <c r="AQ2502" s="21"/>
      <c r="AR2502" s="21"/>
      <c r="AS2502" s="21"/>
      <c r="AT2502" s="21"/>
      <c r="AU2502" s="21"/>
      <c r="AV2502" s="21"/>
      <c r="AW2502" s="21"/>
      <c r="AX2502" s="21"/>
      <c r="AY2502" s="21"/>
      <c r="AZ2502" s="21"/>
      <c r="BA2502" s="21"/>
    </row>
    <row r="2503" spans="1:53" s="31" customFormat="1" ht="20.100000000000001" customHeight="1" x14ac:dyDescent="0.2">
      <c r="A2503" s="12" t="s">
        <v>79</v>
      </c>
      <c r="B2503" s="18" t="s">
        <v>261</v>
      </c>
      <c r="C2503" s="12" t="s">
        <v>466</v>
      </c>
      <c r="D2503" s="12" t="s">
        <v>1544</v>
      </c>
      <c r="E2503" s="19" t="s">
        <v>5</v>
      </c>
      <c r="F2503" s="19" t="s">
        <v>3200</v>
      </c>
      <c r="G2503" s="19" t="s">
        <v>5686</v>
      </c>
      <c r="H2503" s="12" t="s">
        <v>2940</v>
      </c>
      <c r="I2503" s="20">
        <v>2000</v>
      </c>
      <c r="J2503" s="12" t="s">
        <v>2264</v>
      </c>
      <c r="K2503" s="12" t="s">
        <v>5687</v>
      </c>
      <c r="L2503" s="12" t="s">
        <v>2249</v>
      </c>
      <c r="M2503" s="12"/>
      <c r="N2503" s="12" t="s">
        <v>5688</v>
      </c>
      <c r="O2503" s="23">
        <v>0</v>
      </c>
      <c r="P2503" s="23">
        <v>0</v>
      </c>
      <c r="Q2503" s="23">
        <v>0</v>
      </c>
      <c r="R2503" s="24">
        <v>0</v>
      </c>
      <c r="S2503" s="25">
        <v>1680</v>
      </c>
      <c r="T2503" s="21"/>
      <c r="U2503" s="22" t="str">
        <f>IFERROR(VLOOKUP(B2503,[1]Planilha1!$A$1:$B$34,2,FALSE),"Liberado")</f>
        <v>Liberado</v>
      </c>
      <c r="V2503" s="21"/>
      <c r="W2503" s="21"/>
      <c r="X2503" s="21"/>
      <c r="Y2503" s="21"/>
      <c r="Z2503" s="21"/>
      <c r="AA2503" s="21"/>
      <c r="AB2503" s="21"/>
      <c r="AC2503" s="21"/>
      <c r="AD2503" s="21"/>
      <c r="AE2503" s="21"/>
      <c r="AF2503" s="21"/>
      <c r="AG2503" s="21"/>
      <c r="AH2503" s="21"/>
      <c r="AI2503" s="21"/>
      <c r="AJ2503" s="21"/>
      <c r="AK2503" s="21"/>
      <c r="AL2503" s="21"/>
      <c r="AM2503" s="21"/>
      <c r="AN2503" s="21"/>
      <c r="AO2503" s="21"/>
      <c r="AP2503" s="21"/>
      <c r="AQ2503" s="21"/>
      <c r="AR2503" s="21"/>
      <c r="AS2503" s="21"/>
      <c r="AT2503" s="21"/>
      <c r="AU2503" s="21"/>
      <c r="AV2503" s="21"/>
      <c r="AW2503" s="21"/>
      <c r="AX2503" s="21"/>
      <c r="AY2503" s="21"/>
      <c r="AZ2503" s="21"/>
      <c r="BA2503" s="21"/>
    </row>
    <row r="2504" spans="1:53" s="31" customFormat="1" ht="20.100000000000001" customHeight="1" x14ac:dyDescent="0.2">
      <c r="A2504" s="12" t="s">
        <v>79</v>
      </c>
      <c r="B2504" s="18" t="s">
        <v>261</v>
      </c>
      <c r="C2504" s="12" t="s">
        <v>466</v>
      </c>
      <c r="D2504" s="12" t="s">
        <v>1545</v>
      </c>
      <c r="E2504" s="19" t="s">
        <v>5</v>
      </c>
      <c r="F2504" s="19" t="s">
        <v>2255</v>
      </c>
      <c r="G2504" s="19" t="s">
        <v>5689</v>
      </c>
      <c r="H2504" s="12" t="s">
        <v>5690</v>
      </c>
      <c r="I2504" s="20">
        <v>80000</v>
      </c>
      <c r="J2504" s="12" t="s">
        <v>2264</v>
      </c>
      <c r="K2504" s="12" t="s">
        <v>5691</v>
      </c>
      <c r="L2504" s="12" t="s">
        <v>2296</v>
      </c>
      <c r="M2504" s="12"/>
      <c r="N2504" s="12" t="s">
        <v>5692</v>
      </c>
      <c r="O2504" s="23">
        <v>0</v>
      </c>
      <c r="P2504" s="23">
        <v>0</v>
      </c>
      <c r="Q2504" s="23">
        <v>0</v>
      </c>
      <c r="R2504" s="24">
        <v>0</v>
      </c>
      <c r="S2504" s="25">
        <v>1680</v>
      </c>
      <c r="T2504" s="21"/>
      <c r="U2504" s="22" t="str">
        <f>IFERROR(VLOOKUP(B2504,[1]Planilha1!$A$1:$B$34,2,FALSE),"Liberado")</f>
        <v>Liberado</v>
      </c>
      <c r="V2504" s="21"/>
      <c r="W2504" s="21"/>
      <c r="X2504" s="21"/>
      <c r="Y2504" s="21"/>
      <c r="Z2504" s="21"/>
      <c r="AA2504" s="21"/>
      <c r="AB2504" s="21"/>
      <c r="AC2504" s="21"/>
      <c r="AD2504" s="21"/>
      <c r="AE2504" s="21"/>
      <c r="AF2504" s="21"/>
      <c r="AG2504" s="21"/>
      <c r="AH2504" s="21"/>
      <c r="AI2504" s="21"/>
      <c r="AJ2504" s="21"/>
      <c r="AK2504" s="21"/>
      <c r="AL2504" s="21"/>
      <c r="AM2504" s="21"/>
      <c r="AN2504" s="21"/>
      <c r="AO2504" s="21"/>
      <c r="AP2504" s="21"/>
      <c r="AQ2504" s="21"/>
      <c r="AR2504" s="21"/>
      <c r="AS2504" s="21"/>
      <c r="AT2504" s="21"/>
      <c r="AU2504" s="21"/>
      <c r="AV2504" s="21"/>
      <c r="AW2504" s="21"/>
      <c r="AX2504" s="21"/>
      <c r="AY2504" s="21"/>
      <c r="AZ2504" s="21"/>
      <c r="BA2504" s="21"/>
    </row>
    <row r="2505" spans="1:53" s="31" customFormat="1" ht="20.100000000000001" customHeight="1" x14ac:dyDescent="0.2">
      <c r="A2505" s="12" t="s">
        <v>79</v>
      </c>
      <c r="B2505" s="18" t="s">
        <v>261</v>
      </c>
      <c r="C2505" s="12" t="s">
        <v>466</v>
      </c>
      <c r="D2505" s="12" t="s">
        <v>1546</v>
      </c>
      <c r="E2505" s="19" t="s">
        <v>5</v>
      </c>
      <c r="F2505" s="19" t="s">
        <v>2279</v>
      </c>
      <c r="G2505" s="19" t="s">
        <v>5693</v>
      </c>
      <c r="H2505" s="12" t="s">
        <v>5694</v>
      </c>
      <c r="I2505" s="20">
        <v>140700</v>
      </c>
      <c r="J2505" s="12" t="s">
        <v>2264</v>
      </c>
      <c r="K2505" s="12" t="s">
        <v>5695</v>
      </c>
      <c r="L2505" s="12" t="s">
        <v>2249</v>
      </c>
      <c r="M2505" s="12"/>
      <c r="N2505" s="12" t="s">
        <v>8345</v>
      </c>
      <c r="O2505" s="23">
        <v>105000</v>
      </c>
      <c r="P2505" s="23">
        <v>0</v>
      </c>
      <c r="Q2505" s="23">
        <v>0</v>
      </c>
      <c r="R2505" s="24">
        <v>0</v>
      </c>
      <c r="S2505" s="25">
        <v>760</v>
      </c>
      <c r="T2505" s="21"/>
      <c r="U2505" s="22" t="str">
        <f>IFERROR(VLOOKUP(B2505,[1]Planilha1!$A$1:$B$34,2,FALSE),"Liberado")</f>
        <v>Liberado</v>
      </c>
      <c r="V2505" s="21"/>
      <c r="W2505" s="21"/>
      <c r="X2505" s="21"/>
      <c r="Y2505" s="21"/>
      <c r="Z2505" s="21"/>
      <c r="AA2505" s="21"/>
      <c r="AB2505" s="21"/>
      <c r="AC2505" s="21"/>
      <c r="AD2505" s="21"/>
      <c r="AE2505" s="21"/>
      <c r="AF2505" s="21"/>
      <c r="AG2505" s="21"/>
      <c r="AH2505" s="21"/>
      <c r="AI2505" s="21"/>
      <c r="AJ2505" s="21"/>
      <c r="AK2505" s="21"/>
      <c r="AL2505" s="21"/>
      <c r="AM2505" s="21"/>
      <c r="AN2505" s="21"/>
      <c r="AO2505" s="21"/>
      <c r="AP2505" s="21"/>
      <c r="AQ2505" s="21"/>
      <c r="AR2505" s="21"/>
      <c r="AS2505" s="21"/>
      <c r="AT2505" s="21"/>
      <c r="AU2505" s="21"/>
      <c r="AV2505" s="21"/>
      <c r="AW2505" s="21"/>
      <c r="AX2505" s="21"/>
      <c r="AY2505" s="21"/>
      <c r="AZ2505" s="21"/>
      <c r="BA2505" s="21"/>
    </row>
    <row r="2506" spans="1:53" s="31" customFormat="1" ht="20.100000000000001" customHeight="1" x14ac:dyDescent="0.2">
      <c r="A2506" s="12" t="s">
        <v>79</v>
      </c>
      <c r="B2506" s="18" t="s">
        <v>261</v>
      </c>
      <c r="C2506" s="12" t="s">
        <v>466</v>
      </c>
      <c r="D2506" s="12" t="s">
        <v>1547</v>
      </c>
      <c r="E2506" s="19" t="s">
        <v>5</v>
      </c>
      <c r="F2506" s="19" t="s">
        <v>2273</v>
      </c>
      <c r="G2506" s="19" t="s">
        <v>5696</v>
      </c>
      <c r="H2506" s="12" t="s">
        <v>5694</v>
      </c>
      <c r="I2506" s="20">
        <v>3059.37</v>
      </c>
      <c r="J2506" s="12" t="s">
        <v>2264</v>
      </c>
      <c r="K2506" s="12" t="s">
        <v>9</v>
      </c>
      <c r="L2506" s="12" t="s">
        <v>2249</v>
      </c>
      <c r="M2506" s="12"/>
      <c r="N2506" s="12" t="s">
        <v>9</v>
      </c>
      <c r="O2506" s="23">
        <v>0</v>
      </c>
      <c r="P2506" s="23">
        <v>0</v>
      </c>
      <c r="Q2506" s="23">
        <v>0</v>
      </c>
      <c r="R2506" s="24">
        <v>0</v>
      </c>
      <c r="S2506" s="25">
        <v>480</v>
      </c>
      <c r="T2506" s="21"/>
      <c r="U2506" s="22" t="str">
        <f>IFERROR(VLOOKUP(B2506,[1]Planilha1!$A$1:$B$34,2,FALSE),"Liberado")</f>
        <v>Liberado</v>
      </c>
      <c r="V2506" s="21"/>
      <c r="W2506" s="21"/>
      <c r="X2506" s="21"/>
      <c r="Y2506" s="21"/>
      <c r="Z2506" s="21"/>
      <c r="AA2506" s="21"/>
      <c r="AB2506" s="21"/>
      <c r="AC2506" s="21"/>
      <c r="AD2506" s="21"/>
      <c r="AE2506" s="21"/>
      <c r="AF2506" s="21"/>
      <c r="AG2506" s="21"/>
      <c r="AH2506" s="21"/>
      <c r="AI2506" s="21"/>
      <c r="AJ2506" s="21"/>
      <c r="AK2506" s="21"/>
      <c r="AL2506" s="21"/>
      <c r="AM2506" s="21"/>
      <c r="AN2506" s="21"/>
      <c r="AO2506" s="21"/>
      <c r="AP2506" s="21"/>
      <c r="AQ2506" s="21"/>
      <c r="AR2506" s="21"/>
      <c r="AS2506" s="21"/>
      <c r="AT2506" s="21"/>
      <c r="AU2506" s="21"/>
      <c r="AV2506" s="21"/>
      <c r="AW2506" s="21"/>
      <c r="AX2506" s="21"/>
      <c r="AY2506" s="21"/>
      <c r="AZ2506" s="21"/>
      <c r="BA2506" s="21"/>
    </row>
    <row r="2507" spans="1:53" s="31" customFormat="1" ht="20.100000000000001" customHeight="1" x14ac:dyDescent="0.2">
      <c r="A2507" s="12" t="s">
        <v>79</v>
      </c>
      <c r="B2507" s="18" t="s">
        <v>261</v>
      </c>
      <c r="C2507" s="12" t="s">
        <v>466</v>
      </c>
      <c r="D2507" s="12" t="s">
        <v>1548</v>
      </c>
      <c r="E2507" s="19" t="s">
        <v>5</v>
      </c>
      <c r="F2507" s="19" t="s">
        <v>12</v>
      </c>
      <c r="G2507" s="19" t="s">
        <v>5697</v>
      </c>
      <c r="H2507" s="12" t="s">
        <v>5694</v>
      </c>
      <c r="I2507" s="20">
        <v>18975.41</v>
      </c>
      <c r="J2507" s="12" t="s">
        <v>2264</v>
      </c>
      <c r="K2507" s="12" t="s">
        <v>8</v>
      </c>
      <c r="L2507" s="12" t="s">
        <v>2249</v>
      </c>
      <c r="M2507" s="12"/>
      <c r="N2507" s="12" t="s">
        <v>5698</v>
      </c>
      <c r="O2507" s="23">
        <v>0</v>
      </c>
      <c r="P2507" s="23">
        <v>0</v>
      </c>
      <c r="Q2507" s="23">
        <v>0</v>
      </c>
      <c r="R2507" s="24">
        <v>0</v>
      </c>
      <c r="S2507" s="25">
        <v>520</v>
      </c>
      <c r="T2507" s="21"/>
      <c r="U2507" s="22" t="str">
        <f>IFERROR(VLOOKUP(B2507,[1]Planilha1!$A$1:$B$34,2,FALSE),"Liberado")</f>
        <v>Liberado</v>
      </c>
      <c r="V2507" s="21"/>
      <c r="W2507" s="21"/>
      <c r="X2507" s="21"/>
      <c r="Y2507" s="21"/>
      <c r="Z2507" s="21"/>
      <c r="AA2507" s="21"/>
      <c r="AB2507" s="21"/>
      <c r="AC2507" s="21"/>
      <c r="AD2507" s="21"/>
      <c r="AE2507" s="21"/>
      <c r="AF2507" s="21"/>
      <c r="AG2507" s="21"/>
      <c r="AH2507" s="21"/>
      <c r="AI2507" s="21"/>
      <c r="AJ2507" s="21"/>
      <c r="AK2507" s="21"/>
      <c r="AL2507" s="21"/>
      <c r="AM2507" s="21"/>
      <c r="AN2507" s="21"/>
      <c r="AO2507" s="21"/>
      <c r="AP2507" s="21"/>
      <c r="AQ2507" s="21"/>
      <c r="AR2507" s="21"/>
      <c r="AS2507" s="21"/>
      <c r="AT2507" s="21"/>
      <c r="AU2507" s="21"/>
      <c r="AV2507" s="21"/>
      <c r="AW2507" s="21"/>
      <c r="AX2507" s="21"/>
      <c r="AY2507" s="21"/>
      <c r="AZ2507" s="21"/>
      <c r="BA2507" s="21"/>
    </row>
    <row r="2508" spans="1:53" s="31" customFormat="1" ht="20.100000000000001" customHeight="1" x14ac:dyDescent="0.2">
      <c r="A2508" s="12" t="s">
        <v>79</v>
      </c>
      <c r="B2508" s="18" t="s">
        <v>261</v>
      </c>
      <c r="C2508" s="12" t="s">
        <v>466</v>
      </c>
      <c r="D2508" s="12" t="s">
        <v>1549</v>
      </c>
      <c r="E2508" s="19" t="s">
        <v>5</v>
      </c>
      <c r="F2508" s="19" t="s">
        <v>12</v>
      </c>
      <c r="G2508" s="19" t="s">
        <v>5699</v>
      </c>
      <c r="H2508" s="12" t="s">
        <v>5694</v>
      </c>
      <c r="I2508" s="20">
        <v>33468.03</v>
      </c>
      <c r="J2508" s="12" t="s">
        <v>2264</v>
      </c>
      <c r="K2508" s="12" t="s">
        <v>9</v>
      </c>
      <c r="L2508" s="12" t="s">
        <v>2249</v>
      </c>
      <c r="M2508" s="12"/>
      <c r="N2508" s="12" t="s">
        <v>9</v>
      </c>
      <c r="O2508" s="23">
        <v>0</v>
      </c>
      <c r="P2508" s="23">
        <v>0</v>
      </c>
      <c r="Q2508" s="23">
        <v>0</v>
      </c>
      <c r="R2508" s="24">
        <v>0</v>
      </c>
      <c r="S2508" s="25">
        <v>1020</v>
      </c>
      <c r="T2508" s="21"/>
      <c r="U2508" s="22" t="str">
        <f>IFERROR(VLOOKUP(B2508,[1]Planilha1!$A$1:$B$34,2,FALSE),"Liberado")</f>
        <v>Liberado</v>
      </c>
      <c r="V2508" s="21"/>
      <c r="W2508" s="21"/>
      <c r="X2508" s="21"/>
      <c r="Y2508" s="21"/>
      <c r="Z2508" s="21"/>
      <c r="AA2508" s="21"/>
      <c r="AB2508" s="21"/>
      <c r="AC2508" s="21"/>
      <c r="AD2508" s="21"/>
      <c r="AE2508" s="21"/>
      <c r="AF2508" s="21"/>
      <c r="AG2508" s="21"/>
      <c r="AH2508" s="21"/>
      <c r="AI2508" s="21"/>
      <c r="AJ2508" s="21"/>
      <c r="AK2508" s="21"/>
      <c r="AL2508" s="21"/>
      <c r="AM2508" s="21"/>
      <c r="AN2508" s="21"/>
      <c r="AO2508" s="21"/>
      <c r="AP2508" s="21"/>
      <c r="AQ2508" s="21"/>
      <c r="AR2508" s="21"/>
      <c r="AS2508" s="21"/>
      <c r="AT2508" s="21"/>
      <c r="AU2508" s="21"/>
      <c r="AV2508" s="21"/>
      <c r="AW2508" s="21"/>
      <c r="AX2508" s="21"/>
      <c r="AY2508" s="21"/>
      <c r="AZ2508" s="21"/>
      <c r="BA2508" s="21"/>
    </row>
    <row r="2509" spans="1:53" s="31" customFormat="1" ht="20.100000000000001" customHeight="1" x14ac:dyDescent="0.2">
      <c r="A2509" s="12" t="s">
        <v>79</v>
      </c>
      <c r="B2509" s="18" t="s">
        <v>261</v>
      </c>
      <c r="C2509" s="12" t="s">
        <v>466</v>
      </c>
      <c r="D2509" s="12" t="s">
        <v>10330</v>
      </c>
      <c r="E2509" s="19" t="s">
        <v>5</v>
      </c>
      <c r="F2509" s="19" t="s">
        <v>2273</v>
      </c>
      <c r="G2509" s="19" t="s">
        <v>10331</v>
      </c>
      <c r="H2509" s="12" t="s">
        <v>5694</v>
      </c>
      <c r="I2509" s="20">
        <v>128200</v>
      </c>
      <c r="J2509" s="12" t="s">
        <v>2264</v>
      </c>
      <c r="K2509" s="12" t="s">
        <v>3216</v>
      </c>
      <c r="L2509" s="12" t="s">
        <v>6531</v>
      </c>
      <c r="M2509" s="12"/>
      <c r="N2509" s="12" t="s">
        <v>3216</v>
      </c>
      <c r="O2509" s="23">
        <v>0</v>
      </c>
      <c r="P2509" s="23">
        <v>0</v>
      </c>
      <c r="Q2509" s="23">
        <v>0</v>
      </c>
      <c r="R2509" s="24">
        <v>0</v>
      </c>
      <c r="S2509" s="25">
        <v>0</v>
      </c>
      <c r="T2509" s="21"/>
      <c r="U2509" s="22" t="str">
        <f>IFERROR(VLOOKUP(B2509,[1]Planilha1!$A$1:$B$34,2,FALSE),"Liberado")</f>
        <v>Liberado</v>
      </c>
      <c r="V2509" s="21"/>
      <c r="W2509" s="21"/>
      <c r="X2509" s="21"/>
      <c r="Y2509" s="21"/>
      <c r="Z2509" s="21"/>
      <c r="AA2509" s="21"/>
      <c r="AB2509" s="21"/>
      <c r="AC2509" s="21"/>
      <c r="AD2509" s="21"/>
      <c r="AE2509" s="21"/>
      <c r="AF2509" s="21"/>
      <c r="AG2509" s="21"/>
      <c r="AH2509" s="21"/>
      <c r="AI2509" s="21"/>
      <c r="AJ2509" s="21"/>
      <c r="AK2509" s="21"/>
      <c r="AL2509" s="21"/>
      <c r="AM2509" s="21"/>
      <c r="AN2509" s="21"/>
      <c r="AO2509" s="21"/>
      <c r="AP2509" s="21"/>
      <c r="AQ2509" s="21"/>
      <c r="AR2509" s="21"/>
      <c r="AS2509" s="21"/>
      <c r="AT2509" s="21"/>
      <c r="AU2509" s="21"/>
      <c r="AV2509" s="21"/>
      <c r="AW2509" s="21"/>
      <c r="AX2509" s="21"/>
      <c r="AY2509" s="21"/>
      <c r="AZ2509" s="21"/>
      <c r="BA2509" s="21"/>
    </row>
    <row r="2510" spans="1:53" s="31" customFormat="1" ht="20.100000000000001" customHeight="1" x14ac:dyDescent="0.2">
      <c r="A2510" s="12" t="s">
        <v>79</v>
      </c>
      <c r="B2510" s="18" t="s">
        <v>261</v>
      </c>
      <c r="C2510" s="12" t="s">
        <v>466</v>
      </c>
      <c r="D2510" s="12" t="s">
        <v>1550</v>
      </c>
      <c r="E2510" s="19" t="s">
        <v>5</v>
      </c>
      <c r="F2510" s="19" t="s">
        <v>2928</v>
      </c>
      <c r="G2510" s="19" t="s">
        <v>5700</v>
      </c>
      <c r="H2510" s="12" t="s">
        <v>2445</v>
      </c>
      <c r="I2510" s="20">
        <v>36048.199999999997</v>
      </c>
      <c r="J2510" s="12" t="s">
        <v>2264</v>
      </c>
      <c r="K2510" s="12" t="s">
        <v>5701</v>
      </c>
      <c r="L2510" s="12" t="s">
        <v>2249</v>
      </c>
      <c r="M2510" s="12"/>
      <c r="N2510" s="12" t="s">
        <v>5702</v>
      </c>
      <c r="O2510" s="23">
        <v>0</v>
      </c>
      <c r="P2510" s="23">
        <v>8000</v>
      </c>
      <c r="Q2510" s="23">
        <v>0</v>
      </c>
      <c r="R2510" s="24">
        <v>0</v>
      </c>
      <c r="S2510" s="25">
        <v>288</v>
      </c>
      <c r="T2510" s="21"/>
      <c r="U2510" s="22" t="str">
        <f>IFERROR(VLOOKUP(B2510,[1]Planilha1!$A$1:$B$34,2,FALSE),"Liberado")</f>
        <v>Liberado</v>
      </c>
      <c r="V2510" s="21"/>
      <c r="W2510" s="21"/>
      <c r="X2510" s="21"/>
      <c r="Y2510" s="21"/>
      <c r="Z2510" s="21"/>
      <c r="AA2510" s="21"/>
      <c r="AB2510" s="21"/>
      <c r="AC2510" s="21"/>
      <c r="AD2510" s="21"/>
      <c r="AE2510" s="21"/>
      <c r="AF2510" s="21"/>
      <c r="AG2510" s="21"/>
      <c r="AH2510" s="21"/>
      <c r="AI2510" s="21"/>
      <c r="AJ2510" s="21"/>
      <c r="AK2510" s="21"/>
      <c r="AL2510" s="21"/>
      <c r="AM2510" s="21"/>
      <c r="AN2510" s="21"/>
      <c r="AO2510" s="21"/>
      <c r="AP2510" s="21"/>
      <c r="AQ2510" s="21"/>
      <c r="AR2510" s="21"/>
      <c r="AS2510" s="21"/>
      <c r="AT2510" s="21"/>
      <c r="AU2510" s="21"/>
      <c r="AV2510" s="21"/>
      <c r="AW2510" s="21"/>
      <c r="AX2510" s="21"/>
      <c r="AY2510" s="21"/>
      <c r="AZ2510" s="21"/>
      <c r="BA2510" s="21"/>
    </row>
    <row r="2511" spans="1:53" s="31" customFormat="1" ht="20.100000000000001" customHeight="1" x14ac:dyDescent="0.2">
      <c r="A2511" s="12" t="s">
        <v>79</v>
      </c>
      <c r="B2511" s="18" t="s">
        <v>261</v>
      </c>
      <c r="C2511" s="12" t="s">
        <v>466</v>
      </c>
      <c r="D2511" s="12" t="s">
        <v>1551</v>
      </c>
      <c r="E2511" s="19" t="s">
        <v>5</v>
      </c>
      <c r="F2511" s="19" t="s">
        <v>12</v>
      </c>
      <c r="G2511" s="19" t="s">
        <v>5703</v>
      </c>
      <c r="H2511" s="12" t="s">
        <v>5694</v>
      </c>
      <c r="I2511" s="20">
        <v>5000</v>
      </c>
      <c r="J2511" s="12" t="s">
        <v>2264</v>
      </c>
      <c r="K2511" s="12" t="s">
        <v>5704</v>
      </c>
      <c r="L2511" s="12" t="s">
        <v>2249</v>
      </c>
      <c r="M2511" s="12"/>
      <c r="N2511" s="12" t="s">
        <v>5705</v>
      </c>
      <c r="O2511" s="23">
        <v>0</v>
      </c>
      <c r="P2511" s="23">
        <v>0</v>
      </c>
      <c r="Q2511" s="23">
        <v>0</v>
      </c>
      <c r="R2511" s="24">
        <v>0</v>
      </c>
      <c r="S2511" s="25">
        <v>320</v>
      </c>
      <c r="T2511" s="21"/>
      <c r="U2511" s="22" t="str">
        <f>IFERROR(VLOOKUP(B2511,[1]Planilha1!$A$1:$B$34,2,FALSE),"Liberado")</f>
        <v>Liberado</v>
      </c>
      <c r="V2511" s="21"/>
      <c r="W2511" s="21"/>
      <c r="X2511" s="21"/>
      <c r="Y2511" s="21"/>
      <c r="Z2511" s="21"/>
      <c r="AA2511" s="21"/>
      <c r="AB2511" s="21"/>
      <c r="AC2511" s="21"/>
      <c r="AD2511" s="21"/>
      <c r="AE2511" s="21"/>
      <c r="AF2511" s="21"/>
      <c r="AG2511" s="21"/>
      <c r="AH2511" s="21"/>
      <c r="AI2511" s="21"/>
      <c r="AJ2511" s="21"/>
      <c r="AK2511" s="21"/>
      <c r="AL2511" s="21"/>
      <c r="AM2511" s="21"/>
      <c r="AN2511" s="21"/>
      <c r="AO2511" s="21"/>
      <c r="AP2511" s="21"/>
      <c r="AQ2511" s="21"/>
      <c r="AR2511" s="21"/>
      <c r="AS2511" s="21"/>
      <c r="AT2511" s="21"/>
      <c r="AU2511" s="21"/>
      <c r="AV2511" s="21"/>
      <c r="AW2511" s="21"/>
      <c r="AX2511" s="21"/>
      <c r="AY2511" s="21"/>
      <c r="AZ2511" s="21"/>
      <c r="BA2511" s="21"/>
    </row>
    <row r="2512" spans="1:53" s="31" customFormat="1" ht="20.100000000000001" customHeight="1" x14ac:dyDescent="0.2">
      <c r="A2512" s="12" t="s">
        <v>79</v>
      </c>
      <c r="B2512" s="18" t="s">
        <v>261</v>
      </c>
      <c r="C2512" s="12" t="s">
        <v>466</v>
      </c>
      <c r="D2512" s="12" t="s">
        <v>1553</v>
      </c>
      <c r="E2512" s="19" t="s">
        <v>5</v>
      </c>
      <c r="F2512" s="19" t="s">
        <v>2273</v>
      </c>
      <c r="G2512" s="19" t="s">
        <v>5708</v>
      </c>
      <c r="H2512" s="12" t="s">
        <v>2445</v>
      </c>
      <c r="I2512" s="20">
        <v>7000</v>
      </c>
      <c r="J2512" s="12" t="s">
        <v>2264</v>
      </c>
      <c r="K2512" s="12" t="s">
        <v>5704</v>
      </c>
      <c r="L2512" s="12" t="s">
        <v>2266</v>
      </c>
      <c r="M2512" s="12"/>
      <c r="N2512" s="12" t="s">
        <v>5705</v>
      </c>
      <c r="O2512" s="23">
        <v>0</v>
      </c>
      <c r="P2512" s="23">
        <v>0</v>
      </c>
      <c r="Q2512" s="23">
        <v>0</v>
      </c>
      <c r="R2512" s="24">
        <v>0</v>
      </c>
      <c r="S2512" s="25">
        <v>256</v>
      </c>
      <c r="T2512" s="21"/>
      <c r="U2512" s="22" t="str">
        <f>IFERROR(VLOOKUP(B2512,[1]Planilha1!$A$1:$B$34,2,FALSE),"Liberado")</f>
        <v>Liberado</v>
      </c>
      <c r="V2512" s="21"/>
      <c r="W2512" s="21"/>
      <c r="X2512" s="21"/>
      <c r="Y2512" s="21"/>
      <c r="Z2512" s="21"/>
      <c r="AA2512" s="21"/>
      <c r="AB2512" s="21"/>
      <c r="AC2512" s="21"/>
      <c r="AD2512" s="21"/>
      <c r="AE2512" s="21"/>
      <c r="AF2512" s="21"/>
      <c r="AG2512" s="21"/>
      <c r="AH2512" s="21"/>
      <c r="AI2512" s="21"/>
      <c r="AJ2512" s="21"/>
      <c r="AK2512" s="21"/>
      <c r="AL2512" s="21"/>
      <c r="AM2512" s="21"/>
      <c r="AN2512" s="21"/>
      <c r="AO2512" s="21"/>
      <c r="AP2512" s="21"/>
      <c r="AQ2512" s="21"/>
      <c r="AR2512" s="21"/>
      <c r="AS2512" s="21"/>
      <c r="AT2512" s="21"/>
      <c r="AU2512" s="21"/>
      <c r="AV2512" s="21"/>
      <c r="AW2512" s="21"/>
      <c r="AX2512" s="21"/>
      <c r="AY2512" s="21"/>
      <c r="AZ2512" s="21"/>
      <c r="BA2512" s="21"/>
    </row>
    <row r="2513" spans="1:53" s="31" customFormat="1" ht="20.100000000000001" customHeight="1" x14ac:dyDescent="0.2">
      <c r="A2513" s="12" t="s">
        <v>79</v>
      </c>
      <c r="B2513" s="18" t="s">
        <v>261</v>
      </c>
      <c r="C2513" s="12" t="s">
        <v>466</v>
      </c>
      <c r="D2513" s="12" t="s">
        <v>1552</v>
      </c>
      <c r="E2513" s="19" t="s">
        <v>5</v>
      </c>
      <c r="F2513" s="19" t="s">
        <v>2273</v>
      </c>
      <c r="G2513" s="19" t="s">
        <v>5706</v>
      </c>
      <c r="H2513" s="12" t="s">
        <v>2445</v>
      </c>
      <c r="I2513" s="20">
        <v>7000</v>
      </c>
      <c r="J2513" s="12" t="s">
        <v>2264</v>
      </c>
      <c r="K2513" s="12" t="s">
        <v>5707</v>
      </c>
      <c r="L2513" s="12" t="s">
        <v>2266</v>
      </c>
      <c r="M2513" s="12"/>
      <c r="N2513" s="12" t="s">
        <v>5705</v>
      </c>
      <c r="O2513" s="23">
        <v>0</v>
      </c>
      <c r="P2513" s="23">
        <v>0</v>
      </c>
      <c r="Q2513" s="23">
        <v>0</v>
      </c>
      <c r="R2513" s="24">
        <v>0</v>
      </c>
      <c r="S2513" s="25">
        <v>256</v>
      </c>
      <c r="T2513" s="21"/>
      <c r="U2513" s="22" t="str">
        <f>IFERROR(VLOOKUP(B2513,[1]Planilha1!$A$1:$B$34,2,FALSE),"Liberado")</f>
        <v>Liberado</v>
      </c>
      <c r="V2513" s="21"/>
      <c r="W2513" s="21"/>
      <c r="X2513" s="21"/>
      <c r="Y2513" s="21"/>
      <c r="Z2513" s="21"/>
      <c r="AA2513" s="21"/>
      <c r="AB2513" s="21"/>
      <c r="AC2513" s="21"/>
      <c r="AD2513" s="21"/>
      <c r="AE2513" s="21"/>
      <c r="AF2513" s="21"/>
      <c r="AG2513" s="21"/>
      <c r="AH2513" s="21"/>
      <c r="AI2513" s="21"/>
      <c r="AJ2513" s="21"/>
      <c r="AK2513" s="21"/>
      <c r="AL2513" s="21"/>
      <c r="AM2513" s="21"/>
      <c r="AN2513" s="21"/>
      <c r="AO2513" s="21"/>
      <c r="AP2513" s="21"/>
      <c r="AQ2513" s="21"/>
      <c r="AR2513" s="21"/>
      <c r="AS2513" s="21"/>
      <c r="AT2513" s="21"/>
      <c r="AU2513" s="21"/>
      <c r="AV2513" s="21"/>
      <c r="AW2513" s="21"/>
      <c r="AX2513" s="21"/>
      <c r="AY2513" s="21"/>
      <c r="AZ2513" s="21"/>
      <c r="BA2513" s="21"/>
    </row>
    <row r="2514" spans="1:53" s="31" customFormat="1" ht="20.100000000000001" customHeight="1" x14ac:dyDescent="0.2">
      <c r="A2514" s="12" t="s">
        <v>79</v>
      </c>
      <c r="B2514" s="18" t="s">
        <v>261</v>
      </c>
      <c r="C2514" s="12" t="s">
        <v>466</v>
      </c>
      <c r="D2514" s="12" t="s">
        <v>1554</v>
      </c>
      <c r="E2514" s="19" t="s">
        <v>5</v>
      </c>
      <c r="F2514" s="19" t="s">
        <v>2273</v>
      </c>
      <c r="G2514" s="19" t="s">
        <v>5709</v>
      </c>
      <c r="H2514" s="12" t="s">
        <v>2445</v>
      </c>
      <c r="I2514" s="20">
        <v>7000</v>
      </c>
      <c r="J2514" s="12" t="s">
        <v>2264</v>
      </c>
      <c r="K2514" s="12" t="s">
        <v>5710</v>
      </c>
      <c r="L2514" s="12" t="s">
        <v>7875</v>
      </c>
      <c r="M2514" s="12"/>
      <c r="N2514" s="12" t="s">
        <v>5705</v>
      </c>
      <c r="O2514" s="23">
        <v>0</v>
      </c>
      <c r="P2514" s="23">
        <v>0</v>
      </c>
      <c r="Q2514" s="23">
        <v>0</v>
      </c>
      <c r="R2514" s="24">
        <v>0</v>
      </c>
      <c r="S2514" s="25">
        <v>256</v>
      </c>
      <c r="T2514" s="21"/>
      <c r="U2514" s="22" t="str">
        <f>IFERROR(VLOOKUP(B2514,[1]Planilha1!$A$1:$B$34,2,FALSE),"Liberado")</f>
        <v>Liberado</v>
      </c>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row>
    <row r="2515" spans="1:53" s="31" customFormat="1" ht="20.100000000000001" customHeight="1" x14ac:dyDescent="0.2">
      <c r="A2515" s="12" t="s">
        <v>79</v>
      </c>
      <c r="B2515" s="18" t="s">
        <v>261</v>
      </c>
      <c r="C2515" s="12" t="s">
        <v>466</v>
      </c>
      <c r="D2515" s="12" t="s">
        <v>1555</v>
      </c>
      <c r="E2515" s="19" t="s">
        <v>5</v>
      </c>
      <c r="F2515" s="19" t="s">
        <v>2273</v>
      </c>
      <c r="G2515" s="19" t="s">
        <v>5711</v>
      </c>
      <c r="H2515" s="12" t="s">
        <v>2445</v>
      </c>
      <c r="I2515" s="20">
        <v>7000</v>
      </c>
      <c r="J2515" s="12" t="s">
        <v>2264</v>
      </c>
      <c r="K2515" s="12" t="s">
        <v>5712</v>
      </c>
      <c r="L2515" s="12" t="s">
        <v>7875</v>
      </c>
      <c r="M2515" s="12"/>
      <c r="N2515" s="12" t="s">
        <v>5705</v>
      </c>
      <c r="O2515" s="23">
        <v>0</v>
      </c>
      <c r="P2515" s="23">
        <v>0</v>
      </c>
      <c r="Q2515" s="23">
        <v>0</v>
      </c>
      <c r="R2515" s="24">
        <v>0</v>
      </c>
      <c r="S2515" s="25">
        <v>256</v>
      </c>
      <c r="T2515" s="21"/>
      <c r="U2515" s="22" t="str">
        <f>IFERROR(VLOOKUP(B2515,[1]Planilha1!$A$1:$B$34,2,FALSE),"Liberado")</f>
        <v>Liberado</v>
      </c>
      <c r="V2515" s="21"/>
      <c r="W2515" s="21"/>
      <c r="X2515" s="21"/>
      <c r="Y2515" s="21"/>
      <c r="Z2515" s="21"/>
      <c r="AA2515" s="21"/>
      <c r="AB2515" s="21"/>
      <c r="AC2515" s="21"/>
      <c r="AD2515" s="21"/>
      <c r="AE2515" s="21"/>
      <c r="AF2515" s="21"/>
      <c r="AG2515" s="21"/>
      <c r="AH2515" s="21"/>
      <c r="AI2515" s="21"/>
      <c r="AJ2515" s="21"/>
      <c r="AK2515" s="21"/>
      <c r="AL2515" s="21"/>
      <c r="AM2515" s="21"/>
      <c r="AN2515" s="21"/>
      <c r="AO2515" s="21"/>
      <c r="AP2515" s="21"/>
      <c r="AQ2515" s="21"/>
      <c r="AR2515" s="21"/>
      <c r="AS2515" s="21"/>
      <c r="AT2515" s="21"/>
      <c r="AU2515" s="21"/>
      <c r="AV2515" s="21"/>
      <c r="AW2515" s="21"/>
      <c r="AX2515" s="21"/>
      <c r="AY2515" s="21"/>
      <c r="AZ2515" s="21"/>
      <c r="BA2515" s="21"/>
    </row>
    <row r="2516" spans="1:53" s="31" customFormat="1" ht="20.100000000000001" customHeight="1" x14ac:dyDescent="0.2">
      <c r="A2516" s="12" t="s">
        <v>79</v>
      </c>
      <c r="B2516" s="18" t="s">
        <v>261</v>
      </c>
      <c r="C2516" s="12" t="s">
        <v>466</v>
      </c>
      <c r="D2516" s="12" t="s">
        <v>7835</v>
      </c>
      <c r="E2516" s="19" t="s">
        <v>5</v>
      </c>
      <c r="F2516" s="19" t="s">
        <v>12</v>
      </c>
      <c r="G2516" s="19" t="s">
        <v>10332</v>
      </c>
      <c r="H2516" s="12" t="s">
        <v>2445</v>
      </c>
      <c r="I2516" s="20">
        <v>7000</v>
      </c>
      <c r="J2516" s="12" t="s">
        <v>2264</v>
      </c>
      <c r="K2516" s="12" t="s">
        <v>10333</v>
      </c>
      <c r="L2516" s="12" t="s">
        <v>7875</v>
      </c>
      <c r="M2516" s="12"/>
      <c r="N2516" s="12" t="s">
        <v>8237</v>
      </c>
      <c r="O2516" s="23">
        <v>0</v>
      </c>
      <c r="P2516" s="23">
        <v>8000</v>
      </c>
      <c r="Q2516" s="23">
        <v>0</v>
      </c>
      <c r="R2516" s="24">
        <v>0</v>
      </c>
      <c r="S2516" s="25">
        <v>256</v>
      </c>
      <c r="T2516" s="21"/>
      <c r="U2516" s="22" t="str">
        <f>IFERROR(VLOOKUP(B2516,[1]Planilha1!$A$1:$B$34,2,FALSE),"Liberado")</f>
        <v>Liberado</v>
      </c>
      <c r="V2516" s="21"/>
      <c r="W2516" s="21"/>
      <c r="X2516" s="21"/>
      <c r="Y2516" s="21"/>
      <c r="Z2516" s="21"/>
      <c r="AA2516" s="21"/>
      <c r="AB2516" s="21"/>
      <c r="AC2516" s="21"/>
      <c r="AD2516" s="21"/>
      <c r="AE2516" s="21"/>
      <c r="AF2516" s="21"/>
      <c r="AG2516" s="21"/>
      <c r="AH2516" s="21"/>
      <c r="AI2516" s="21"/>
      <c r="AJ2516" s="21"/>
      <c r="AK2516" s="21"/>
      <c r="AL2516" s="21"/>
      <c r="AM2516" s="21"/>
      <c r="AN2516" s="21"/>
      <c r="AO2516" s="21"/>
      <c r="AP2516" s="21"/>
      <c r="AQ2516" s="21"/>
      <c r="AR2516" s="21"/>
      <c r="AS2516" s="21"/>
      <c r="AT2516" s="21"/>
      <c r="AU2516" s="21"/>
      <c r="AV2516" s="21"/>
      <c r="AW2516" s="21"/>
      <c r="AX2516" s="21"/>
      <c r="AY2516" s="21"/>
      <c r="AZ2516" s="21"/>
      <c r="BA2516" s="21"/>
    </row>
    <row r="2517" spans="1:53" s="31" customFormat="1" ht="20.100000000000001" customHeight="1" x14ac:dyDescent="0.2">
      <c r="A2517" s="12" t="s">
        <v>79</v>
      </c>
      <c r="B2517" s="18" t="s">
        <v>261</v>
      </c>
      <c r="C2517" s="12" t="s">
        <v>466</v>
      </c>
      <c r="D2517" s="12" t="s">
        <v>10334</v>
      </c>
      <c r="E2517" s="19" t="s">
        <v>5</v>
      </c>
      <c r="F2517" s="19" t="s">
        <v>2244</v>
      </c>
      <c r="G2517" s="19" t="s">
        <v>10335</v>
      </c>
      <c r="H2517" s="12" t="s">
        <v>5694</v>
      </c>
      <c r="I2517" s="20">
        <v>10000</v>
      </c>
      <c r="J2517" s="12" t="s">
        <v>2264</v>
      </c>
      <c r="K2517" s="12" t="s">
        <v>8306</v>
      </c>
      <c r="L2517" s="12" t="s">
        <v>6531</v>
      </c>
      <c r="M2517" s="12"/>
      <c r="N2517" s="12" t="s">
        <v>2768</v>
      </c>
      <c r="O2517" s="23">
        <v>0</v>
      </c>
      <c r="P2517" s="23">
        <v>8000</v>
      </c>
      <c r="Q2517" s="23">
        <v>0</v>
      </c>
      <c r="R2517" s="24">
        <v>0</v>
      </c>
      <c r="S2517" s="25">
        <v>0</v>
      </c>
      <c r="T2517" s="21"/>
      <c r="U2517" s="22" t="str">
        <f>IFERROR(VLOOKUP(B2517,[1]Planilha1!$A$1:$B$34,2,FALSE),"Liberado")</f>
        <v>Liberado</v>
      </c>
      <c r="V2517" s="21"/>
      <c r="W2517" s="21"/>
      <c r="X2517" s="21"/>
      <c r="Y2517" s="21"/>
      <c r="Z2517" s="21"/>
      <c r="AA2517" s="21"/>
      <c r="AB2517" s="21"/>
      <c r="AC2517" s="21"/>
      <c r="AD2517" s="21"/>
      <c r="AE2517" s="21"/>
      <c r="AF2517" s="21"/>
      <c r="AG2517" s="21"/>
      <c r="AH2517" s="21"/>
      <c r="AI2517" s="21"/>
      <c r="AJ2517" s="21"/>
      <c r="AK2517" s="21"/>
      <c r="AL2517" s="21"/>
      <c r="AM2517" s="21"/>
      <c r="AN2517" s="21"/>
      <c r="AO2517" s="21"/>
      <c r="AP2517" s="21"/>
      <c r="AQ2517" s="21"/>
      <c r="AR2517" s="21"/>
      <c r="AS2517" s="21"/>
      <c r="AT2517" s="21"/>
      <c r="AU2517" s="21"/>
      <c r="AV2517" s="21"/>
      <c r="AW2517" s="21"/>
      <c r="AX2517" s="21"/>
      <c r="AY2517" s="21"/>
      <c r="AZ2517" s="21"/>
      <c r="BA2517" s="21"/>
    </row>
    <row r="2518" spans="1:53" s="31" customFormat="1" ht="20.100000000000001" customHeight="1" x14ac:dyDescent="0.2">
      <c r="A2518" s="12" t="s">
        <v>79</v>
      </c>
      <c r="B2518" s="18" t="s">
        <v>261</v>
      </c>
      <c r="C2518" s="12" t="s">
        <v>466</v>
      </c>
      <c r="D2518" s="12" t="s">
        <v>1551</v>
      </c>
      <c r="E2518" s="19" t="s">
        <v>5</v>
      </c>
      <c r="F2518" s="19" t="s">
        <v>2273</v>
      </c>
      <c r="G2518" s="19" t="s">
        <v>10336</v>
      </c>
      <c r="H2518" s="12" t="s">
        <v>5694</v>
      </c>
      <c r="I2518" s="20">
        <v>7000</v>
      </c>
      <c r="J2518" s="12" t="s">
        <v>2264</v>
      </c>
      <c r="K2518" s="12" t="s">
        <v>10337</v>
      </c>
      <c r="L2518" s="12" t="s">
        <v>2266</v>
      </c>
      <c r="M2518" s="12"/>
      <c r="N2518" s="12" t="s">
        <v>2438</v>
      </c>
      <c r="O2518" s="23">
        <v>0</v>
      </c>
      <c r="P2518" s="23">
        <v>5000</v>
      </c>
      <c r="Q2518" s="23">
        <v>0</v>
      </c>
      <c r="R2518" s="24">
        <v>0</v>
      </c>
      <c r="S2518" s="25">
        <v>96</v>
      </c>
      <c r="T2518" s="21"/>
      <c r="U2518" s="22" t="str">
        <f>IFERROR(VLOOKUP(B2518,[1]Planilha1!$A$1:$B$34,2,FALSE),"Liberado")</f>
        <v>Liberado</v>
      </c>
      <c r="V2518" s="21"/>
      <c r="W2518" s="21"/>
      <c r="X2518" s="21"/>
      <c r="Y2518" s="21"/>
      <c r="Z2518" s="21"/>
      <c r="AA2518" s="21"/>
      <c r="AB2518" s="21"/>
      <c r="AC2518" s="21"/>
      <c r="AD2518" s="21"/>
      <c r="AE2518" s="21"/>
      <c r="AF2518" s="21"/>
      <c r="AG2518" s="21"/>
      <c r="AH2518" s="21"/>
      <c r="AI2518" s="21"/>
      <c r="AJ2518" s="21"/>
      <c r="AK2518" s="21"/>
      <c r="AL2518" s="21"/>
      <c r="AM2518" s="21"/>
      <c r="AN2518" s="21"/>
      <c r="AO2518" s="21"/>
      <c r="AP2518" s="21"/>
      <c r="AQ2518" s="21"/>
      <c r="AR2518" s="21"/>
      <c r="AS2518" s="21"/>
      <c r="AT2518" s="21"/>
      <c r="AU2518" s="21"/>
      <c r="AV2518" s="21"/>
      <c r="AW2518" s="21"/>
      <c r="AX2518" s="21"/>
      <c r="AY2518" s="21"/>
      <c r="AZ2518" s="21"/>
      <c r="BA2518" s="21"/>
    </row>
    <row r="2519" spans="1:53" s="31" customFormat="1" ht="20.100000000000001" customHeight="1" x14ac:dyDescent="0.2">
      <c r="A2519" s="12" t="s">
        <v>79</v>
      </c>
      <c r="B2519" s="18" t="s">
        <v>261</v>
      </c>
      <c r="C2519" s="12" t="s">
        <v>466</v>
      </c>
      <c r="D2519" s="12" t="s">
        <v>10338</v>
      </c>
      <c r="E2519" s="19" t="s">
        <v>5</v>
      </c>
      <c r="F2519" s="19" t="s">
        <v>2273</v>
      </c>
      <c r="G2519" s="19" t="s">
        <v>10339</v>
      </c>
      <c r="H2519" s="12" t="s">
        <v>2445</v>
      </c>
      <c r="I2519" s="20">
        <v>7000</v>
      </c>
      <c r="J2519" s="12" t="s">
        <v>2264</v>
      </c>
      <c r="K2519" s="12" t="s">
        <v>5684</v>
      </c>
      <c r="L2519" s="12" t="s">
        <v>2288</v>
      </c>
      <c r="M2519" s="12" t="s">
        <v>10340</v>
      </c>
      <c r="N2519" s="12" t="s">
        <v>5719</v>
      </c>
      <c r="O2519" s="23">
        <v>0</v>
      </c>
      <c r="P2519" s="23">
        <v>0</v>
      </c>
      <c r="Q2519" s="23">
        <v>0</v>
      </c>
      <c r="R2519" s="24">
        <v>0</v>
      </c>
      <c r="S2519" s="25">
        <v>96</v>
      </c>
      <c r="T2519" s="21"/>
      <c r="U2519" s="22" t="str">
        <f>IFERROR(VLOOKUP(B2519,[1]Planilha1!$A$1:$B$34,2,FALSE),"Liberado")</f>
        <v>Liberado</v>
      </c>
      <c r="V2519" s="21"/>
      <c r="W2519" s="21"/>
      <c r="X2519" s="21"/>
      <c r="Y2519" s="21"/>
      <c r="Z2519" s="21"/>
      <c r="AA2519" s="21"/>
      <c r="AB2519" s="21"/>
      <c r="AC2519" s="21"/>
      <c r="AD2519" s="21"/>
      <c r="AE2519" s="21"/>
      <c r="AF2519" s="21"/>
      <c r="AG2519" s="21"/>
      <c r="AH2519" s="21"/>
      <c r="AI2519" s="21"/>
      <c r="AJ2519" s="21"/>
      <c r="AK2519" s="21"/>
      <c r="AL2519" s="21"/>
      <c r="AM2519" s="21"/>
      <c r="AN2519" s="21"/>
      <c r="AO2519" s="21"/>
      <c r="AP2519" s="21"/>
      <c r="AQ2519" s="21"/>
      <c r="AR2519" s="21"/>
      <c r="AS2519" s="21"/>
      <c r="AT2519" s="21"/>
      <c r="AU2519" s="21"/>
      <c r="AV2519" s="21"/>
      <c r="AW2519" s="21"/>
      <c r="AX2519" s="21"/>
      <c r="AY2519" s="21"/>
      <c r="AZ2519" s="21"/>
      <c r="BA2519" s="21"/>
    </row>
    <row r="2520" spans="1:53" s="31" customFormat="1" ht="20.100000000000001" customHeight="1" x14ac:dyDescent="0.2">
      <c r="A2520" s="12" t="s">
        <v>79</v>
      </c>
      <c r="B2520" s="18" t="s">
        <v>261</v>
      </c>
      <c r="C2520" s="12" t="s">
        <v>466</v>
      </c>
      <c r="D2520" s="12" t="s">
        <v>10341</v>
      </c>
      <c r="E2520" s="19" t="s">
        <v>5</v>
      </c>
      <c r="F2520" s="19" t="s">
        <v>4902</v>
      </c>
      <c r="G2520" s="19" t="s">
        <v>10342</v>
      </c>
      <c r="H2520" s="12" t="s">
        <v>2445</v>
      </c>
      <c r="I2520" s="20">
        <v>7000</v>
      </c>
      <c r="J2520" s="12" t="s">
        <v>2264</v>
      </c>
      <c r="K2520" s="12" t="s">
        <v>5684</v>
      </c>
      <c r="L2520" s="12" t="s">
        <v>2288</v>
      </c>
      <c r="M2520" s="12" t="s">
        <v>10343</v>
      </c>
      <c r="N2520" s="12" t="s">
        <v>5719</v>
      </c>
      <c r="O2520" s="23">
        <v>0</v>
      </c>
      <c r="P2520" s="23">
        <v>0</v>
      </c>
      <c r="Q2520" s="23">
        <v>0</v>
      </c>
      <c r="R2520" s="24">
        <v>0</v>
      </c>
      <c r="S2520" s="25">
        <v>96</v>
      </c>
      <c r="T2520" s="21"/>
      <c r="U2520" s="22" t="str">
        <f>IFERROR(VLOOKUP(B2520,[1]Planilha1!$A$1:$B$34,2,FALSE),"Liberado")</f>
        <v>Liberado</v>
      </c>
      <c r="V2520" s="21"/>
      <c r="W2520" s="21"/>
      <c r="X2520" s="21"/>
      <c r="Y2520" s="21"/>
      <c r="Z2520" s="21"/>
      <c r="AA2520" s="21"/>
      <c r="AB2520" s="21"/>
      <c r="AC2520" s="21"/>
      <c r="AD2520" s="21"/>
      <c r="AE2520" s="21"/>
      <c r="AF2520" s="21"/>
      <c r="AG2520" s="21"/>
      <c r="AH2520" s="21"/>
      <c r="AI2520" s="21"/>
      <c r="AJ2520" s="21"/>
      <c r="AK2520" s="21"/>
      <c r="AL2520" s="21"/>
      <c r="AM2520" s="21"/>
      <c r="AN2520" s="21"/>
      <c r="AO2520" s="21"/>
      <c r="AP2520" s="21"/>
      <c r="AQ2520" s="21"/>
      <c r="AR2520" s="21"/>
      <c r="AS2520" s="21"/>
      <c r="AT2520" s="21"/>
      <c r="AU2520" s="21"/>
      <c r="AV2520" s="21"/>
      <c r="AW2520" s="21"/>
      <c r="AX2520" s="21"/>
      <c r="AY2520" s="21"/>
      <c r="AZ2520" s="21"/>
      <c r="BA2520" s="21"/>
    </row>
    <row r="2521" spans="1:53" s="31" customFormat="1" ht="20.100000000000001" customHeight="1" x14ac:dyDescent="0.2">
      <c r="A2521" s="12" t="s">
        <v>79</v>
      </c>
      <c r="B2521" s="18" t="s">
        <v>261</v>
      </c>
      <c r="C2521" s="12" t="s">
        <v>320</v>
      </c>
      <c r="D2521" s="12" t="s">
        <v>10344</v>
      </c>
      <c r="E2521" s="19" t="s">
        <v>5</v>
      </c>
      <c r="F2521" s="19" t="s">
        <v>4902</v>
      </c>
      <c r="G2521" s="19" t="s">
        <v>10345</v>
      </c>
      <c r="H2521" s="12" t="s">
        <v>2940</v>
      </c>
      <c r="I2521" s="20">
        <v>587946.69999999995</v>
      </c>
      <c r="J2521" s="12" t="s">
        <v>2264</v>
      </c>
      <c r="K2521" s="12" t="s">
        <v>5348</v>
      </c>
      <c r="L2521" s="12" t="s">
        <v>2288</v>
      </c>
      <c r="M2521" s="12" t="s">
        <v>10343</v>
      </c>
      <c r="N2521" s="12" t="s">
        <v>2438</v>
      </c>
      <c r="O2521" s="23">
        <v>0</v>
      </c>
      <c r="P2521" s="23">
        <v>2000</v>
      </c>
      <c r="Q2521" s="23">
        <v>0</v>
      </c>
      <c r="R2521" s="24">
        <v>0</v>
      </c>
      <c r="S2521" s="25">
        <v>80</v>
      </c>
      <c r="T2521" s="21"/>
      <c r="U2521" s="22" t="str">
        <f>IFERROR(VLOOKUP(B2521,[1]Planilha1!$A$1:$B$34,2,FALSE),"Liberado")</f>
        <v>Liberado</v>
      </c>
      <c r="V2521" s="21"/>
      <c r="W2521" s="21"/>
      <c r="X2521" s="21"/>
      <c r="Y2521" s="21"/>
      <c r="Z2521" s="21"/>
      <c r="AA2521" s="21"/>
      <c r="AB2521" s="21"/>
      <c r="AC2521" s="21"/>
      <c r="AD2521" s="21"/>
      <c r="AE2521" s="21"/>
      <c r="AF2521" s="21"/>
      <c r="AG2521" s="21"/>
      <c r="AH2521" s="21"/>
      <c r="AI2521" s="21"/>
      <c r="AJ2521" s="21"/>
      <c r="AK2521" s="21"/>
      <c r="AL2521" s="21"/>
      <c r="AM2521" s="21"/>
      <c r="AN2521" s="21"/>
      <c r="AO2521" s="21"/>
      <c r="AP2521" s="21"/>
      <c r="AQ2521" s="21"/>
      <c r="AR2521" s="21"/>
      <c r="AS2521" s="21"/>
      <c r="AT2521" s="21"/>
      <c r="AU2521" s="21"/>
      <c r="AV2521" s="21"/>
      <c r="AW2521" s="21"/>
      <c r="AX2521" s="21"/>
      <c r="AY2521" s="21"/>
      <c r="AZ2521" s="21"/>
      <c r="BA2521" s="21"/>
    </row>
    <row r="2522" spans="1:53" s="31" customFormat="1" ht="20.100000000000001" customHeight="1" x14ac:dyDescent="0.2">
      <c r="A2522" s="12" t="s">
        <v>79</v>
      </c>
      <c r="B2522" s="18" t="s">
        <v>261</v>
      </c>
      <c r="C2522" s="12" t="s">
        <v>519</v>
      </c>
      <c r="D2522" s="12" t="s">
        <v>1556</v>
      </c>
      <c r="E2522" s="19" t="s">
        <v>5</v>
      </c>
      <c r="F2522" s="19" t="s">
        <v>2308</v>
      </c>
      <c r="G2522" s="19" t="s">
        <v>5713</v>
      </c>
      <c r="H2522" s="12" t="s">
        <v>5714</v>
      </c>
      <c r="I2522" s="20">
        <v>10806.28</v>
      </c>
      <c r="J2522" s="12" t="s">
        <v>2270</v>
      </c>
      <c r="K2522" s="12" t="s">
        <v>5715</v>
      </c>
      <c r="L2522" s="12" t="s">
        <v>2349</v>
      </c>
      <c r="M2522" s="12"/>
      <c r="N2522" s="12" t="s">
        <v>5716</v>
      </c>
      <c r="O2522" s="23">
        <v>0</v>
      </c>
      <c r="P2522" s="23">
        <v>10806.28</v>
      </c>
      <c r="Q2522" s="23">
        <v>0</v>
      </c>
      <c r="R2522" s="24">
        <v>0</v>
      </c>
      <c r="S2522" s="25">
        <v>448</v>
      </c>
      <c r="T2522" s="21"/>
      <c r="U2522" s="22" t="str">
        <f>IFERROR(VLOOKUP(B2522,[1]Planilha1!$A$1:$B$34,2,FALSE),"Liberado")</f>
        <v>Liberado</v>
      </c>
      <c r="V2522" s="21"/>
      <c r="W2522" s="21"/>
      <c r="X2522" s="21"/>
      <c r="Y2522" s="21"/>
      <c r="Z2522" s="21"/>
      <c r="AA2522" s="21"/>
      <c r="AB2522" s="21"/>
      <c r="AC2522" s="21"/>
      <c r="AD2522" s="21"/>
      <c r="AE2522" s="21"/>
      <c r="AF2522" s="21"/>
      <c r="AG2522" s="21"/>
      <c r="AH2522" s="21"/>
      <c r="AI2522" s="21"/>
      <c r="AJ2522" s="21"/>
      <c r="AK2522" s="21"/>
      <c r="AL2522" s="21"/>
      <c r="AM2522" s="21"/>
      <c r="AN2522" s="21"/>
      <c r="AO2522" s="21"/>
      <c r="AP2522" s="21"/>
      <c r="AQ2522" s="21"/>
      <c r="AR2522" s="21"/>
      <c r="AS2522" s="21"/>
      <c r="AT2522" s="21"/>
      <c r="AU2522" s="21"/>
      <c r="AV2522" s="21"/>
      <c r="AW2522" s="21"/>
      <c r="AX2522" s="21"/>
      <c r="AY2522" s="21"/>
      <c r="AZ2522" s="21"/>
      <c r="BA2522" s="21"/>
    </row>
    <row r="2523" spans="1:53" s="31" customFormat="1" ht="20.100000000000001" customHeight="1" x14ac:dyDescent="0.2">
      <c r="A2523" s="12" t="s">
        <v>79</v>
      </c>
      <c r="B2523" s="18" t="s">
        <v>261</v>
      </c>
      <c r="C2523" s="12" t="s">
        <v>519</v>
      </c>
      <c r="D2523" s="12" t="s">
        <v>1557</v>
      </c>
      <c r="E2523" s="19" t="s">
        <v>5</v>
      </c>
      <c r="F2523" s="19" t="s">
        <v>12</v>
      </c>
      <c r="G2523" s="19" t="s">
        <v>5717</v>
      </c>
      <c r="H2523" s="12" t="s">
        <v>5718</v>
      </c>
      <c r="I2523" s="20">
        <v>4846.5600000000004</v>
      </c>
      <c r="J2523" s="12" t="s">
        <v>2264</v>
      </c>
      <c r="K2523" s="12" t="s">
        <v>5684</v>
      </c>
      <c r="L2523" s="12" t="s">
        <v>2249</v>
      </c>
      <c r="M2523" s="12"/>
      <c r="N2523" s="12" t="s">
        <v>5719</v>
      </c>
      <c r="O2523" s="23">
        <v>0</v>
      </c>
      <c r="P2523" s="23">
        <v>0</v>
      </c>
      <c r="Q2523" s="23">
        <v>0</v>
      </c>
      <c r="R2523" s="24">
        <v>0</v>
      </c>
      <c r="S2523" s="25">
        <v>240</v>
      </c>
      <c r="T2523" s="21"/>
      <c r="U2523" s="22" t="str">
        <f>IFERROR(VLOOKUP(B2523,[1]Planilha1!$A$1:$B$34,2,FALSE),"Liberado")</f>
        <v>Liberado</v>
      </c>
      <c r="V2523" s="21"/>
      <c r="W2523" s="21"/>
      <c r="X2523" s="21"/>
      <c r="Y2523" s="21"/>
      <c r="Z2523" s="21"/>
      <c r="AA2523" s="21"/>
      <c r="AB2523" s="21"/>
      <c r="AC2523" s="21"/>
      <c r="AD2523" s="21"/>
      <c r="AE2523" s="21"/>
      <c r="AF2523" s="21"/>
      <c r="AG2523" s="21"/>
      <c r="AH2523" s="21"/>
      <c r="AI2523" s="21"/>
      <c r="AJ2523" s="21"/>
      <c r="AK2523" s="21"/>
      <c r="AL2523" s="21"/>
      <c r="AM2523" s="21"/>
      <c r="AN2523" s="21"/>
      <c r="AO2523" s="21"/>
      <c r="AP2523" s="21"/>
      <c r="AQ2523" s="21"/>
      <c r="AR2523" s="21"/>
      <c r="AS2523" s="21"/>
      <c r="AT2523" s="21"/>
      <c r="AU2523" s="21"/>
      <c r="AV2523" s="21"/>
      <c r="AW2523" s="21"/>
      <c r="AX2523" s="21"/>
      <c r="AY2523" s="21"/>
      <c r="AZ2523" s="21"/>
      <c r="BA2523" s="21"/>
    </row>
    <row r="2524" spans="1:53" s="31" customFormat="1" ht="20.100000000000001" customHeight="1" x14ac:dyDescent="0.2">
      <c r="A2524" s="12" t="s">
        <v>79</v>
      </c>
      <c r="B2524" s="18" t="s">
        <v>261</v>
      </c>
      <c r="C2524" s="12" t="s">
        <v>574</v>
      </c>
      <c r="D2524" s="12" t="s">
        <v>10346</v>
      </c>
      <c r="E2524" s="19" t="s">
        <v>5</v>
      </c>
      <c r="F2524" s="19" t="s">
        <v>2273</v>
      </c>
      <c r="G2524" s="19" t="s">
        <v>10347</v>
      </c>
      <c r="H2524" s="12" t="s">
        <v>3225</v>
      </c>
      <c r="I2524" s="20">
        <v>18740</v>
      </c>
      <c r="J2524" s="12" t="s">
        <v>2270</v>
      </c>
      <c r="K2524" s="12" t="s">
        <v>10348</v>
      </c>
      <c r="L2524" s="12" t="s">
        <v>2334</v>
      </c>
      <c r="M2524" s="12"/>
      <c r="N2524" s="12" t="s">
        <v>10349</v>
      </c>
      <c r="O2524" s="23">
        <v>92685</v>
      </c>
      <c r="P2524" s="23">
        <v>0</v>
      </c>
      <c r="Q2524" s="23">
        <v>0</v>
      </c>
      <c r="R2524" s="24">
        <v>0</v>
      </c>
      <c r="S2524" s="25">
        <v>686.2</v>
      </c>
      <c r="T2524" s="21"/>
      <c r="U2524" s="22" t="str">
        <f>IFERROR(VLOOKUP(B2524,[1]Planilha1!$A$1:$B$34,2,FALSE),"Liberado")</f>
        <v>Liberado</v>
      </c>
      <c r="V2524" s="21"/>
      <c r="W2524" s="21"/>
      <c r="X2524" s="21"/>
      <c r="Y2524" s="21"/>
      <c r="Z2524" s="21"/>
      <c r="AA2524" s="21"/>
      <c r="AB2524" s="21"/>
      <c r="AC2524" s="21"/>
      <c r="AD2524" s="21"/>
      <c r="AE2524" s="21"/>
      <c r="AF2524" s="21"/>
      <c r="AG2524" s="21"/>
      <c r="AH2524" s="21"/>
      <c r="AI2524" s="21"/>
      <c r="AJ2524" s="21"/>
      <c r="AK2524" s="21"/>
      <c r="AL2524" s="21"/>
      <c r="AM2524" s="21"/>
      <c r="AN2524" s="21"/>
      <c r="AO2524" s="21"/>
      <c r="AP2524" s="21"/>
      <c r="AQ2524" s="21"/>
      <c r="AR2524" s="21"/>
      <c r="AS2524" s="21"/>
      <c r="AT2524" s="21"/>
      <c r="AU2524" s="21"/>
      <c r="AV2524" s="21"/>
      <c r="AW2524" s="21"/>
      <c r="AX2524" s="21"/>
      <c r="AY2524" s="21"/>
      <c r="AZ2524" s="21"/>
      <c r="BA2524" s="21"/>
    </row>
    <row r="2525" spans="1:53" s="31" customFormat="1" ht="20.100000000000001" customHeight="1" x14ac:dyDescent="0.2">
      <c r="A2525" s="12" t="s">
        <v>79</v>
      </c>
      <c r="B2525" s="18" t="s">
        <v>261</v>
      </c>
      <c r="C2525" s="12">
        <v>1</v>
      </c>
      <c r="D2525" s="12" t="s">
        <v>10350</v>
      </c>
      <c r="E2525" s="19" t="s">
        <v>5</v>
      </c>
      <c r="F2525" s="19" t="s">
        <v>9867</v>
      </c>
      <c r="G2525" s="19" t="s">
        <v>10351</v>
      </c>
      <c r="H2525" s="12" t="s">
        <v>2940</v>
      </c>
      <c r="I2525" s="20">
        <v>250000</v>
      </c>
      <c r="J2525" s="12" t="s">
        <v>2264</v>
      </c>
      <c r="K2525" s="12" t="s">
        <v>10352</v>
      </c>
      <c r="L2525" s="12" t="s">
        <v>2288</v>
      </c>
      <c r="M2525" s="12" t="s">
        <v>10343</v>
      </c>
      <c r="N2525" s="12" t="s">
        <v>3216</v>
      </c>
      <c r="O2525" s="23">
        <v>0</v>
      </c>
      <c r="P2525" s="23">
        <v>0</v>
      </c>
      <c r="Q2525" s="23">
        <v>0</v>
      </c>
      <c r="R2525" s="24">
        <v>0</v>
      </c>
      <c r="S2525" s="25">
        <v>80</v>
      </c>
      <c r="T2525" s="21"/>
      <c r="U2525" s="22" t="str">
        <f>IFERROR(VLOOKUP(B2525,[1]Planilha1!$A$1:$B$34,2,FALSE),"Liberado")</f>
        <v>Liberado</v>
      </c>
      <c r="V2525" s="21"/>
      <c r="W2525" s="21"/>
      <c r="X2525" s="21"/>
      <c r="Y2525" s="21"/>
      <c r="Z2525" s="21"/>
      <c r="AA2525" s="21"/>
      <c r="AB2525" s="21"/>
      <c r="AC2525" s="21"/>
      <c r="AD2525" s="21"/>
      <c r="AE2525" s="21"/>
      <c r="AF2525" s="21"/>
      <c r="AG2525" s="21"/>
      <c r="AH2525" s="21"/>
      <c r="AI2525" s="21"/>
      <c r="AJ2525" s="21"/>
      <c r="AK2525" s="21"/>
      <c r="AL2525" s="21"/>
      <c r="AM2525" s="21"/>
      <c r="AN2525" s="21"/>
      <c r="AO2525" s="21"/>
      <c r="AP2525" s="21"/>
      <c r="AQ2525" s="21"/>
      <c r="AR2525" s="21"/>
      <c r="AS2525" s="21"/>
      <c r="AT2525" s="21"/>
      <c r="AU2525" s="21"/>
      <c r="AV2525" s="21"/>
      <c r="AW2525" s="21"/>
      <c r="AX2525" s="21"/>
      <c r="AY2525" s="21"/>
      <c r="AZ2525" s="21"/>
      <c r="BA2525" s="21"/>
    </row>
    <row r="2526" spans="1:53" s="31" customFormat="1" ht="20.100000000000001" customHeight="1" x14ac:dyDescent="0.2">
      <c r="A2526" s="12" t="s">
        <v>79</v>
      </c>
      <c r="B2526" s="18" t="s">
        <v>261</v>
      </c>
      <c r="C2526" s="12">
        <v>1</v>
      </c>
      <c r="D2526" s="12" t="s">
        <v>10762</v>
      </c>
      <c r="E2526" s="19" t="s">
        <v>5</v>
      </c>
      <c r="F2526" s="19" t="s">
        <v>2273</v>
      </c>
      <c r="G2526" s="19" t="s">
        <v>10763</v>
      </c>
      <c r="H2526" s="12" t="s">
        <v>10764</v>
      </c>
      <c r="I2526" s="20">
        <v>10000</v>
      </c>
      <c r="J2526" s="12" t="s">
        <v>2302</v>
      </c>
      <c r="K2526" s="12" t="s">
        <v>10765</v>
      </c>
      <c r="L2526" s="12" t="s">
        <v>2288</v>
      </c>
      <c r="M2526" s="12" t="s">
        <v>10238</v>
      </c>
      <c r="N2526" s="12" t="s">
        <v>10766</v>
      </c>
      <c r="O2526" s="23">
        <v>0</v>
      </c>
      <c r="P2526" s="23">
        <v>10000</v>
      </c>
      <c r="Q2526" s="23">
        <v>0</v>
      </c>
      <c r="R2526" s="24">
        <v>0</v>
      </c>
      <c r="S2526" s="25">
        <v>80</v>
      </c>
      <c r="T2526" s="21"/>
      <c r="U2526" s="22" t="str">
        <f>IFERROR(VLOOKUP(B2526,[1]Planilha1!$A$1:$B$34,2,FALSE),"Liberado")</f>
        <v>Liberado</v>
      </c>
      <c r="V2526" s="21"/>
      <c r="W2526" s="21"/>
      <c r="X2526" s="21"/>
      <c r="Y2526" s="21"/>
      <c r="Z2526" s="21"/>
      <c r="AA2526" s="21"/>
      <c r="AB2526" s="21"/>
      <c r="AC2526" s="21"/>
      <c r="AD2526" s="21"/>
      <c r="AE2526" s="21"/>
      <c r="AF2526" s="21"/>
      <c r="AG2526" s="21"/>
      <c r="AH2526" s="21"/>
      <c r="AI2526" s="21"/>
      <c r="AJ2526" s="21"/>
      <c r="AK2526" s="21"/>
      <c r="AL2526" s="21"/>
      <c r="AM2526" s="21"/>
      <c r="AN2526" s="21"/>
      <c r="AO2526" s="21"/>
      <c r="AP2526" s="21"/>
      <c r="AQ2526" s="21"/>
      <c r="AR2526" s="21"/>
      <c r="AS2526" s="21"/>
      <c r="AT2526" s="21"/>
      <c r="AU2526" s="21"/>
      <c r="AV2526" s="21"/>
      <c r="AW2526" s="21"/>
      <c r="AX2526" s="21"/>
      <c r="AY2526" s="21"/>
      <c r="AZ2526" s="21"/>
      <c r="BA2526" s="21"/>
    </row>
    <row r="2527" spans="1:53" s="31" customFormat="1" ht="20.100000000000001" customHeight="1" x14ac:dyDescent="0.2">
      <c r="A2527" s="27" t="s">
        <v>122</v>
      </c>
      <c r="B2527" s="28" t="s">
        <v>261</v>
      </c>
      <c r="C2527" s="27" t="s">
        <v>331</v>
      </c>
      <c r="D2527" s="27" t="s">
        <v>1849</v>
      </c>
      <c r="E2527" s="27" t="s">
        <v>7</v>
      </c>
      <c r="F2527" s="27" t="s">
        <v>6507</v>
      </c>
      <c r="G2527" s="27" t="s">
        <v>6549</v>
      </c>
      <c r="H2527" s="27" t="s">
        <v>6550</v>
      </c>
      <c r="I2527" s="29">
        <v>50000</v>
      </c>
      <c r="J2527" s="27" t="s">
        <v>6520</v>
      </c>
      <c r="K2527" s="27" t="s">
        <v>11354</v>
      </c>
      <c r="L2527" s="27" t="s">
        <v>6624</v>
      </c>
      <c r="M2527" s="30" t="s">
        <v>6531</v>
      </c>
      <c r="N2527" s="27" t="s">
        <v>11468</v>
      </c>
      <c r="O2527" s="23">
        <v>10000</v>
      </c>
      <c r="P2527" s="23">
        <v>0</v>
      </c>
      <c r="Q2527" s="23">
        <v>0</v>
      </c>
      <c r="R2527" s="24">
        <v>0</v>
      </c>
      <c r="S2527" s="25">
        <v>0</v>
      </c>
      <c r="T2527" s="32"/>
      <c r="U2527" s="22" t="str">
        <f>IFERROR(VLOOKUP(B2527,[1]Planilha1!$A$1:$B$34,2,FALSE),"Liberado")</f>
        <v>Liberado</v>
      </c>
    </row>
    <row r="2528" spans="1:53" s="31" customFormat="1" ht="20.100000000000001" customHeight="1" x14ac:dyDescent="0.2">
      <c r="A2528" s="27" t="s">
        <v>122</v>
      </c>
      <c r="B2528" s="28" t="s">
        <v>261</v>
      </c>
      <c r="C2528" s="27" t="s">
        <v>534</v>
      </c>
      <c r="D2528" s="27" t="s">
        <v>1871</v>
      </c>
      <c r="E2528" s="27" t="s">
        <v>7</v>
      </c>
      <c r="F2528" s="27" t="s">
        <v>6507</v>
      </c>
      <c r="G2528" s="27" t="s">
        <v>6589</v>
      </c>
      <c r="H2528" s="27" t="s">
        <v>6590</v>
      </c>
      <c r="I2528" s="29">
        <v>36000</v>
      </c>
      <c r="J2528" s="27" t="s">
        <v>6520</v>
      </c>
      <c r="K2528" s="27" t="s">
        <v>11354</v>
      </c>
      <c r="L2528" s="27" t="s">
        <v>7770</v>
      </c>
      <c r="M2528" s="30" t="s">
        <v>6531</v>
      </c>
      <c r="N2528" s="27" t="s">
        <v>6996</v>
      </c>
      <c r="O2528" s="23">
        <v>0</v>
      </c>
      <c r="P2528" s="23">
        <v>1145966.8999999999</v>
      </c>
      <c r="Q2528" s="23">
        <v>0</v>
      </c>
      <c r="R2528" s="24">
        <v>0</v>
      </c>
      <c r="S2528" s="25">
        <v>0</v>
      </c>
      <c r="T2528" s="34" t="s">
        <v>12065</v>
      </c>
      <c r="U2528" s="22" t="str">
        <f>IFERROR(VLOOKUP(B2528,[1]Planilha1!$A$1:$B$34,2,FALSE),"Liberado")</f>
        <v>Liberado</v>
      </c>
    </row>
    <row r="2529" spans="1:53" s="31" customFormat="1" ht="20.100000000000001" customHeight="1" x14ac:dyDescent="0.2">
      <c r="A2529" s="27" t="s">
        <v>122</v>
      </c>
      <c r="B2529" s="28" t="s">
        <v>261</v>
      </c>
      <c r="C2529" s="27" t="s">
        <v>534</v>
      </c>
      <c r="D2529" s="27" t="s">
        <v>1871</v>
      </c>
      <c r="E2529" s="27" t="s">
        <v>7</v>
      </c>
      <c r="F2529" s="27" t="s">
        <v>6507</v>
      </c>
      <c r="G2529" s="27" t="s">
        <v>6620</v>
      </c>
      <c r="H2529" s="27" t="s">
        <v>6590</v>
      </c>
      <c r="I2529" s="29">
        <v>36000</v>
      </c>
      <c r="J2529" s="27" t="s">
        <v>6520</v>
      </c>
      <c r="K2529" s="27" t="s">
        <v>11354</v>
      </c>
      <c r="L2529" s="27" t="s">
        <v>11531</v>
      </c>
      <c r="M2529" s="30" t="s">
        <v>6531</v>
      </c>
      <c r="N2529" s="27" t="s">
        <v>11532</v>
      </c>
      <c r="O2529" s="23">
        <v>3000</v>
      </c>
      <c r="P2529" s="23">
        <v>0</v>
      </c>
      <c r="Q2529" s="23">
        <v>0</v>
      </c>
      <c r="R2529" s="24">
        <v>0</v>
      </c>
      <c r="S2529" s="25">
        <v>0</v>
      </c>
      <c r="T2529" s="32"/>
      <c r="U2529" s="22" t="str">
        <f>IFERROR(VLOOKUP(B2529,[1]Planilha1!$A$1:$B$34,2,FALSE),"Liberado")</f>
        <v>Liberado</v>
      </c>
    </row>
    <row r="2530" spans="1:53" s="31" customFormat="1" ht="20.100000000000001" customHeight="1" x14ac:dyDescent="0.2">
      <c r="A2530" s="27" t="s">
        <v>122</v>
      </c>
      <c r="B2530" s="28" t="s">
        <v>261</v>
      </c>
      <c r="C2530" s="27" t="s">
        <v>331</v>
      </c>
      <c r="D2530" s="27" t="s">
        <v>1917</v>
      </c>
      <c r="E2530" s="27" t="s">
        <v>7</v>
      </c>
      <c r="F2530" s="27" t="s">
        <v>6507</v>
      </c>
      <c r="G2530" s="27" t="s">
        <v>6663</v>
      </c>
      <c r="H2530" s="27" t="s">
        <v>6550</v>
      </c>
      <c r="I2530" s="29">
        <v>37000</v>
      </c>
      <c r="J2530" s="27" t="s">
        <v>6520</v>
      </c>
      <c r="K2530" s="27" t="s">
        <v>11354</v>
      </c>
      <c r="L2530" s="27" t="s">
        <v>6664</v>
      </c>
      <c r="M2530" s="30" t="s">
        <v>6531</v>
      </c>
      <c r="N2530" s="27" t="s">
        <v>11576</v>
      </c>
      <c r="O2530" s="23">
        <v>2468.6</v>
      </c>
      <c r="P2530" s="23">
        <v>0</v>
      </c>
      <c r="Q2530" s="23">
        <v>0</v>
      </c>
      <c r="R2530" s="24">
        <v>0</v>
      </c>
      <c r="S2530" s="25">
        <v>0</v>
      </c>
      <c r="T2530" s="32"/>
      <c r="U2530" s="22" t="str">
        <f>IFERROR(VLOOKUP(B2530,[1]Planilha1!$A$1:$B$34,2,FALSE),"Liberado")</f>
        <v>Liberado</v>
      </c>
    </row>
    <row r="2531" spans="1:53" s="31" customFormat="1" ht="20.100000000000001" customHeight="1" x14ac:dyDescent="0.2">
      <c r="A2531" s="27" t="s">
        <v>122</v>
      </c>
      <c r="B2531" s="28" t="s">
        <v>261</v>
      </c>
      <c r="C2531" s="27" t="s">
        <v>466</v>
      </c>
      <c r="D2531" s="27" t="s">
        <v>1933</v>
      </c>
      <c r="E2531" s="27" t="s">
        <v>11130</v>
      </c>
      <c r="F2531" s="27" t="s">
        <v>5349</v>
      </c>
      <c r="G2531" s="27" t="s">
        <v>6844</v>
      </c>
      <c r="H2531" s="27" t="s">
        <v>6688</v>
      </c>
      <c r="I2531" s="29">
        <v>0</v>
      </c>
      <c r="J2531" s="27" t="s">
        <v>6520</v>
      </c>
      <c r="K2531" s="27" t="s">
        <v>11357</v>
      </c>
      <c r="L2531" s="27" t="s">
        <v>6731</v>
      </c>
      <c r="M2531" s="30" t="s">
        <v>6531</v>
      </c>
      <c r="N2531" s="27" t="s">
        <v>6732</v>
      </c>
      <c r="O2531" s="23">
        <v>0</v>
      </c>
      <c r="P2531" s="23">
        <v>0</v>
      </c>
      <c r="Q2531" s="23">
        <v>0</v>
      </c>
      <c r="R2531" s="24">
        <v>0</v>
      </c>
      <c r="S2531" s="25">
        <v>0</v>
      </c>
      <c r="T2531" s="32"/>
      <c r="U2531" s="22" t="str">
        <f>IFERROR(VLOOKUP(B2531,[1]Planilha1!$A$1:$B$34,2,FALSE),"Liberado")</f>
        <v>Liberado</v>
      </c>
    </row>
    <row r="2532" spans="1:53" s="31" customFormat="1" ht="20.100000000000001" customHeight="1" x14ac:dyDescent="0.2">
      <c r="A2532" s="27" t="s">
        <v>122</v>
      </c>
      <c r="B2532" s="28" t="s">
        <v>261</v>
      </c>
      <c r="C2532" s="27" t="s">
        <v>534</v>
      </c>
      <c r="D2532" s="27" t="s">
        <v>1933</v>
      </c>
      <c r="E2532" s="27" t="s">
        <v>11130</v>
      </c>
      <c r="F2532" s="27" t="s">
        <v>5349</v>
      </c>
      <c r="G2532" s="27" t="s">
        <v>6900</v>
      </c>
      <c r="H2532" s="27" t="s">
        <v>6729</v>
      </c>
      <c r="I2532" s="29">
        <v>0</v>
      </c>
      <c r="J2532" s="27" t="s">
        <v>6520</v>
      </c>
      <c r="K2532" s="27" t="s">
        <v>11357</v>
      </c>
      <c r="L2532" s="27" t="s">
        <v>2930</v>
      </c>
      <c r="M2532" s="30" t="s">
        <v>6531</v>
      </c>
      <c r="N2532" s="27" t="s">
        <v>6689</v>
      </c>
      <c r="O2532" s="23">
        <v>0</v>
      </c>
      <c r="P2532" s="23">
        <v>0</v>
      </c>
      <c r="Q2532" s="23">
        <v>0</v>
      </c>
      <c r="R2532" s="24">
        <v>0</v>
      </c>
      <c r="S2532" s="25">
        <v>0</v>
      </c>
      <c r="T2532" s="32"/>
      <c r="U2532" s="22" t="str">
        <f>IFERROR(VLOOKUP(B2532,[1]Planilha1!$A$1:$B$34,2,FALSE),"Liberado")</f>
        <v>Liberado</v>
      </c>
    </row>
    <row r="2533" spans="1:53" s="31" customFormat="1" ht="20.100000000000001" customHeight="1" x14ac:dyDescent="0.2">
      <c r="A2533" s="40" t="s">
        <v>227</v>
      </c>
      <c r="B2533" s="41" t="s">
        <v>261</v>
      </c>
      <c r="C2533" s="14">
        <v>1</v>
      </c>
      <c r="D2533" s="40" t="s">
        <v>2221</v>
      </c>
      <c r="E2533" s="42" t="s">
        <v>2220</v>
      </c>
      <c r="F2533" s="43" t="s">
        <v>7389</v>
      </c>
      <c r="G2533" s="36" t="s">
        <v>7540</v>
      </c>
      <c r="H2533" s="40" t="s">
        <v>2221</v>
      </c>
      <c r="I2533" s="44">
        <v>3275.02</v>
      </c>
      <c r="J2533" s="40" t="s">
        <v>7391</v>
      </c>
      <c r="K2533" s="40" t="s">
        <v>7541</v>
      </c>
      <c r="L2533" s="40" t="s">
        <v>7402</v>
      </c>
      <c r="M2533" s="42" t="s">
        <v>40</v>
      </c>
      <c r="N2533" s="40" t="s">
        <v>7852</v>
      </c>
      <c r="O2533" s="23">
        <v>0</v>
      </c>
      <c r="P2533" s="23">
        <v>3275.02</v>
      </c>
      <c r="Q2533" s="23">
        <v>0</v>
      </c>
      <c r="R2533" s="24">
        <v>0</v>
      </c>
      <c r="S2533" s="25">
        <v>0</v>
      </c>
      <c r="T2533" s="32"/>
      <c r="U2533" s="22" t="str">
        <f>IFERROR(VLOOKUP(B2533,[1]Planilha1!$A$1:$B$34,2,FALSE),"Liberado")</f>
        <v>Liberado</v>
      </c>
      <c r="V2533" s="45"/>
      <c r="W2533" s="45"/>
      <c r="X2533" s="45"/>
      <c r="Y2533" s="45"/>
      <c r="Z2533" s="45"/>
      <c r="AA2533" s="45"/>
      <c r="AB2533" s="45"/>
      <c r="AC2533" s="45"/>
      <c r="AD2533" s="45"/>
      <c r="AE2533" s="45"/>
      <c r="AF2533" s="45"/>
      <c r="AG2533" s="45"/>
      <c r="AH2533" s="45"/>
      <c r="AI2533" s="45"/>
      <c r="AJ2533" s="45"/>
      <c r="AK2533" s="45"/>
      <c r="AL2533" s="45"/>
      <c r="AM2533" s="45"/>
      <c r="AN2533" s="45"/>
      <c r="AO2533" s="45"/>
      <c r="AP2533" s="45"/>
      <c r="AQ2533" s="45"/>
      <c r="AR2533" s="45"/>
      <c r="AS2533" s="45"/>
      <c r="AT2533" s="45"/>
      <c r="AU2533" s="45"/>
      <c r="AV2533" s="45"/>
      <c r="AW2533" s="45"/>
      <c r="AX2533" s="45"/>
      <c r="AY2533" s="45"/>
      <c r="AZ2533" s="45"/>
      <c r="BA2533" s="45"/>
    </row>
    <row r="2534" spans="1:53" s="31" customFormat="1" ht="20.100000000000001" customHeight="1" x14ac:dyDescent="0.2">
      <c r="A2534" s="27" t="s">
        <v>11657</v>
      </c>
      <c r="B2534" s="28" t="s">
        <v>304</v>
      </c>
      <c r="C2534" s="27" t="s">
        <v>318</v>
      </c>
      <c r="D2534" s="27" t="s">
        <v>1933</v>
      </c>
      <c r="E2534" s="27" t="s">
        <v>11130</v>
      </c>
      <c r="F2534" s="27" t="s">
        <v>5349</v>
      </c>
      <c r="G2534" s="27" t="s">
        <v>6841</v>
      </c>
      <c r="H2534" s="27" t="s">
        <v>6688</v>
      </c>
      <c r="I2534" s="29">
        <v>0</v>
      </c>
      <c r="J2534" s="27" t="s">
        <v>6520</v>
      </c>
      <c r="K2534" s="27" t="s">
        <v>11357</v>
      </c>
      <c r="L2534" s="27" t="s">
        <v>2930</v>
      </c>
      <c r="M2534" s="30" t="s">
        <v>6531</v>
      </c>
      <c r="N2534" s="27" t="s">
        <v>6689</v>
      </c>
      <c r="O2534" s="23">
        <v>0</v>
      </c>
      <c r="P2534" s="23">
        <v>0</v>
      </c>
      <c r="Q2534" s="23">
        <v>0</v>
      </c>
      <c r="R2534" s="24">
        <v>0</v>
      </c>
      <c r="S2534" s="25">
        <v>0</v>
      </c>
      <c r="T2534" s="32"/>
      <c r="U2534" s="22" t="str">
        <f>IFERROR(VLOOKUP(B2534,[1]Planilha1!$A$1:$B$34,2,FALSE),"Liberado")</f>
        <v>Liberado</v>
      </c>
    </row>
    <row r="2535" spans="1:53" s="31" customFormat="1" ht="20.100000000000001" customHeight="1" x14ac:dyDescent="0.2">
      <c r="A2535" s="27" t="s">
        <v>11657</v>
      </c>
      <c r="B2535" s="28" t="s">
        <v>304</v>
      </c>
      <c r="C2535" s="27" t="s">
        <v>466</v>
      </c>
      <c r="D2535" s="27" t="s">
        <v>1933</v>
      </c>
      <c r="E2535" s="27" t="s">
        <v>11130</v>
      </c>
      <c r="F2535" s="27" t="s">
        <v>5349</v>
      </c>
      <c r="G2535" s="27" t="s">
        <v>6842</v>
      </c>
      <c r="H2535" s="27" t="s">
        <v>6688</v>
      </c>
      <c r="I2535" s="29">
        <v>0</v>
      </c>
      <c r="J2535" s="27" t="s">
        <v>6520</v>
      </c>
      <c r="K2535" s="27" t="s">
        <v>11357</v>
      </c>
      <c r="L2535" s="27" t="s">
        <v>2930</v>
      </c>
      <c r="M2535" s="30" t="s">
        <v>6531</v>
      </c>
      <c r="N2535" s="27" t="s">
        <v>6689</v>
      </c>
      <c r="O2535" s="23">
        <v>0</v>
      </c>
      <c r="P2535" s="23">
        <v>0</v>
      </c>
      <c r="Q2535" s="23">
        <v>0</v>
      </c>
      <c r="R2535" s="24">
        <v>0</v>
      </c>
      <c r="S2535" s="25">
        <v>0</v>
      </c>
      <c r="T2535" s="32"/>
      <c r="U2535" s="22" t="str">
        <f>IFERROR(VLOOKUP(B2535,[1]Planilha1!$A$1:$B$34,2,FALSE),"Liberado")</f>
        <v>Liberado</v>
      </c>
    </row>
    <row r="2536" spans="1:53" s="31" customFormat="1" ht="20.100000000000001" customHeight="1" x14ac:dyDescent="0.2">
      <c r="A2536" s="27" t="s">
        <v>11657</v>
      </c>
      <c r="B2536" s="28" t="s">
        <v>304</v>
      </c>
      <c r="C2536" s="27" t="s">
        <v>381</v>
      </c>
      <c r="D2536" s="27" t="s">
        <v>1933</v>
      </c>
      <c r="E2536" s="27" t="s">
        <v>11130</v>
      </c>
      <c r="F2536" s="27" t="s">
        <v>5349</v>
      </c>
      <c r="G2536" s="27" t="s">
        <v>6956</v>
      </c>
      <c r="H2536" s="27" t="s">
        <v>6729</v>
      </c>
      <c r="I2536" s="29">
        <v>0</v>
      </c>
      <c r="J2536" s="27" t="s">
        <v>6520</v>
      </c>
      <c r="K2536" s="27" t="s">
        <v>11357</v>
      </c>
      <c r="L2536" s="27" t="s">
        <v>2930</v>
      </c>
      <c r="M2536" s="30" t="s">
        <v>6531</v>
      </c>
      <c r="N2536" s="27" t="s">
        <v>6689</v>
      </c>
      <c r="O2536" s="23">
        <v>0</v>
      </c>
      <c r="P2536" s="23">
        <v>0</v>
      </c>
      <c r="Q2536" s="23">
        <v>0</v>
      </c>
      <c r="R2536" s="24">
        <v>0</v>
      </c>
      <c r="S2536" s="25">
        <v>0</v>
      </c>
      <c r="T2536" s="32"/>
      <c r="U2536" s="22" t="str">
        <f>IFERROR(VLOOKUP(B2536,[1]Planilha1!$A$1:$B$34,2,FALSE),"Liberado")</f>
        <v>Liberado</v>
      </c>
    </row>
    <row r="2537" spans="1:53" s="31" customFormat="1" ht="20.100000000000001" customHeight="1" x14ac:dyDescent="0.2">
      <c r="A2537" s="27" t="s">
        <v>11657</v>
      </c>
      <c r="B2537" s="28" t="s">
        <v>304</v>
      </c>
      <c r="C2537" s="27" t="s">
        <v>381</v>
      </c>
      <c r="D2537" s="27" t="s">
        <v>1933</v>
      </c>
      <c r="E2537" s="27" t="s">
        <v>11130</v>
      </c>
      <c r="F2537" s="27" t="s">
        <v>5349</v>
      </c>
      <c r="G2537" s="27" t="s">
        <v>6822</v>
      </c>
      <c r="H2537" s="27" t="s">
        <v>6957</v>
      </c>
      <c r="I2537" s="29">
        <v>0</v>
      </c>
      <c r="J2537" s="27" t="s">
        <v>6520</v>
      </c>
      <c r="K2537" s="27" t="s">
        <v>11357</v>
      </c>
      <c r="L2537" s="27" t="s">
        <v>2930</v>
      </c>
      <c r="M2537" s="30" t="s">
        <v>6531</v>
      </c>
      <c r="N2537" s="27" t="s">
        <v>6732</v>
      </c>
      <c r="O2537" s="23">
        <v>0</v>
      </c>
      <c r="P2537" s="23">
        <v>0</v>
      </c>
      <c r="Q2537" s="23">
        <v>0</v>
      </c>
      <c r="R2537" s="24">
        <v>0</v>
      </c>
      <c r="S2537" s="25">
        <v>0</v>
      </c>
      <c r="T2537" s="32"/>
      <c r="U2537" s="22" t="str">
        <f>IFERROR(VLOOKUP(B2537,[1]Planilha1!$A$1:$B$34,2,FALSE),"Liberado")</f>
        <v>Liberado</v>
      </c>
    </row>
    <row r="2538" spans="1:53" s="31" customFormat="1" ht="20.100000000000001" customHeight="1" x14ac:dyDescent="0.2">
      <c r="A2538" s="12" t="s">
        <v>94</v>
      </c>
      <c r="B2538" s="18" t="s">
        <v>283</v>
      </c>
      <c r="C2538" s="12" t="s">
        <v>397</v>
      </c>
      <c r="D2538" s="12" t="s">
        <v>8123</v>
      </c>
      <c r="E2538" s="19" t="s">
        <v>5</v>
      </c>
      <c r="F2538" s="19" t="s">
        <v>10</v>
      </c>
      <c r="G2538" s="19" t="s">
        <v>8124</v>
      </c>
      <c r="H2538" s="12" t="s">
        <v>8125</v>
      </c>
      <c r="I2538" s="20">
        <v>5861.12</v>
      </c>
      <c r="J2538" s="12" t="s">
        <v>2264</v>
      </c>
      <c r="K2538" s="12" t="s">
        <v>8126</v>
      </c>
      <c r="L2538" s="12" t="s">
        <v>2249</v>
      </c>
      <c r="M2538" s="12"/>
      <c r="N2538" s="12" t="s">
        <v>2321</v>
      </c>
      <c r="O2538" s="20">
        <v>0</v>
      </c>
      <c r="P2538" s="20">
        <v>5000</v>
      </c>
      <c r="Q2538" s="20">
        <v>0</v>
      </c>
      <c r="R2538" s="20">
        <v>0</v>
      </c>
      <c r="S2538" s="20">
        <v>128</v>
      </c>
      <c r="T2538" s="21"/>
      <c r="U2538" s="22" t="str">
        <f>IFERROR(VLOOKUP(B2538,[1]Planilha1!$A$1:$B$34,2,FALSE),"Liberado")</f>
        <v>Liberado</v>
      </c>
      <c r="V2538" s="21"/>
      <c r="W2538" s="21"/>
      <c r="X2538" s="21"/>
      <c r="Y2538" s="21"/>
      <c r="Z2538" s="21"/>
      <c r="AA2538" s="21"/>
      <c r="AB2538" s="21"/>
      <c r="AC2538" s="21"/>
      <c r="AD2538" s="21"/>
      <c r="AE2538" s="21"/>
      <c r="AF2538" s="21"/>
      <c r="AG2538" s="21"/>
      <c r="AH2538" s="21"/>
      <c r="AI2538" s="21"/>
      <c r="AJ2538" s="21"/>
      <c r="AK2538" s="21"/>
      <c r="AL2538" s="21"/>
      <c r="AM2538" s="21"/>
      <c r="AN2538" s="21"/>
      <c r="AO2538" s="21"/>
      <c r="AP2538" s="21"/>
      <c r="AQ2538" s="21"/>
      <c r="AR2538" s="21"/>
      <c r="AS2538" s="21"/>
      <c r="AT2538" s="21"/>
      <c r="AU2538" s="21"/>
      <c r="AV2538" s="21"/>
      <c r="AW2538" s="21"/>
      <c r="AX2538" s="21"/>
      <c r="AY2538" s="21"/>
      <c r="AZ2538" s="21"/>
      <c r="BA2538" s="21"/>
    </row>
    <row r="2539" spans="1:53" s="31" customFormat="1" ht="20.100000000000001" customHeight="1" x14ac:dyDescent="0.2">
      <c r="A2539" s="12" t="s">
        <v>94</v>
      </c>
      <c r="B2539" s="18" t="s">
        <v>283</v>
      </c>
      <c r="C2539" s="12" t="s">
        <v>466</v>
      </c>
      <c r="D2539" s="12" t="s">
        <v>470</v>
      </c>
      <c r="E2539" s="19" t="s">
        <v>5</v>
      </c>
      <c r="F2539" s="19" t="s">
        <v>8213</v>
      </c>
      <c r="G2539" s="19" t="s">
        <v>2784</v>
      </c>
      <c r="H2539" s="12" t="s">
        <v>2785</v>
      </c>
      <c r="I2539" s="20">
        <v>10000</v>
      </c>
      <c r="J2539" s="12" t="s">
        <v>2264</v>
      </c>
      <c r="K2539" s="12" t="s">
        <v>2786</v>
      </c>
      <c r="L2539" s="12" t="s">
        <v>2827</v>
      </c>
      <c r="M2539" s="12"/>
      <c r="N2539" s="12" t="s">
        <v>2787</v>
      </c>
      <c r="O2539" s="20">
        <v>0</v>
      </c>
      <c r="P2539" s="20">
        <v>0</v>
      </c>
      <c r="Q2539" s="20">
        <v>0</v>
      </c>
      <c r="R2539" s="20">
        <v>0</v>
      </c>
      <c r="S2539" s="20">
        <v>1880</v>
      </c>
      <c r="T2539" s="21"/>
      <c r="U2539" s="22" t="str">
        <f>IFERROR(VLOOKUP(B2539,[1]Planilha1!$A$1:$B$34,2,FALSE),"Liberado")</f>
        <v>Liberado</v>
      </c>
      <c r="V2539" s="21"/>
      <c r="W2539" s="21"/>
      <c r="X2539" s="21"/>
      <c r="Y2539" s="21"/>
      <c r="Z2539" s="21"/>
      <c r="AA2539" s="21"/>
      <c r="AB2539" s="21"/>
      <c r="AC2539" s="21"/>
      <c r="AD2539" s="21"/>
      <c r="AE2539" s="21"/>
      <c r="AF2539" s="21"/>
      <c r="AG2539" s="21"/>
      <c r="AH2539" s="21"/>
      <c r="AI2539" s="21"/>
      <c r="AJ2539" s="21"/>
      <c r="AK2539" s="21"/>
      <c r="AL2539" s="21"/>
      <c r="AM2539" s="21"/>
      <c r="AN2539" s="21"/>
      <c r="AO2539" s="21"/>
      <c r="AP2539" s="21"/>
      <c r="AQ2539" s="21"/>
      <c r="AR2539" s="21"/>
      <c r="AS2539" s="21"/>
      <c r="AT2539" s="21"/>
      <c r="AU2539" s="21"/>
      <c r="AV2539" s="21"/>
      <c r="AW2539" s="21"/>
      <c r="AX2539" s="21"/>
      <c r="AY2539" s="21"/>
      <c r="AZ2539" s="21"/>
      <c r="BA2539" s="21"/>
    </row>
    <row r="2540" spans="1:53" s="31" customFormat="1" ht="20.100000000000001" customHeight="1" x14ac:dyDescent="0.2">
      <c r="A2540" s="12" t="s">
        <v>94</v>
      </c>
      <c r="B2540" s="18" t="s">
        <v>283</v>
      </c>
      <c r="C2540" s="12" t="s">
        <v>466</v>
      </c>
      <c r="D2540" s="12" t="s">
        <v>487</v>
      </c>
      <c r="E2540" s="19" t="s">
        <v>5</v>
      </c>
      <c r="F2540" s="19" t="s">
        <v>2244</v>
      </c>
      <c r="G2540" s="19" t="s">
        <v>2852</v>
      </c>
      <c r="H2540" s="12" t="s">
        <v>2853</v>
      </c>
      <c r="I2540" s="20">
        <v>35200</v>
      </c>
      <c r="J2540" s="12" t="s">
        <v>2264</v>
      </c>
      <c r="K2540" s="12" t="s">
        <v>2854</v>
      </c>
      <c r="L2540" s="12" t="s">
        <v>2334</v>
      </c>
      <c r="M2540" s="12"/>
      <c r="N2540" s="12" t="s">
        <v>2342</v>
      </c>
      <c r="O2540" s="20">
        <v>8000</v>
      </c>
      <c r="P2540" s="20">
        <v>0</v>
      </c>
      <c r="Q2540" s="20">
        <v>0</v>
      </c>
      <c r="R2540" s="20">
        <v>0</v>
      </c>
      <c r="S2540" s="20">
        <v>448</v>
      </c>
      <c r="T2540" s="21"/>
      <c r="U2540" s="22" t="str">
        <f>IFERROR(VLOOKUP(B2540,[1]Planilha1!$A$1:$B$34,2,FALSE),"Liberado")</f>
        <v>Liberado</v>
      </c>
      <c r="V2540" s="21"/>
      <c r="W2540" s="21"/>
      <c r="X2540" s="21"/>
      <c r="Y2540" s="21"/>
      <c r="Z2540" s="21"/>
      <c r="AA2540" s="21"/>
      <c r="AB2540" s="21"/>
      <c r="AC2540" s="21"/>
      <c r="AD2540" s="21"/>
      <c r="AE2540" s="21"/>
      <c r="AF2540" s="21"/>
      <c r="AG2540" s="21"/>
      <c r="AH2540" s="21"/>
      <c r="AI2540" s="21"/>
      <c r="AJ2540" s="21"/>
      <c r="AK2540" s="21"/>
      <c r="AL2540" s="21"/>
      <c r="AM2540" s="21"/>
      <c r="AN2540" s="21"/>
      <c r="AO2540" s="21"/>
      <c r="AP2540" s="21"/>
      <c r="AQ2540" s="21"/>
      <c r="AR2540" s="21"/>
      <c r="AS2540" s="21"/>
      <c r="AT2540" s="21"/>
      <c r="AU2540" s="21"/>
      <c r="AV2540" s="21"/>
      <c r="AW2540" s="21"/>
      <c r="AX2540" s="21"/>
      <c r="AY2540" s="21"/>
      <c r="AZ2540" s="21"/>
      <c r="BA2540" s="21"/>
    </row>
    <row r="2541" spans="1:53" s="31" customFormat="1" ht="20.100000000000001" customHeight="1" x14ac:dyDescent="0.2">
      <c r="A2541" s="12" t="s">
        <v>94</v>
      </c>
      <c r="B2541" s="18" t="s">
        <v>283</v>
      </c>
      <c r="C2541" s="12" t="s">
        <v>320</v>
      </c>
      <c r="D2541" s="12" t="s">
        <v>514</v>
      </c>
      <c r="E2541" s="19" t="s">
        <v>5</v>
      </c>
      <c r="F2541" s="19" t="s">
        <v>2279</v>
      </c>
      <c r="G2541" s="19" t="s">
        <v>2953</v>
      </c>
      <c r="H2541" s="12" t="s">
        <v>2798</v>
      </c>
      <c r="I2541" s="20">
        <v>23026.07</v>
      </c>
      <c r="J2541" s="12" t="s">
        <v>2247</v>
      </c>
      <c r="K2541" s="12" t="s">
        <v>2954</v>
      </c>
      <c r="L2541" s="12" t="s">
        <v>2299</v>
      </c>
      <c r="M2541" s="12"/>
      <c r="N2541" s="12" t="s">
        <v>2955</v>
      </c>
      <c r="O2541" s="20">
        <v>0</v>
      </c>
      <c r="P2541" s="20">
        <v>20000</v>
      </c>
      <c r="Q2541" s="20">
        <v>0</v>
      </c>
      <c r="R2541" s="20">
        <v>0</v>
      </c>
      <c r="S2541" s="20">
        <v>720</v>
      </c>
      <c r="T2541" s="21"/>
      <c r="U2541" s="22" t="str">
        <f>IFERROR(VLOOKUP(B2541,[1]Planilha1!$A$1:$B$34,2,FALSE),"Liberado")</f>
        <v>Liberado</v>
      </c>
      <c r="V2541" s="21"/>
      <c r="W2541" s="21"/>
      <c r="X2541" s="21"/>
      <c r="Y2541" s="21"/>
      <c r="Z2541" s="21"/>
      <c r="AA2541" s="21"/>
      <c r="AB2541" s="21"/>
      <c r="AC2541" s="21"/>
      <c r="AD2541" s="21"/>
      <c r="AE2541" s="21"/>
      <c r="AF2541" s="21"/>
      <c r="AG2541" s="21"/>
      <c r="AH2541" s="21"/>
      <c r="AI2541" s="21"/>
      <c r="AJ2541" s="21"/>
      <c r="AK2541" s="21"/>
      <c r="AL2541" s="21"/>
      <c r="AM2541" s="21"/>
      <c r="AN2541" s="21"/>
      <c r="AO2541" s="21"/>
      <c r="AP2541" s="21"/>
      <c r="AQ2541" s="21"/>
      <c r="AR2541" s="21"/>
      <c r="AS2541" s="21"/>
      <c r="AT2541" s="21"/>
      <c r="AU2541" s="21"/>
      <c r="AV2541" s="21"/>
      <c r="AW2541" s="21"/>
      <c r="AX2541" s="21"/>
      <c r="AY2541" s="21"/>
      <c r="AZ2541" s="21"/>
      <c r="BA2541" s="21"/>
    </row>
    <row r="2542" spans="1:53" s="31" customFormat="1" ht="20.100000000000001" customHeight="1" x14ac:dyDescent="0.2">
      <c r="A2542" s="12" t="s">
        <v>94</v>
      </c>
      <c r="B2542" s="18" t="s">
        <v>283</v>
      </c>
      <c r="C2542" s="12" t="s">
        <v>634</v>
      </c>
      <c r="D2542" s="12" t="s">
        <v>640</v>
      </c>
      <c r="E2542" s="19" t="s">
        <v>5</v>
      </c>
      <c r="F2542" s="19" t="s">
        <v>2244</v>
      </c>
      <c r="G2542" s="19" t="s">
        <v>3352</v>
      </c>
      <c r="H2542" s="12" t="s">
        <v>3353</v>
      </c>
      <c r="I2542" s="20">
        <v>1275</v>
      </c>
      <c r="J2542" s="12" t="s">
        <v>2325</v>
      </c>
      <c r="K2542" s="12" t="s">
        <v>3354</v>
      </c>
      <c r="L2542" s="12" t="s">
        <v>2334</v>
      </c>
      <c r="M2542" s="12"/>
      <c r="N2542" s="12" t="s">
        <v>8111</v>
      </c>
      <c r="O2542" s="20">
        <v>10000</v>
      </c>
      <c r="P2542" s="20">
        <v>0</v>
      </c>
      <c r="Q2542" s="20">
        <v>0</v>
      </c>
      <c r="R2542" s="20">
        <v>0</v>
      </c>
      <c r="S2542" s="20">
        <v>1440</v>
      </c>
      <c r="T2542" s="21"/>
      <c r="U2542" s="22" t="str">
        <f>IFERROR(VLOOKUP(B2542,[1]Planilha1!$A$1:$B$34,2,FALSE),"Liberado")</f>
        <v>Liberado</v>
      </c>
      <c r="V2542" s="21"/>
      <c r="W2542" s="21"/>
      <c r="X2542" s="21"/>
      <c r="Y2542" s="21"/>
      <c r="Z2542" s="21"/>
      <c r="AA2542" s="21"/>
      <c r="AB2542" s="21"/>
      <c r="AC2542" s="21"/>
      <c r="AD2542" s="21"/>
      <c r="AE2542" s="21"/>
      <c r="AF2542" s="21"/>
      <c r="AG2542" s="21"/>
      <c r="AH2542" s="21"/>
      <c r="AI2542" s="21"/>
      <c r="AJ2542" s="21"/>
      <c r="AK2542" s="21"/>
      <c r="AL2542" s="21"/>
      <c r="AM2542" s="21"/>
      <c r="AN2542" s="21"/>
      <c r="AO2542" s="21"/>
      <c r="AP2542" s="21"/>
      <c r="AQ2542" s="21"/>
      <c r="AR2542" s="21"/>
      <c r="AS2542" s="21"/>
      <c r="AT2542" s="21"/>
      <c r="AU2542" s="21"/>
      <c r="AV2542" s="21"/>
      <c r="AW2542" s="21"/>
      <c r="AX2542" s="21"/>
      <c r="AY2542" s="21"/>
      <c r="AZ2542" s="21"/>
      <c r="BA2542" s="21"/>
    </row>
    <row r="2543" spans="1:53" s="31" customFormat="1" ht="20.100000000000001" customHeight="1" x14ac:dyDescent="0.2">
      <c r="A2543" s="12" t="s">
        <v>94</v>
      </c>
      <c r="B2543" s="18" t="s">
        <v>283</v>
      </c>
      <c r="C2543" s="12" t="s">
        <v>634</v>
      </c>
      <c r="D2543" s="12" t="s">
        <v>648</v>
      </c>
      <c r="E2543" s="19" t="s">
        <v>5</v>
      </c>
      <c r="F2543" s="19" t="s">
        <v>2244</v>
      </c>
      <c r="G2543" s="19" t="s">
        <v>3372</v>
      </c>
      <c r="H2543" s="12" t="s">
        <v>3373</v>
      </c>
      <c r="I2543" s="20">
        <v>15000</v>
      </c>
      <c r="J2543" s="12" t="s">
        <v>2247</v>
      </c>
      <c r="K2543" s="12" t="s">
        <v>3374</v>
      </c>
      <c r="L2543" s="12" t="s">
        <v>2249</v>
      </c>
      <c r="M2543" s="12"/>
      <c r="N2543" s="12" t="s">
        <v>3375</v>
      </c>
      <c r="O2543" s="20">
        <v>0</v>
      </c>
      <c r="P2543" s="20">
        <v>15000</v>
      </c>
      <c r="Q2543" s="20">
        <v>0</v>
      </c>
      <c r="R2543" s="20">
        <v>0</v>
      </c>
      <c r="S2543" s="20">
        <v>320</v>
      </c>
      <c r="T2543" s="21"/>
      <c r="U2543" s="22" t="str">
        <f>IFERROR(VLOOKUP(B2543,[1]Planilha1!$A$1:$B$34,2,FALSE),"Liberado")</f>
        <v>Liberado</v>
      </c>
      <c r="V2543" s="21"/>
      <c r="W2543" s="21"/>
      <c r="X2543" s="21"/>
      <c r="Y2543" s="21"/>
      <c r="Z2543" s="21"/>
      <c r="AA2543" s="21"/>
      <c r="AB2543" s="21"/>
      <c r="AC2543" s="21"/>
      <c r="AD2543" s="21"/>
      <c r="AE2543" s="21"/>
      <c r="AF2543" s="21"/>
      <c r="AG2543" s="21"/>
      <c r="AH2543" s="21"/>
      <c r="AI2543" s="21"/>
      <c r="AJ2543" s="21"/>
      <c r="AK2543" s="21"/>
      <c r="AL2543" s="21"/>
      <c r="AM2543" s="21"/>
      <c r="AN2543" s="21"/>
      <c r="AO2543" s="21"/>
      <c r="AP2543" s="21"/>
      <c r="AQ2543" s="21"/>
      <c r="AR2543" s="21"/>
      <c r="AS2543" s="21"/>
      <c r="AT2543" s="21"/>
      <c r="AU2543" s="21"/>
      <c r="AV2543" s="21"/>
      <c r="AW2543" s="21"/>
      <c r="AX2543" s="21"/>
      <c r="AY2543" s="21"/>
      <c r="AZ2543" s="21"/>
      <c r="BA2543" s="21"/>
    </row>
    <row r="2544" spans="1:53" s="31" customFormat="1" ht="20.100000000000001" customHeight="1" x14ac:dyDescent="0.2">
      <c r="A2544" s="12" t="s">
        <v>94</v>
      </c>
      <c r="B2544" s="18" t="s">
        <v>283</v>
      </c>
      <c r="C2544" s="12" t="s">
        <v>649</v>
      </c>
      <c r="D2544" s="12" t="s">
        <v>652</v>
      </c>
      <c r="E2544" s="19" t="s">
        <v>5</v>
      </c>
      <c r="F2544" s="19" t="s">
        <v>2244</v>
      </c>
      <c r="G2544" s="19" t="s">
        <v>3384</v>
      </c>
      <c r="H2544" s="12" t="s">
        <v>3380</v>
      </c>
      <c r="I2544" s="20">
        <v>7880</v>
      </c>
      <c r="J2544" s="12" t="s">
        <v>2247</v>
      </c>
      <c r="K2544" s="12" t="s">
        <v>3385</v>
      </c>
      <c r="L2544" s="12" t="s">
        <v>2249</v>
      </c>
      <c r="M2544" s="12"/>
      <c r="N2544" s="12" t="s">
        <v>3386</v>
      </c>
      <c r="O2544" s="20">
        <v>0</v>
      </c>
      <c r="P2544" s="20">
        <v>10000</v>
      </c>
      <c r="Q2544" s="20">
        <v>0</v>
      </c>
      <c r="R2544" s="20">
        <v>0</v>
      </c>
      <c r="S2544" s="20">
        <v>1120</v>
      </c>
      <c r="T2544" s="21"/>
      <c r="U2544" s="22" t="str">
        <f>IFERROR(VLOOKUP(B2544,[1]Planilha1!$A$1:$B$34,2,FALSE),"Liberado")</f>
        <v>Liberado</v>
      </c>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row>
    <row r="2545" spans="1:53" s="31" customFormat="1" ht="20.100000000000001" customHeight="1" x14ac:dyDescent="0.2">
      <c r="A2545" s="12" t="s">
        <v>94</v>
      </c>
      <c r="B2545" s="18" t="s">
        <v>283</v>
      </c>
      <c r="C2545" s="12" t="s">
        <v>696</v>
      </c>
      <c r="D2545" s="12" t="s">
        <v>1526</v>
      </c>
      <c r="E2545" s="19" t="s">
        <v>5</v>
      </c>
      <c r="F2545" s="19" t="s">
        <v>2244</v>
      </c>
      <c r="G2545" s="19" t="s">
        <v>5640</v>
      </c>
      <c r="H2545" s="12" t="s">
        <v>2778</v>
      </c>
      <c r="I2545" s="20">
        <v>31520</v>
      </c>
      <c r="J2545" s="12" t="s">
        <v>2264</v>
      </c>
      <c r="K2545" s="12" t="s">
        <v>5641</v>
      </c>
      <c r="L2545" s="12" t="s">
        <v>2334</v>
      </c>
      <c r="M2545" s="12"/>
      <c r="N2545" s="12" t="s">
        <v>5642</v>
      </c>
      <c r="O2545" s="23">
        <v>6000</v>
      </c>
      <c r="P2545" s="23">
        <v>0</v>
      </c>
      <c r="Q2545" s="23">
        <v>0</v>
      </c>
      <c r="R2545" s="24">
        <v>0</v>
      </c>
      <c r="S2545" s="25">
        <v>800</v>
      </c>
      <c r="T2545" s="21"/>
      <c r="U2545" s="22" t="str">
        <f>IFERROR(VLOOKUP(B2545,[1]Planilha1!$A$1:$B$34,2,FALSE),"Liberado")</f>
        <v>Liberado</v>
      </c>
      <c r="V2545" s="21"/>
      <c r="W2545" s="21"/>
      <c r="X2545" s="21"/>
      <c r="Y2545" s="21"/>
      <c r="Z2545" s="21"/>
      <c r="AA2545" s="21"/>
      <c r="AB2545" s="21"/>
      <c r="AC2545" s="21"/>
      <c r="AD2545" s="21"/>
      <c r="AE2545" s="21"/>
      <c r="AF2545" s="21"/>
      <c r="AG2545" s="21"/>
      <c r="AH2545" s="21"/>
      <c r="AI2545" s="21"/>
      <c r="AJ2545" s="21"/>
      <c r="AK2545" s="21"/>
      <c r="AL2545" s="21"/>
      <c r="AM2545" s="21"/>
      <c r="AN2545" s="21"/>
      <c r="AO2545" s="21"/>
      <c r="AP2545" s="21"/>
      <c r="AQ2545" s="21"/>
      <c r="AR2545" s="21"/>
      <c r="AS2545" s="21"/>
      <c r="AT2545" s="21"/>
      <c r="AU2545" s="21"/>
      <c r="AV2545" s="21"/>
      <c r="AW2545" s="21"/>
      <c r="AX2545" s="21"/>
      <c r="AY2545" s="21"/>
      <c r="AZ2545" s="21"/>
      <c r="BA2545" s="21"/>
    </row>
    <row r="2546" spans="1:53" s="31" customFormat="1" ht="20.100000000000001" customHeight="1" x14ac:dyDescent="0.2">
      <c r="A2546" s="12" t="s">
        <v>94</v>
      </c>
      <c r="B2546" s="18" t="s">
        <v>283</v>
      </c>
      <c r="C2546" s="12" t="s">
        <v>466</v>
      </c>
      <c r="D2546" s="12" t="s">
        <v>1560</v>
      </c>
      <c r="E2546" s="19" t="s">
        <v>5</v>
      </c>
      <c r="F2546" s="19" t="s">
        <v>2273</v>
      </c>
      <c r="G2546" s="19" t="s">
        <v>5726</v>
      </c>
      <c r="H2546" s="12" t="s">
        <v>2765</v>
      </c>
      <c r="I2546" s="20">
        <v>10000</v>
      </c>
      <c r="J2546" s="12" t="s">
        <v>2264</v>
      </c>
      <c r="K2546" s="12" t="s">
        <v>2277</v>
      </c>
      <c r="L2546" s="12" t="s">
        <v>2266</v>
      </c>
      <c r="M2546" s="12"/>
      <c r="N2546" s="12" t="s">
        <v>10353</v>
      </c>
      <c r="O2546" s="23">
        <v>0</v>
      </c>
      <c r="P2546" s="23">
        <v>8000</v>
      </c>
      <c r="Q2546" s="23">
        <v>0</v>
      </c>
      <c r="R2546" s="24">
        <v>0</v>
      </c>
      <c r="S2546" s="25">
        <v>288</v>
      </c>
      <c r="T2546" s="21"/>
      <c r="U2546" s="22" t="str">
        <f>IFERROR(VLOOKUP(B2546,[1]Planilha1!$A$1:$B$34,2,FALSE),"Liberado")</f>
        <v>Liberado</v>
      </c>
      <c r="V2546" s="21"/>
      <c r="W2546" s="21"/>
      <c r="X2546" s="21"/>
      <c r="Y2546" s="21"/>
      <c r="Z2546" s="21"/>
      <c r="AA2546" s="21"/>
      <c r="AB2546" s="21"/>
      <c r="AC2546" s="21"/>
      <c r="AD2546" s="21"/>
      <c r="AE2546" s="21"/>
      <c r="AF2546" s="21"/>
      <c r="AG2546" s="21"/>
      <c r="AH2546" s="21"/>
      <c r="AI2546" s="21"/>
      <c r="AJ2546" s="21"/>
      <c r="AK2546" s="21"/>
      <c r="AL2546" s="21"/>
      <c r="AM2546" s="21"/>
      <c r="AN2546" s="21"/>
      <c r="AO2546" s="21"/>
      <c r="AP2546" s="21"/>
      <c r="AQ2546" s="21"/>
      <c r="AR2546" s="21"/>
      <c r="AS2546" s="21"/>
      <c r="AT2546" s="21"/>
      <c r="AU2546" s="21"/>
      <c r="AV2546" s="21"/>
      <c r="AW2546" s="21"/>
      <c r="AX2546" s="21"/>
      <c r="AY2546" s="21"/>
      <c r="AZ2546" s="21"/>
      <c r="BA2546" s="21"/>
    </row>
    <row r="2547" spans="1:53" s="31" customFormat="1" ht="20.100000000000001" customHeight="1" x14ac:dyDescent="0.2">
      <c r="A2547" s="12" t="s">
        <v>94</v>
      </c>
      <c r="B2547" s="18" t="s">
        <v>283</v>
      </c>
      <c r="C2547" s="12" t="s">
        <v>649</v>
      </c>
      <c r="D2547" s="12" t="s">
        <v>1559</v>
      </c>
      <c r="E2547" s="19" t="s">
        <v>5</v>
      </c>
      <c r="F2547" s="19" t="s">
        <v>2273</v>
      </c>
      <c r="G2547" s="19" t="s">
        <v>5723</v>
      </c>
      <c r="H2547" s="12" t="s">
        <v>3586</v>
      </c>
      <c r="I2547" s="20">
        <v>31520</v>
      </c>
      <c r="J2547" s="12" t="s">
        <v>2247</v>
      </c>
      <c r="K2547" s="12" t="s">
        <v>5724</v>
      </c>
      <c r="L2547" s="12" t="s">
        <v>4044</v>
      </c>
      <c r="M2547" s="12"/>
      <c r="N2547" s="12" t="s">
        <v>5725</v>
      </c>
      <c r="O2547" s="23">
        <v>0</v>
      </c>
      <c r="P2547" s="23">
        <v>10000</v>
      </c>
      <c r="Q2547" s="23">
        <v>0</v>
      </c>
      <c r="R2547" s="24">
        <v>0</v>
      </c>
      <c r="S2547" s="25">
        <v>960</v>
      </c>
      <c r="T2547" s="21"/>
      <c r="U2547" s="22" t="str">
        <f>IFERROR(VLOOKUP(B2547,[1]Planilha1!$A$1:$B$34,2,FALSE),"Liberado")</f>
        <v>Liberado</v>
      </c>
      <c r="V2547" s="21"/>
      <c r="W2547" s="21"/>
      <c r="X2547" s="21"/>
      <c r="Y2547" s="21"/>
      <c r="Z2547" s="21"/>
      <c r="AA2547" s="21"/>
      <c r="AB2547" s="21"/>
      <c r="AC2547" s="21"/>
      <c r="AD2547" s="21"/>
      <c r="AE2547" s="21"/>
      <c r="AF2547" s="21"/>
      <c r="AG2547" s="21"/>
      <c r="AH2547" s="21"/>
      <c r="AI2547" s="21"/>
      <c r="AJ2547" s="21"/>
      <c r="AK2547" s="21"/>
      <c r="AL2547" s="21"/>
      <c r="AM2547" s="21"/>
      <c r="AN2547" s="21"/>
      <c r="AO2547" s="21"/>
      <c r="AP2547" s="21"/>
      <c r="AQ2547" s="21"/>
      <c r="AR2547" s="21"/>
      <c r="AS2547" s="21"/>
      <c r="AT2547" s="21"/>
      <c r="AU2547" s="21"/>
      <c r="AV2547" s="21"/>
      <c r="AW2547" s="21"/>
      <c r="AX2547" s="21"/>
      <c r="AY2547" s="21"/>
      <c r="AZ2547" s="21"/>
      <c r="BA2547" s="21"/>
    </row>
    <row r="2548" spans="1:53" s="31" customFormat="1" ht="20.100000000000001" customHeight="1" x14ac:dyDescent="0.2">
      <c r="A2548" s="12" t="s">
        <v>94</v>
      </c>
      <c r="B2548" s="18" t="s">
        <v>283</v>
      </c>
      <c r="C2548" s="12" t="s">
        <v>323</v>
      </c>
      <c r="D2548" s="12" t="s">
        <v>7836</v>
      </c>
      <c r="E2548" s="19" t="s">
        <v>5</v>
      </c>
      <c r="F2548" s="19" t="s">
        <v>2273</v>
      </c>
      <c r="G2548" s="19" t="s">
        <v>10354</v>
      </c>
      <c r="H2548" s="12" t="s">
        <v>2445</v>
      </c>
      <c r="I2548" s="20">
        <v>18740</v>
      </c>
      <c r="J2548" s="12" t="s">
        <v>2264</v>
      </c>
      <c r="K2548" s="12" t="s">
        <v>10355</v>
      </c>
      <c r="L2548" s="12" t="s">
        <v>7875</v>
      </c>
      <c r="M2548" s="12"/>
      <c r="N2548" s="12" t="s">
        <v>2768</v>
      </c>
      <c r="O2548" s="23">
        <v>0</v>
      </c>
      <c r="P2548" s="23">
        <v>10000</v>
      </c>
      <c r="Q2548" s="23">
        <v>0</v>
      </c>
      <c r="R2548" s="24">
        <v>0</v>
      </c>
      <c r="S2548" s="25">
        <v>192</v>
      </c>
      <c r="T2548" s="21"/>
      <c r="U2548" s="22" t="str">
        <f>IFERROR(VLOOKUP(B2548,[1]Planilha1!$A$1:$B$34,2,FALSE),"Liberado")</f>
        <v>Liberado</v>
      </c>
      <c r="V2548" s="21"/>
      <c r="W2548" s="21"/>
      <c r="X2548" s="21"/>
      <c r="Y2548" s="21"/>
      <c r="Z2548" s="21"/>
      <c r="AA2548" s="21"/>
      <c r="AB2548" s="21"/>
      <c r="AC2548" s="21"/>
      <c r="AD2548" s="21"/>
      <c r="AE2548" s="21"/>
      <c r="AF2548" s="21"/>
      <c r="AG2548" s="21"/>
      <c r="AH2548" s="21"/>
      <c r="AI2548" s="21"/>
      <c r="AJ2548" s="21"/>
      <c r="AK2548" s="21"/>
      <c r="AL2548" s="21"/>
      <c r="AM2548" s="21"/>
      <c r="AN2548" s="21"/>
      <c r="AO2548" s="21"/>
      <c r="AP2548" s="21"/>
      <c r="AQ2548" s="21"/>
      <c r="AR2548" s="21"/>
      <c r="AS2548" s="21"/>
      <c r="AT2548" s="21"/>
      <c r="AU2548" s="21"/>
      <c r="AV2548" s="21"/>
      <c r="AW2548" s="21"/>
      <c r="AX2548" s="21"/>
      <c r="AY2548" s="21"/>
      <c r="AZ2548" s="21"/>
      <c r="BA2548" s="21"/>
    </row>
    <row r="2549" spans="1:53" s="31" customFormat="1" ht="20.100000000000001" customHeight="1" x14ac:dyDescent="0.2">
      <c r="A2549" s="27" t="s">
        <v>139</v>
      </c>
      <c r="B2549" s="28" t="s">
        <v>283</v>
      </c>
      <c r="C2549" s="27" t="s">
        <v>466</v>
      </c>
      <c r="D2549" s="27" t="s">
        <v>1933</v>
      </c>
      <c r="E2549" s="27" t="s">
        <v>11130</v>
      </c>
      <c r="F2549" s="27" t="s">
        <v>5349</v>
      </c>
      <c r="G2549" s="27" t="s">
        <v>6687</v>
      </c>
      <c r="H2549" s="27" t="s">
        <v>6688</v>
      </c>
      <c r="I2549" s="29">
        <v>0</v>
      </c>
      <c r="J2549" s="27" t="s">
        <v>6520</v>
      </c>
      <c r="K2549" s="27" t="s">
        <v>11357</v>
      </c>
      <c r="L2549" s="27" t="s">
        <v>2930</v>
      </c>
      <c r="M2549" s="30" t="s">
        <v>6531</v>
      </c>
      <c r="N2549" s="27" t="s">
        <v>6689</v>
      </c>
      <c r="O2549" s="23">
        <v>0</v>
      </c>
      <c r="P2549" s="23">
        <v>0</v>
      </c>
      <c r="Q2549" s="23">
        <v>0</v>
      </c>
      <c r="R2549" s="24">
        <v>0</v>
      </c>
      <c r="S2549" s="25">
        <v>0</v>
      </c>
      <c r="T2549" s="32"/>
      <c r="U2549" s="22" t="str">
        <f>IFERROR(VLOOKUP(B2549,[1]Planilha1!$A$1:$B$34,2,FALSE),"Liberado")</f>
        <v>Liberado</v>
      </c>
    </row>
    <row r="2550" spans="1:53" s="31" customFormat="1" ht="20.100000000000001" customHeight="1" x14ac:dyDescent="0.2">
      <c r="A2550" s="27" t="s">
        <v>139</v>
      </c>
      <c r="B2550" s="28" t="s">
        <v>283</v>
      </c>
      <c r="C2550" s="27" t="s">
        <v>534</v>
      </c>
      <c r="D2550" s="27" t="s">
        <v>1933</v>
      </c>
      <c r="E2550" s="27" t="s">
        <v>11130</v>
      </c>
      <c r="F2550" s="27" t="s">
        <v>5349</v>
      </c>
      <c r="G2550" s="27" t="s">
        <v>6690</v>
      </c>
      <c r="H2550" s="27" t="s">
        <v>6688</v>
      </c>
      <c r="I2550" s="29">
        <v>0</v>
      </c>
      <c r="J2550" s="27" t="s">
        <v>6520</v>
      </c>
      <c r="K2550" s="27" t="s">
        <v>11357</v>
      </c>
      <c r="L2550" s="27" t="s">
        <v>2930</v>
      </c>
      <c r="M2550" s="30" t="s">
        <v>6531</v>
      </c>
      <c r="N2550" s="27" t="s">
        <v>6689</v>
      </c>
      <c r="O2550" s="23">
        <v>0</v>
      </c>
      <c r="P2550" s="23">
        <v>0</v>
      </c>
      <c r="Q2550" s="23">
        <v>0</v>
      </c>
      <c r="R2550" s="24">
        <v>0</v>
      </c>
      <c r="S2550" s="25">
        <v>0</v>
      </c>
      <c r="T2550" s="32"/>
      <c r="U2550" s="22" t="str">
        <f>IFERROR(VLOOKUP(B2550,[1]Planilha1!$A$1:$B$34,2,FALSE),"Liberado")</f>
        <v>Liberado</v>
      </c>
    </row>
    <row r="2551" spans="1:53" s="31" customFormat="1" ht="20.100000000000001" customHeight="1" x14ac:dyDescent="0.2">
      <c r="A2551" s="27" t="s">
        <v>139</v>
      </c>
      <c r="B2551" s="28" t="s">
        <v>283</v>
      </c>
      <c r="C2551" s="27" t="s">
        <v>519</v>
      </c>
      <c r="D2551" s="27" t="s">
        <v>1933</v>
      </c>
      <c r="E2551" s="27" t="s">
        <v>11130</v>
      </c>
      <c r="F2551" s="27" t="s">
        <v>5349</v>
      </c>
      <c r="G2551" s="27" t="s">
        <v>6691</v>
      </c>
      <c r="H2551" s="27" t="s">
        <v>6688</v>
      </c>
      <c r="I2551" s="29">
        <v>0</v>
      </c>
      <c r="J2551" s="27" t="s">
        <v>6520</v>
      </c>
      <c r="K2551" s="27" t="s">
        <v>11357</v>
      </c>
      <c r="L2551" s="27" t="s">
        <v>2930</v>
      </c>
      <c r="M2551" s="30" t="s">
        <v>6531</v>
      </c>
      <c r="N2551" s="27" t="s">
        <v>6689</v>
      </c>
      <c r="O2551" s="23">
        <v>0</v>
      </c>
      <c r="P2551" s="23">
        <v>0</v>
      </c>
      <c r="Q2551" s="23">
        <v>0</v>
      </c>
      <c r="R2551" s="24">
        <v>0</v>
      </c>
      <c r="S2551" s="25">
        <v>0</v>
      </c>
      <c r="T2551" s="32"/>
      <c r="U2551" s="22" t="str">
        <f>IFERROR(VLOOKUP(B2551,[1]Planilha1!$A$1:$B$34,2,FALSE),"Liberado")</f>
        <v>Liberado</v>
      </c>
    </row>
    <row r="2552" spans="1:53" s="31" customFormat="1" ht="20.100000000000001" customHeight="1" x14ac:dyDescent="0.2">
      <c r="A2552" s="27" t="s">
        <v>139</v>
      </c>
      <c r="B2552" s="28" t="s">
        <v>283</v>
      </c>
      <c r="C2552" s="27" t="s">
        <v>320</v>
      </c>
      <c r="D2552" s="27" t="s">
        <v>1933</v>
      </c>
      <c r="E2552" s="27" t="s">
        <v>11130</v>
      </c>
      <c r="F2552" s="27" t="s">
        <v>5349</v>
      </c>
      <c r="G2552" s="27" t="s">
        <v>6692</v>
      </c>
      <c r="H2552" s="27" t="s">
        <v>6688</v>
      </c>
      <c r="I2552" s="29">
        <v>0</v>
      </c>
      <c r="J2552" s="27" t="s">
        <v>6520</v>
      </c>
      <c r="K2552" s="27" t="s">
        <v>11357</v>
      </c>
      <c r="L2552" s="27" t="s">
        <v>2930</v>
      </c>
      <c r="M2552" s="30" t="s">
        <v>6531</v>
      </c>
      <c r="N2552" s="27" t="s">
        <v>6689</v>
      </c>
      <c r="O2552" s="23">
        <v>0</v>
      </c>
      <c r="P2552" s="23">
        <v>0</v>
      </c>
      <c r="Q2552" s="23">
        <v>0</v>
      </c>
      <c r="R2552" s="24">
        <v>0</v>
      </c>
      <c r="S2552" s="25">
        <v>0</v>
      </c>
      <c r="T2552" s="32"/>
      <c r="U2552" s="22" t="str">
        <f>IFERROR(VLOOKUP(B2552,[1]Planilha1!$A$1:$B$34,2,FALSE),"Liberado")</f>
        <v>Liberado</v>
      </c>
    </row>
    <row r="2553" spans="1:53" s="31" customFormat="1" ht="20.100000000000001" customHeight="1" x14ac:dyDescent="0.2">
      <c r="A2553" s="27" t="s">
        <v>139</v>
      </c>
      <c r="B2553" s="28" t="s">
        <v>283</v>
      </c>
      <c r="C2553" s="27" t="s">
        <v>466</v>
      </c>
      <c r="D2553" s="27" t="s">
        <v>1933</v>
      </c>
      <c r="E2553" s="27" t="s">
        <v>11130</v>
      </c>
      <c r="F2553" s="27" t="s">
        <v>5349</v>
      </c>
      <c r="G2553" s="27" t="s">
        <v>6693</v>
      </c>
      <c r="H2553" s="27" t="s">
        <v>6688</v>
      </c>
      <c r="I2553" s="29">
        <v>0</v>
      </c>
      <c r="J2553" s="27" t="s">
        <v>6520</v>
      </c>
      <c r="K2553" s="27" t="s">
        <v>11357</v>
      </c>
      <c r="L2553" s="27" t="s">
        <v>2930</v>
      </c>
      <c r="M2553" s="30" t="s">
        <v>6531</v>
      </c>
      <c r="N2553" s="27" t="s">
        <v>6689</v>
      </c>
      <c r="O2553" s="23">
        <v>0</v>
      </c>
      <c r="P2553" s="23">
        <v>0</v>
      </c>
      <c r="Q2553" s="23">
        <v>0</v>
      </c>
      <c r="R2553" s="24">
        <v>0</v>
      </c>
      <c r="S2553" s="25">
        <v>0</v>
      </c>
      <c r="T2553" s="32"/>
      <c r="U2553" s="22" t="str">
        <f>IFERROR(VLOOKUP(B2553,[1]Planilha1!$A$1:$B$34,2,FALSE),"Liberado")</f>
        <v>Liberado</v>
      </c>
    </row>
    <row r="2554" spans="1:53" s="31" customFormat="1" ht="20.100000000000001" customHeight="1" x14ac:dyDescent="0.2">
      <c r="A2554" s="27" t="s">
        <v>139</v>
      </c>
      <c r="B2554" s="28" t="s">
        <v>283</v>
      </c>
      <c r="C2554" s="27" t="s">
        <v>397</v>
      </c>
      <c r="D2554" s="27" t="s">
        <v>1933</v>
      </c>
      <c r="E2554" s="27" t="s">
        <v>11130</v>
      </c>
      <c r="F2554" s="27" t="s">
        <v>5349</v>
      </c>
      <c r="G2554" s="27" t="s">
        <v>6694</v>
      </c>
      <c r="H2554" s="27" t="s">
        <v>6688</v>
      </c>
      <c r="I2554" s="29">
        <v>0</v>
      </c>
      <c r="J2554" s="27" t="s">
        <v>6520</v>
      </c>
      <c r="K2554" s="27" t="s">
        <v>11357</v>
      </c>
      <c r="L2554" s="27" t="s">
        <v>2930</v>
      </c>
      <c r="M2554" s="30" t="s">
        <v>6531</v>
      </c>
      <c r="N2554" s="27" t="s">
        <v>6689</v>
      </c>
      <c r="O2554" s="23">
        <v>0</v>
      </c>
      <c r="P2554" s="23">
        <v>0</v>
      </c>
      <c r="Q2554" s="23">
        <v>0</v>
      </c>
      <c r="R2554" s="24">
        <v>0</v>
      </c>
      <c r="S2554" s="25">
        <v>0</v>
      </c>
      <c r="T2554" s="32"/>
      <c r="U2554" s="22" t="str">
        <f>IFERROR(VLOOKUP(B2554,[1]Planilha1!$A$1:$B$34,2,FALSE),"Liberado")</f>
        <v>Liberado</v>
      </c>
    </row>
    <row r="2555" spans="1:53" s="31" customFormat="1" ht="20.100000000000001" customHeight="1" x14ac:dyDescent="0.2">
      <c r="A2555" s="27" t="s">
        <v>139</v>
      </c>
      <c r="B2555" s="28" t="s">
        <v>283</v>
      </c>
      <c r="C2555" s="27" t="s">
        <v>556</v>
      </c>
      <c r="D2555" s="27" t="s">
        <v>1933</v>
      </c>
      <c r="E2555" s="27" t="s">
        <v>11130</v>
      </c>
      <c r="F2555" s="27" t="s">
        <v>5349</v>
      </c>
      <c r="G2555" s="27" t="s">
        <v>6695</v>
      </c>
      <c r="H2555" s="27" t="s">
        <v>6688</v>
      </c>
      <c r="I2555" s="29">
        <v>0</v>
      </c>
      <c r="J2555" s="27" t="s">
        <v>6520</v>
      </c>
      <c r="K2555" s="27" t="s">
        <v>11357</v>
      </c>
      <c r="L2555" s="27" t="s">
        <v>2930</v>
      </c>
      <c r="M2555" s="30" t="s">
        <v>6531</v>
      </c>
      <c r="N2555" s="27" t="s">
        <v>6689</v>
      </c>
      <c r="O2555" s="23">
        <v>0</v>
      </c>
      <c r="P2555" s="23">
        <v>0</v>
      </c>
      <c r="Q2555" s="23">
        <v>0</v>
      </c>
      <c r="R2555" s="24">
        <v>0</v>
      </c>
      <c r="S2555" s="25">
        <v>0</v>
      </c>
      <c r="T2555" s="32"/>
      <c r="U2555" s="22" t="str">
        <f>IFERROR(VLOOKUP(B2555,[1]Planilha1!$A$1:$B$34,2,FALSE),"Liberado")</f>
        <v>Liberado</v>
      </c>
    </row>
    <row r="2556" spans="1:53" s="31" customFormat="1" ht="20.100000000000001" customHeight="1" x14ac:dyDescent="0.2">
      <c r="A2556" s="27" t="s">
        <v>139</v>
      </c>
      <c r="B2556" s="28" t="s">
        <v>283</v>
      </c>
      <c r="C2556" s="27" t="s">
        <v>427</v>
      </c>
      <c r="D2556" s="27" t="s">
        <v>1933</v>
      </c>
      <c r="E2556" s="27" t="s">
        <v>11130</v>
      </c>
      <c r="F2556" s="27" t="s">
        <v>5349</v>
      </c>
      <c r="G2556" s="27" t="s">
        <v>6748</v>
      </c>
      <c r="H2556" s="27" t="s">
        <v>6688</v>
      </c>
      <c r="I2556" s="29">
        <v>0</v>
      </c>
      <c r="J2556" s="27" t="s">
        <v>6520</v>
      </c>
      <c r="K2556" s="27" t="s">
        <v>11099</v>
      </c>
      <c r="L2556" s="27" t="s">
        <v>2930</v>
      </c>
      <c r="M2556" s="30" t="s">
        <v>6531</v>
      </c>
      <c r="N2556" s="27" t="s">
        <v>6689</v>
      </c>
      <c r="O2556" s="23">
        <v>0</v>
      </c>
      <c r="P2556" s="23">
        <v>0</v>
      </c>
      <c r="Q2556" s="23">
        <v>0</v>
      </c>
      <c r="R2556" s="24">
        <v>0</v>
      </c>
      <c r="S2556" s="25">
        <v>0</v>
      </c>
      <c r="T2556" s="32"/>
      <c r="U2556" s="22" t="str">
        <f>IFERROR(VLOOKUP(B2556,[1]Planilha1!$A$1:$B$34,2,FALSE),"Liberado")</f>
        <v>Liberado</v>
      </c>
    </row>
    <row r="2557" spans="1:53" s="31" customFormat="1" ht="20.100000000000001" customHeight="1" x14ac:dyDescent="0.2">
      <c r="A2557" s="27" t="s">
        <v>139</v>
      </c>
      <c r="B2557" s="28" t="s">
        <v>283</v>
      </c>
      <c r="C2557" s="27" t="s">
        <v>696</v>
      </c>
      <c r="D2557" s="27" t="s">
        <v>1933</v>
      </c>
      <c r="E2557" s="27" t="s">
        <v>11130</v>
      </c>
      <c r="F2557" s="27" t="s">
        <v>5349</v>
      </c>
      <c r="G2557" s="27" t="s">
        <v>6837</v>
      </c>
      <c r="H2557" s="27" t="s">
        <v>6688</v>
      </c>
      <c r="I2557" s="29">
        <v>0</v>
      </c>
      <c r="J2557" s="27" t="s">
        <v>6520</v>
      </c>
      <c r="K2557" s="27" t="s">
        <v>11655</v>
      </c>
      <c r="L2557" s="27" t="s">
        <v>2930</v>
      </c>
      <c r="M2557" s="30" t="s">
        <v>6531</v>
      </c>
      <c r="N2557" s="27" t="s">
        <v>6689</v>
      </c>
      <c r="O2557" s="23">
        <v>0</v>
      </c>
      <c r="P2557" s="23">
        <v>0</v>
      </c>
      <c r="Q2557" s="23">
        <v>0</v>
      </c>
      <c r="R2557" s="24">
        <v>0</v>
      </c>
      <c r="S2557" s="25">
        <v>0</v>
      </c>
      <c r="T2557" s="32"/>
      <c r="U2557" s="22" t="str">
        <f>IFERROR(VLOOKUP(B2557,[1]Planilha1!$A$1:$B$34,2,FALSE),"Liberado")</f>
        <v>Liberado</v>
      </c>
    </row>
    <row r="2558" spans="1:53" s="31" customFormat="1" ht="20.100000000000001" customHeight="1" x14ac:dyDescent="0.2">
      <c r="A2558" s="27" t="s">
        <v>139</v>
      </c>
      <c r="B2558" s="28" t="s">
        <v>283</v>
      </c>
      <c r="C2558" s="27" t="s">
        <v>466</v>
      </c>
      <c r="D2558" s="27" t="s">
        <v>1933</v>
      </c>
      <c r="E2558" s="27" t="s">
        <v>11130</v>
      </c>
      <c r="F2558" s="27" t="s">
        <v>5349</v>
      </c>
      <c r="G2558" s="27" t="s">
        <v>6838</v>
      </c>
      <c r="H2558" s="27" t="s">
        <v>6688</v>
      </c>
      <c r="I2558" s="29">
        <v>0</v>
      </c>
      <c r="J2558" s="27" t="s">
        <v>6520</v>
      </c>
      <c r="K2558" s="27" t="s">
        <v>11656</v>
      </c>
      <c r="L2558" s="27" t="s">
        <v>2930</v>
      </c>
      <c r="M2558" s="30" t="s">
        <v>6531</v>
      </c>
      <c r="N2558" s="27" t="s">
        <v>6689</v>
      </c>
      <c r="O2558" s="23">
        <v>0</v>
      </c>
      <c r="P2558" s="23">
        <v>0</v>
      </c>
      <c r="Q2558" s="23">
        <v>0</v>
      </c>
      <c r="R2558" s="24">
        <v>0</v>
      </c>
      <c r="S2558" s="25">
        <v>0</v>
      </c>
      <c r="T2558" s="32"/>
      <c r="U2558" s="22" t="str">
        <f>IFERROR(VLOOKUP(B2558,[1]Planilha1!$A$1:$B$34,2,FALSE),"Liberado")</f>
        <v>Liberado</v>
      </c>
    </row>
    <row r="2559" spans="1:53" s="31" customFormat="1" ht="20.100000000000001" customHeight="1" x14ac:dyDescent="0.2">
      <c r="A2559" s="27" t="s">
        <v>139</v>
      </c>
      <c r="B2559" s="28" t="s">
        <v>283</v>
      </c>
      <c r="C2559" s="27" t="s">
        <v>466</v>
      </c>
      <c r="D2559" s="27" t="s">
        <v>1933</v>
      </c>
      <c r="E2559" s="27" t="s">
        <v>11130</v>
      </c>
      <c r="F2559" s="27" t="s">
        <v>5349</v>
      </c>
      <c r="G2559" s="27" t="s">
        <v>6839</v>
      </c>
      <c r="H2559" s="27" t="s">
        <v>6688</v>
      </c>
      <c r="I2559" s="29">
        <v>0</v>
      </c>
      <c r="J2559" s="27" t="s">
        <v>6520</v>
      </c>
      <c r="K2559" s="27" t="s">
        <v>11357</v>
      </c>
      <c r="L2559" s="27" t="s">
        <v>2930</v>
      </c>
      <c r="M2559" s="30" t="s">
        <v>6531</v>
      </c>
      <c r="N2559" s="27" t="s">
        <v>6689</v>
      </c>
      <c r="O2559" s="23">
        <v>0</v>
      </c>
      <c r="P2559" s="23">
        <v>0</v>
      </c>
      <c r="Q2559" s="23">
        <v>0</v>
      </c>
      <c r="R2559" s="24">
        <v>0</v>
      </c>
      <c r="S2559" s="25">
        <v>0</v>
      </c>
      <c r="T2559" s="32"/>
      <c r="U2559" s="22" t="str">
        <f>IFERROR(VLOOKUP(B2559,[1]Planilha1!$A$1:$B$34,2,FALSE),"Liberado")</f>
        <v>Liberado</v>
      </c>
    </row>
    <row r="2560" spans="1:53" s="31" customFormat="1" ht="20.100000000000001" customHeight="1" x14ac:dyDescent="0.25">
      <c r="A2560" s="27" t="s">
        <v>59</v>
      </c>
      <c r="B2560" s="28" t="s">
        <v>243</v>
      </c>
      <c r="C2560" s="27" t="s">
        <v>325</v>
      </c>
      <c r="D2560" s="27" t="s">
        <v>326</v>
      </c>
      <c r="E2560" s="27" t="s">
        <v>5</v>
      </c>
      <c r="F2560" s="27" t="s">
        <v>2255</v>
      </c>
      <c r="G2560" s="27" t="s">
        <v>2268</v>
      </c>
      <c r="H2560" s="27" t="s">
        <v>2269</v>
      </c>
      <c r="I2560" s="29">
        <v>45566.06</v>
      </c>
      <c r="J2560" s="27" t="s">
        <v>2270</v>
      </c>
      <c r="K2560" s="27" t="s">
        <v>2271</v>
      </c>
      <c r="L2560" s="27" t="s">
        <v>7866</v>
      </c>
      <c r="M2560" s="30" t="s">
        <v>12102</v>
      </c>
      <c r="N2560" s="27" t="s">
        <v>2272</v>
      </c>
      <c r="O2560" s="23" t="s">
        <v>12103</v>
      </c>
      <c r="P2560" s="23" t="s">
        <v>12104</v>
      </c>
      <c r="Q2560" s="23" t="s">
        <v>12103</v>
      </c>
      <c r="R2560" s="24">
        <v>0</v>
      </c>
      <c r="S2560" s="25" t="s">
        <v>12105</v>
      </c>
      <c r="T2560" s="46"/>
      <c r="U2560" s="46"/>
      <c r="V2560" s="46"/>
      <c r="W2560" s="46"/>
      <c r="X2560" s="46"/>
      <c r="Y2560" s="46"/>
      <c r="Z2560" s="46"/>
      <c r="AA2560" s="46"/>
      <c r="AB2560" s="46"/>
      <c r="AC2560" s="46"/>
      <c r="AD2560" s="46"/>
      <c r="AE2560" s="46"/>
      <c r="AF2560" s="46"/>
      <c r="AG2560" s="46"/>
      <c r="AH2560" s="46"/>
      <c r="AI2560" s="46"/>
      <c r="AJ2560" s="46"/>
      <c r="AK2560" s="46"/>
      <c r="AL2560" s="46"/>
      <c r="AM2560" s="46"/>
      <c r="AN2560" s="46"/>
      <c r="AO2560" s="46"/>
      <c r="AP2560" s="46"/>
      <c r="AQ2560" s="46"/>
      <c r="AR2560" s="46"/>
      <c r="AS2560" s="46"/>
      <c r="AT2560" s="46"/>
      <c r="AU2560" s="46"/>
      <c r="AV2560" s="46"/>
      <c r="AW2560" s="46"/>
      <c r="AX2560" s="46"/>
      <c r="AY2560" s="46"/>
      <c r="AZ2560" s="46"/>
      <c r="BA2560" s="46"/>
    </row>
    <row r="2561" spans="1:53" s="31" customFormat="1" ht="20.100000000000001" customHeight="1" x14ac:dyDescent="0.25">
      <c r="A2561" s="27" t="s">
        <v>59</v>
      </c>
      <c r="B2561" s="28" t="s">
        <v>243</v>
      </c>
      <c r="C2561" s="27">
        <v>12</v>
      </c>
      <c r="D2561" s="27" t="s">
        <v>1561</v>
      </c>
      <c r="E2561" s="27" t="s">
        <v>5</v>
      </c>
      <c r="F2561" s="27" t="s">
        <v>2273</v>
      </c>
      <c r="G2561" s="27" t="s">
        <v>5727</v>
      </c>
      <c r="H2561" s="27" t="s">
        <v>5728</v>
      </c>
      <c r="I2561" s="29">
        <v>15000</v>
      </c>
      <c r="J2561" s="27" t="s">
        <v>2264</v>
      </c>
      <c r="K2561" s="27" t="s">
        <v>5729</v>
      </c>
      <c r="L2561" s="27" t="s">
        <v>2334</v>
      </c>
      <c r="M2561" s="30" t="s">
        <v>7877</v>
      </c>
      <c r="N2561" s="27" t="s">
        <v>2342</v>
      </c>
      <c r="O2561" s="23" t="s">
        <v>12106</v>
      </c>
      <c r="P2561" s="23" t="s">
        <v>12103</v>
      </c>
      <c r="Q2561" s="23" t="s">
        <v>12103</v>
      </c>
      <c r="R2561" s="24" t="s">
        <v>12103</v>
      </c>
      <c r="S2561" s="25" t="s">
        <v>12107</v>
      </c>
      <c r="T2561" s="46"/>
      <c r="U2561" s="46"/>
      <c r="V2561" s="46"/>
      <c r="W2561" s="46"/>
      <c r="X2561" s="46"/>
      <c r="Y2561" s="46"/>
      <c r="Z2561" s="46"/>
      <c r="AA2561" s="46"/>
      <c r="AB2561" s="46"/>
      <c r="AC2561" s="46"/>
      <c r="AD2561" s="46"/>
      <c r="AE2561" s="46"/>
      <c r="AF2561" s="46"/>
      <c r="AG2561" s="46"/>
      <c r="AH2561" s="46"/>
      <c r="AI2561" s="46"/>
      <c r="AJ2561" s="46"/>
      <c r="AK2561" s="46"/>
      <c r="AL2561" s="46"/>
      <c r="AM2561" s="46"/>
      <c r="AN2561" s="46"/>
      <c r="AO2561" s="46"/>
      <c r="AP2561" s="46"/>
      <c r="AQ2561" s="46"/>
      <c r="AR2561" s="46"/>
      <c r="AS2561" s="46"/>
      <c r="AT2561" s="46"/>
      <c r="AU2561" s="46"/>
      <c r="AV2561" s="46"/>
      <c r="AW2561" s="46"/>
      <c r="AX2561" s="46"/>
      <c r="AY2561" s="46"/>
      <c r="AZ2561" s="46"/>
      <c r="BA2561" s="46"/>
    </row>
    <row r="2562" spans="1:53" s="31" customFormat="1" ht="20.100000000000001" customHeight="1" x14ac:dyDescent="0.25">
      <c r="A2562" s="27" t="s">
        <v>59</v>
      </c>
      <c r="B2562" s="28" t="s">
        <v>243</v>
      </c>
      <c r="C2562" s="27" t="s">
        <v>337</v>
      </c>
      <c r="D2562" s="27" t="s">
        <v>1562</v>
      </c>
      <c r="E2562" s="27" t="s">
        <v>5</v>
      </c>
      <c r="F2562" s="27" t="s">
        <v>3200</v>
      </c>
      <c r="G2562" s="27" t="s">
        <v>7878</v>
      </c>
      <c r="H2562" s="27" t="s">
        <v>5728</v>
      </c>
      <c r="I2562" s="29">
        <v>12021.8</v>
      </c>
      <c r="J2562" s="27" t="s">
        <v>2264</v>
      </c>
      <c r="K2562" s="27" t="s">
        <v>7879</v>
      </c>
      <c r="L2562" s="27" t="s">
        <v>2288</v>
      </c>
      <c r="M2562" s="30" t="s">
        <v>7877</v>
      </c>
      <c r="N2562" s="27" t="s">
        <v>2321</v>
      </c>
      <c r="O2562" s="23" t="s">
        <v>12103</v>
      </c>
      <c r="P2562" s="23" t="s">
        <v>12108</v>
      </c>
      <c r="Q2562" s="23" t="s">
        <v>12103</v>
      </c>
      <c r="R2562" s="24" t="s">
        <v>12103</v>
      </c>
      <c r="S2562" s="25" t="s">
        <v>12109</v>
      </c>
      <c r="T2562" s="46"/>
      <c r="U2562" s="46"/>
      <c r="V2562" s="46"/>
      <c r="W2562" s="46"/>
      <c r="X2562" s="46"/>
      <c r="Y2562" s="46"/>
      <c r="Z2562" s="46"/>
      <c r="AA2562" s="46"/>
      <c r="AB2562" s="46"/>
      <c r="AC2562" s="46"/>
      <c r="AD2562" s="46"/>
      <c r="AE2562" s="46"/>
      <c r="AF2562" s="46"/>
      <c r="AG2562" s="46"/>
      <c r="AH2562" s="46"/>
      <c r="AI2562" s="46"/>
      <c r="AJ2562" s="46"/>
      <c r="AK2562" s="46"/>
      <c r="AL2562" s="46"/>
      <c r="AM2562" s="46"/>
      <c r="AN2562" s="46"/>
      <c r="AO2562" s="46"/>
      <c r="AP2562" s="46"/>
      <c r="AQ2562" s="46"/>
      <c r="AR2562" s="46"/>
      <c r="AS2562" s="46"/>
      <c r="AT2562" s="46"/>
      <c r="AU2562" s="46"/>
      <c r="AV2562" s="46"/>
      <c r="AW2562" s="46"/>
      <c r="AX2562" s="46"/>
      <c r="AY2562" s="46"/>
      <c r="AZ2562" s="46"/>
      <c r="BA2562" s="46"/>
    </row>
    <row r="2563" spans="1:53" s="31" customFormat="1" ht="20.100000000000001" customHeight="1" x14ac:dyDescent="0.25">
      <c r="A2563" s="27" t="s">
        <v>59</v>
      </c>
      <c r="B2563" s="28" t="s">
        <v>243</v>
      </c>
      <c r="C2563" s="27" t="s">
        <v>337</v>
      </c>
      <c r="D2563" s="27" t="s">
        <v>1562</v>
      </c>
      <c r="E2563" s="27" t="s">
        <v>5</v>
      </c>
      <c r="F2563" s="27" t="s">
        <v>3200</v>
      </c>
      <c r="G2563" s="27" t="s">
        <v>5730</v>
      </c>
      <c r="H2563" s="27" t="s">
        <v>5728</v>
      </c>
      <c r="I2563" s="29">
        <v>12069.1</v>
      </c>
      <c r="J2563" s="27" t="s">
        <v>2264</v>
      </c>
      <c r="K2563" s="27" t="s">
        <v>7880</v>
      </c>
      <c r="L2563" s="27" t="s">
        <v>7881</v>
      </c>
      <c r="M2563" s="30" t="s">
        <v>7877</v>
      </c>
      <c r="N2563" s="27" t="s">
        <v>2768</v>
      </c>
      <c r="O2563" s="23" t="s">
        <v>12103</v>
      </c>
      <c r="P2563" s="23" t="s">
        <v>12110</v>
      </c>
      <c r="Q2563" s="23" t="s">
        <v>12103</v>
      </c>
      <c r="R2563" s="24">
        <v>75.040000000000006</v>
      </c>
      <c r="S2563" s="25" t="s">
        <v>12111</v>
      </c>
      <c r="T2563" s="46"/>
      <c r="U2563" s="46"/>
      <c r="V2563" s="46"/>
      <c r="W2563" s="46"/>
      <c r="X2563" s="46"/>
      <c r="Y2563" s="46"/>
      <c r="Z2563" s="46"/>
      <c r="AA2563" s="46"/>
      <c r="AB2563" s="46"/>
      <c r="AC2563" s="46"/>
      <c r="AD2563" s="46"/>
      <c r="AE2563" s="46"/>
      <c r="AF2563" s="46"/>
      <c r="AG2563" s="46"/>
      <c r="AH2563" s="46"/>
      <c r="AI2563" s="46"/>
      <c r="AJ2563" s="46"/>
      <c r="AK2563" s="46"/>
      <c r="AL2563" s="46"/>
      <c r="AM2563" s="46"/>
      <c r="AN2563" s="46"/>
      <c r="AO2563" s="46"/>
      <c r="AP2563" s="46"/>
      <c r="AQ2563" s="46"/>
      <c r="AR2563" s="46"/>
      <c r="AS2563" s="46"/>
      <c r="AT2563" s="46"/>
      <c r="AU2563" s="46"/>
      <c r="AV2563" s="46"/>
      <c r="AW2563" s="46"/>
      <c r="AX2563" s="46"/>
      <c r="AY2563" s="46"/>
      <c r="AZ2563" s="46"/>
      <c r="BA2563" s="46"/>
    </row>
    <row r="2564" spans="1:53" s="31" customFormat="1" ht="20.100000000000001" customHeight="1" x14ac:dyDescent="0.25">
      <c r="A2564" s="27" t="s">
        <v>59</v>
      </c>
      <c r="B2564" s="28" t="s">
        <v>243</v>
      </c>
      <c r="C2564" s="27" t="s">
        <v>337</v>
      </c>
      <c r="D2564" s="27" t="s">
        <v>7882</v>
      </c>
      <c r="E2564" s="27" t="s">
        <v>5</v>
      </c>
      <c r="F2564" s="27" t="s">
        <v>2244</v>
      </c>
      <c r="G2564" s="27" t="s">
        <v>7883</v>
      </c>
      <c r="H2564" s="27" t="s">
        <v>7884</v>
      </c>
      <c r="I2564" s="29">
        <v>7056</v>
      </c>
      <c r="J2564" s="27" t="s">
        <v>2270</v>
      </c>
      <c r="K2564" s="27" t="s">
        <v>7885</v>
      </c>
      <c r="L2564" s="27" t="s">
        <v>3000</v>
      </c>
      <c r="M2564" s="30" t="s">
        <v>7877</v>
      </c>
      <c r="N2564" s="27" t="s">
        <v>5298</v>
      </c>
      <c r="O2564" s="23" t="s">
        <v>12103</v>
      </c>
      <c r="P2564" s="23" t="s">
        <v>12112</v>
      </c>
      <c r="Q2564" s="23" t="s">
        <v>12103</v>
      </c>
      <c r="R2564" s="24" t="s">
        <v>12103</v>
      </c>
      <c r="S2564" s="25" t="s">
        <v>12109</v>
      </c>
      <c r="T2564" s="46"/>
      <c r="U2564" s="46"/>
      <c r="V2564" s="46"/>
      <c r="W2564" s="46"/>
      <c r="X2564" s="46"/>
      <c r="Y2564" s="46"/>
      <c r="Z2564" s="46"/>
      <c r="AA2564" s="46"/>
      <c r="AB2564" s="46"/>
      <c r="AC2564" s="46"/>
      <c r="AD2564" s="46"/>
      <c r="AE2564" s="46"/>
      <c r="AF2564" s="46"/>
      <c r="AG2564" s="46"/>
      <c r="AH2564" s="46"/>
      <c r="AI2564" s="46"/>
      <c r="AJ2564" s="46"/>
      <c r="AK2564" s="46"/>
      <c r="AL2564" s="46"/>
      <c r="AM2564" s="46"/>
      <c r="AN2564" s="46"/>
      <c r="AO2564" s="46"/>
      <c r="AP2564" s="46"/>
      <c r="AQ2564" s="46"/>
      <c r="AR2564" s="46"/>
      <c r="AS2564" s="46"/>
      <c r="AT2564" s="46"/>
      <c r="AU2564" s="46"/>
      <c r="AV2564" s="46"/>
      <c r="AW2564" s="46"/>
      <c r="AX2564" s="46"/>
      <c r="AY2564" s="46"/>
      <c r="AZ2564" s="46"/>
      <c r="BA2564" s="46"/>
    </row>
    <row r="2565" spans="1:53" s="31" customFormat="1" ht="20.100000000000001" customHeight="1" x14ac:dyDescent="0.25">
      <c r="A2565" s="27" t="s">
        <v>59</v>
      </c>
      <c r="B2565" s="28" t="s">
        <v>243</v>
      </c>
      <c r="C2565" s="27" t="s">
        <v>337</v>
      </c>
      <c r="D2565" s="27" t="s">
        <v>7886</v>
      </c>
      <c r="E2565" s="27" t="s">
        <v>5</v>
      </c>
      <c r="F2565" s="27" t="s">
        <v>4670</v>
      </c>
      <c r="G2565" s="27" t="s">
        <v>7887</v>
      </c>
      <c r="H2565" s="27" t="s">
        <v>7888</v>
      </c>
      <c r="I2565" s="29">
        <v>19908.12</v>
      </c>
      <c r="J2565" s="27" t="s">
        <v>2264</v>
      </c>
      <c r="K2565" s="27" t="s">
        <v>7889</v>
      </c>
      <c r="L2565" s="27" t="s">
        <v>7875</v>
      </c>
      <c r="M2565" s="30" t="s">
        <v>7877</v>
      </c>
      <c r="N2565" s="27" t="s">
        <v>2438</v>
      </c>
      <c r="O2565" s="23" t="s">
        <v>12103</v>
      </c>
      <c r="P2565" s="23" t="s">
        <v>12113</v>
      </c>
      <c r="Q2565" s="23" t="s">
        <v>12103</v>
      </c>
      <c r="R2565" s="24" t="s">
        <v>12103</v>
      </c>
      <c r="S2565" s="25" t="s">
        <v>12114</v>
      </c>
      <c r="T2565" s="46"/>
      <c r="U2565" s="46"/>
      <c r="V2565" s="46"/>
      <c r="W2565" s="46"/>
      <c r="X2565" s="46"/>
      <c r="Y2565" s="46"/>
      <c r="Z2565" s="46"/>
      <c r="AA2565" s="46"/>
      <c r="AB2565" s="46"/>
      <c r="AC2565" s="46"/>
      <c r="AD2565" s="46"/>
      <c r="AE2565" s="46"/>
      <c r="AF2565" s="46"/>
      <c r="AG2565" s="46"/>
      <c r="AH2565" s="46"/>
      <c r="AI2565" s="46"/>
      <c r="AJ2565" s="46"/>
      <c r="AK2565" s="46"/>
      <c r="AL2565" s="46"/>
      <c r="AM2565" s="46"/>
      <c r="AN2565" s="46"/>
      <c r="AO2565" s="46"/>
      <c r="AP2565" s="46"/>
      <c r="AQ2565" s="46"/>
      <c r="AR2565" s="46"/>
      <c r="AS2565" s="46"/>
      <c r="AT2565" s="46"/>
      <c r="AU2565" s="46"/>
      <c r="AV2565" s="46"/>
      <c r="AW2565" s="46"/>
      <c r="AX2565" s="46"/>
      <c r="AY2565" s="46"/>
      <c r="AZ2565" s="46"/>
      <c r="BA2565" s="46"/>
    </row>
    <row r="2566" spans="1:53" s="31" customFormat="1" ht="20.100000000000001" customHeight="1" x14ac:dyDescent="0.25">
      <c r="A2566" s="27" t="s">
        <v>59</v>
      </c>
      <c r="B2566" s="28" t="s">
        <v>243</v>
      </c>
      <c r="C2566" s="27" t="s">
        <v>337</v>
      </c>
      <c r="D2566" s="27" t="s">
        <v>7890</v>
      </c>
      <c r="E2566" s="27" t="s">
        <v>5</v>
      </c>
      <c r="F2566" s="27" t="s">
        <v>2244</v>
      </c>
      <c r="G2566" s="27" t="s">
        <v>7891</v>
      </c>
      <c r="H2566" s="27" t="s">
        <v>7892</v>
      </c>
      <c r="I2566" s="29">
        <v>15000</v>
      </c>
      <c r="J2566" s="27" t="s">
        <v>2264</v>
      </c>
      <c r="K2566" s="27" t="s">
        <v>7893</v>
      </c>
      <c r="L2566" s="27" t="s">
        <v>2288</v>
      </c>
      <c r="M2566" s="30" t="s">
        <v>7877</v>
      </c>
      <c r="N2566" s="27" t="s">
        <v>2438</v>
      </c>
      <c r="O2566" s="23" t="s">
        <v>12103</v>
      </c>
      <c r="P2566" s="23" t="s">
        <v>12110</v>
      </c>
      <c r="Q2566" s="23" t="s">
        <v>12103</v>
      </c>
      <c r="R2566" s="24" t="s">
        <v>12103</v>
      </c>
      <c r="S2566" s="25" t="s">
        <v>12109</v>
      </c>
      <c r="T2566" s="46"/>
      <c r="U2566" s="46"/>
      <c r="V2566" s="46"/>
      <c r="W2566" s="46"/>
      <c r="X2566" s="46"/>
      <c r="Y2566" s="46"/>
      <c r="Z2566" s="46"/>
      <c r="AA2566" s="46"/>
      <c r="AB2566" s="46"/>
      <c r="AC2566" s="46"/>
      <c r="AD2566" s="46"/>
      <c r="AE2566" s="46"/>
      <c r="AF2566" s="46"/>
      <c r="AG2566" s="46"/>
      <c r="AH2566" s="46"/>
      <c r="AI2566" s="46"/>
      <c r="AJ2566" s="46"/>
      <c r="AK2566" s="46"/>
      <c r="AL2566" s="46"/>
      <c r="AM2566" s="46"/>
      <c r="AN2566" s="46"/>
      <c r="AO2566" s="46"/>
      <c r="AP2566" s="46"/>
      <c r="AQ2566" s="46"/>
      <c r="AR2566" s="46"/>
      <c r="AS2566" s="46"/>
      <c r="AT2566" s="46"/>
      <c r="AU2566" s="46"/>
      <c r="AV2566" s="46"/>
      <c r="AW2566" s="46"/>
      <c r="AX2566" s="46"/>
      <c r="AY2566" s="46"/>
      <c r="AZ2566" s="46"/>
      <c r="BA2566" s="46"/>
    </row>
    <row r="2567" spans="1:53" s="31" customFormat="1" ht="20.100000000000001" customHeight="1" x14ac:dyDescent="0.25">
      <c r="A2567" s="27" t="s">
        <v>59</v>
      </c>
      <c r="B2567" s="28" t="s">
        <v>243</v>
      </c>
      <c r="C2567" s="27" t="s">
        <v>337</v>
      </c>
      <c r="D2567" s="27" t="s">
        <v>7894</v>
      </c>
      <c r="E2567" s="27" t="s">
        <v>5</v>
      </c>
      <c r="F2567" s="27" t="s">
        <v>14</v>
      </c>
      <c r="G2567" s="27" t="s">
        <v>7895</v>
      </c>
      <c r="H2567" s="27" t="s">
        <v>4589</v>
      </c>
      <c r="I2567" s="29">
        <v>10000</v>
      </c>
      <c r="J2567" s="27" t="s">
        <v>2270</v>
      </c>
      <c r="K2567" s="27" t="s">
        <v>7896</v>
      </c>
      <c r="L2567" s="27" t="s">
        <v>2330</v>
      </c>
      <c r="M2567" s="30" t="s">
        <v>7877</v>
      </c>
      <c r="N2567" s="27" t="s">
        <v>5298</v>
      </c>
      <c r="O2567" s="23" t="s">
        <v>12103</v>
      </c>
      <c r="P2567" s="23" t="s">
        <v>12108</v>
      </c>
      <c r="Q2567" s="23" t="s">
        <v>12103</v>
      </c>
      <c r="R2567" s="24" t="s">
        <v>12103</v>
      </c>
      <c r="S2567" s="25" t="s">
        <v>12115</v>
      </c>
      <c r="T2567" s="46"/>
      <c r="U2567" s="46"/>
      <c r="V2567" s="46"/>
      <c r="W2567" s="46"/>
      <c r="X2567" s="46"/>
      <c r="Y2567" s="46"/>
      <c r="Z2567" s="46"/>
      <c r="AA2567" s="46"/>
      <c r="AB2567" s="46"/>
      <c r="AC2567" s="46"/>
      <c r="AD2567" s="46"/>
      <c r="AE2567" s="46"/>
      <c r="AF2567" s="46"/>
      <c r="AG2567" s="46"/>
      <c r="AH2567" s="46"/>
      <c r="AI2567" s="46"/>
      <c r="AJ2567" s="46"/>
      <c r="AK2567" s="46"/>
      <c r="AL2567" s="46"/>
      <c r="AM2567" s="46"/>
      <c r="AN2567" s="46"/>
      <c r="AO2567" s="46"/>
      <c r="AP2567" s="46"/>
      <c r="AQ2567" s="46"/>
      <c r="AR2567" s="46"/>
      <c r="AS2567" s="46"/>
      <c r="AT2567" s="46"/>
      <c r="AU2567" s="46"/>
      <c r="AV2567" s="46"/>
      <c r="AW2567" s="46"/>
      <c r="AX2567" s="46"/>
      <c r="AY2567" s="46"/>
      <c r="AZ2567" s="46"/>
      <c r="BA2567" s="46"/>
    </row>
    <row r="2568" spans="1:53" s="31" customFormat="1" ht="20.100000000000001" customHeight="1" x14ac:dyDescent="0.25">
      <c r="A2568" s="27" t="s">
        <v>59</v>
      </c>
      <c r="B2568" s="28" t="s">
        <v>243</v>
      </c>
      <c r="C2568" s="27" t="s">
        <v>519</v>
      </c>
      <c r="D2568" s="27" t="s">
        <v>7901</v>
      </c>
      <c r="E2568" s="27" t="s">
        <v>5</v>
      </c>
      <c r="F2568" s="27" t="s">
        <v>2308</v>
      </c>
      <c r="G2568" s="27" t="s">
        <v>7902</v>
      </c>
      <c r="H2568" s="27" t="s">
        <v>7903</v>
      </c>
      <c r="I2568" s="29">
        <v>6566.24</v>
      </c>
      <c r="J2568" s="27" t="s">
        <v>2264</v>
      </c>
      <c r="K2568" s="27" t="s">
        <v>7904</v>
      </c>
      <c r="L2568" s="27" t="s">
        <v>7875</v>
      </c>
      <c r="M2568" s="30" t="s">
        <v>7877</v>
      </c>
      <c r="N2568" s="27" t="s">
        <v>2768</v>
      </c>
      <c r="O2568" s="23" t="s">
        <v>12103</v>
      </c>
      <c r="P2568" s="23" t="s">
        <v>12116</v>
      </c>
      <c r="Q2568" s="23" t="s">
        <v>12103</v>
      </c>
      <c r="R2568" s="24" t="s">
        <v>12103</v>
      </c>
      <c r="S2568" s="25" t="s">
        <v>12117</v>
      </c>
      <c r="T2568" s="46"/>
      <c r="U2568" s="46"/>
      <c r="V2568" s="46"/>
      <c r="W2568" s="46"/>
      <c r="X2568" s="46"/>
      <c r="Y2568" s="46"/>
      <c r="Z2568" s="46"/>
      <c r="AA2568" s="46"/>
      <c r="AB2568" s="46"/>
      <c r="AC2568" s="46"/>
      <c r="AD2568" s="46"/>
      <c r="AE2568" s="46"/>
      <c r="AF2568" s="46"/>
      <c r="AG2568" s="46"/>
      <c r="AH2568" s="46"/>
      <c r="AI2568" s="46"/>
      <c r="AJ2568" s="46"/>
      <c r="AK2568" s="46"/>
      <c r="AL2568" s="46"/>
      <c r="AM2568" s="46"/>
      <c r="AN2568" s="46"/>
      <c r="AO2568" s="46"/>
      <c r="AP2568" s="46"/>
      <c r="AQ2568" s="46"/>
      <c r="AR2568" s="46"/>
      <c r="AS2568" s="46"/>
      <c r="AT2568" s="46"/>
      <c r="AU2568" s="46"/>
      <c r="AV2568" s="46"/>
      <c r="AW2568" s="46"/>
      <c r="AX2568" s="46"/>
      <c r="AY2568" s="46"/>
      <c r="AZ2568" s="46"/>
      <c r="BA2568" s="46"/>
    </row>
    <row r="2569" spans="1:53" s="31" customFormat="1" ht="20.100000000000001" customHeight="1" x14ac:dyDescent="0.25">
      <c r="A2569" s="27" t="s">
        <v>59</v>
      </c>
      <c r="B2569" s="28" t="s">
        <v>243</v>
      </c>
      <c r="C2569" s="27" t="s">
        <v>519</v>
      </c>
      <c r="D2569" s="27" t="s">
        <v>7905</v>
      </c>
      <c r="E2569" s="27" t="s">
        <v>5</v>
      </c>
      <c r="F2569" s="27" t="s">
        <v>2244</v>
      </c>
      <c r="G2569" s="27" t="s">
        <v>7906</v>
      </c>
      <c r="H2569" s="27" t="s">
        <v>7907</v>
      </c>
      <c r="I2569" s="29">
        <v>20000</v>
      </c>
      <c r="J2569" s="27" t="s">
        <v>2264</v>
      </c>
      <c r="K2569" s="27" t="s">
        <v>7908</v>
      </c>
      <c r="L2569" s="27" t="s">
        <v>2249</v>
      </c>
      <c r="M2569" s="30" t="s">
        <v>7877</v>
      </c>
      <c r="N2569" s="27" t="s">
        <v>2438</v>
      </c>
      <c r="O2569" s="23" t="s">
        <v>12103</v>
      </c>
      <c r="P2569" s="23" t="s">
        <v>12118</v>
      </c>
      <c r="Q2569" s="23" t="s">
        <v>12103</v>
      </c>
      <c r="R2569" s="24" t="s">
        <v>12103</v>
      </c>
      <c r="S2569" s="25" t="s">
        <v>12117</v>
      </c>
      <c r="T2569" s="46"/>
      <c r="U2569" s="46"/>
      <c r="V2569" s="46"/>
      <c r="W2569" s="46"/>
      <c r="X2569" s="46"/>
      <c r="Y2569" s="46"/>
      <c r="Z2569" s="46"/>
      <c r="AA2569" s="46"/>
      <c r="AB2569" s="46"/>
      <c r="AC2569" s="46"/>
      <c r="AD2569" s="46"/>
      <c r="AE2569" s="46"/>
      <c r="AF2569" s="46"/>
      <c r="AG2569" s="46"/>
      <c r="AH2569" s="46"/>
      <c r="AI2569" s="46"/>
      <c r="AJ2569" s="46"/>
      <c r="AK2569" s="46"/>
      <c r="AL2569" s="46"/>
      <c r="AM2569" s="46"/>
      <c r="AN2569" s="46"/>
      <c r="AO2569" s="46"/>
      <c r="AP2569" s="46"/>
      <c r="AQ2569" s="46"/>
      <c r="AR2569" s="46"/>
      <c r="AS2569" s="46"/>
      <c r="AT2569" s="46"/>
      <c r="AU2569" s="46"/>
      <c r="AV2569" s="46"/>
      <c r="AW2569" s="46"/>
      <c r="AX2569" s="46"/>
      <c r="AY2569" s="46"/>
      <c r="AZ2569" s="46"/>
      <c r="BA2569" s="46"/>
    </row>
    <row r="2570" spans="1:53" s="31" customFormat="1" ht="20.100000000000001" customHeight="1" x14ac:dyDescent="0.25">
      <c r="A2570" s="27" t="s">
        <v>59</v>
      </c>
      <c r="B2570" s="28" t="s">
        <v>243</v>
      </c>
      <c r="C2570" s="27" t="s">
        <v>534</v>
      </c>
      <c r="D2570" s="27" t="s">
        <v>1563</v>
      </c>
      <c r="E2570" s="27" t="s">
        <v>5</v>
      </c>
      <c r="F2570" s="27" t="s">
        <v>2244</v>
      </c>
      <c r="G2570" s="27" t="s">
        <v>5731</v>
      </c>
      <c r="H2570" s="27" t="s">
        <v>5732</v>
      </c>
      <c r="I2570" s="29">
        <v>504.39</v>
      </c>
      <c r="J2570" s="27" t="s">
        <v>2264</v>
      </c>
      <c r="K2570" s="27" t="s">
        <v>5733</v>
      </c>
      <c r="L2570" s="27" t="s">
        <v>2249</v>
      </c>
      <c r="M2570" s="30" t="s">
        <v>7877</v>
      </c>
      <c r="N2570" s="27" t="s">
        <v>2321</v>
      </c>
      <c r="O2570" s="23" t="s">
        <v>12103</v>
      </c>
      <c r="P2570" s="23" t="s">
        <v>12119</v>
      </c>
      <c r="Q2570" s="23" t="s">
        <v>12103</v>
      </c>
      <c r="R2570" s="24" t="s">
        <v>12103</v>
      </c>
      <c r="S2570" s="25" t="s">
        <v>12120</v>
      </c>
      <c r="T2570" s="46"/>
      <c r="U2570" s="46"/>
      <c r="V2570" s="46"/>
      <c r="W2570" s="46"/>
      <c r="X2570" s="46"/>
      <c r="Y2570" s="46"/>
      <c r="Z2570" s="46"/>
      <c r="AA2570" s="46"/>
      <c r="AB2570" s="46"/>
      <c r="AC2570" s="46"/>
      <c r="AD2570" s="46"/>
      <c r="AE2570" s="46"/>
      <c r="AF2570" s="46"/>
      <c r="AG2570" s="46"/>
      <c r="AH2570" s="46"/>
      <c r="AI2570" s="46"/>
      <c r="AJ2570" s="46"/>
      <c r="AK2570" s="46"/>
      <c r="AL2570" s="46"/>
      <c r="AM2570" s="46"/>
      <c r="AN2570" s="46"/>
      <c r="AO2570" s="46"/>
      <c r="AP2570" s="46"/>
      <c r="AQ2570" s="46"/>
      <c r="AR2570" s="46"/>
      <c r="AS2570" s="46"/>
      <c r="AT2570" s="46"/>
      <c r="AU2570" s="46"/>
      <c r="AV2570" s="46"/>
      <c r="AW2570" s="46"/>
      <c r="AX2570" s="46"/>
      <c r="AY2570" s="46"/>
      <c r="AZ2570" s="46"/>
      <c r="BA2570" s="46"/>
    </row>
    <row r="2571" spans="1:53" s="31" customFormat="1" ht="20.100000000000001" customHeight="1" x14ac:dyDescent="0.25">
      <c r="A2571" s="27" t="s">
        <v>59</v>
      </c>
      <c r="B2571" s="28" t="s">
        <v>243</v>
      </c>
      <c r="C2571" s="27" t="s">
        <v>556</v>
      </c>
      <c r="D2571" s="27" t="s">
        <v>1564</v>
      </c>
      <c r="E2571" s="27" t="s">
        <v>5</v>
      </c>
      <c r="F2571" s="27" t="s">
        <v>10</v>
      </c>
      <c r="G2571" s="27" t="s">
        <v>5734</v>
      </c>
      <c r="H2571" s="27" t="s">
        <v>5728</v>
      </c>
      <c r="I2571" s="29">
        <v>15000</v>
      </c>
      <c r="J2571" s="27" t="s">
        <v>2264</v>
      </c>
      <c r="K2571" s="27" t="s">
        <v>5735</v>
      </c>
      <c r="L2571" s="27" t="s">
        <v>2249</v>
      </c>
      <c r="M2571" s="30" t="s">
        <v>7877</v>
      </c>
      <c r="N2571" s="27" t="s">
        <v>2438</v>
      </c>
      <c r="O2571" s="23" t="s">
        <v>12103</v>
      </c>
      <c r="P2571" s="23" t="s">
        <v>12116</v>
      </c>
      <c r="Q2571" s="23" t="s">
        <v>12103</v>
      </c>
      <c r="R2571" s="24" t="s">
        <v>12103</v>
      </c>
      <c r="S2571" s="25" t="s">
        <v>12121</v>
      </c>
      <c r="T2571" s="46"/>
      <c r="U2571" s="46"/>
      <c r="V2571" s="46"/>
      <c r="W2571" s="46"/>
      <c r="X2571" s="46"/>
      <c r="Y2571" s="46"/>
      <c r="Z2571" s="46"/>
      <c r="AA2571" s="46"/>
      <c r="AB2571" s="46"/>
      <c r="AC2571" s="46"/>
      <c r="AD2571" s="46"/>
      <c r="AE2571" s="46"/>
      <c r="AF2571" s="46"/>
      <c r="AG2571" s="46"/>
      <c r="AH2571" s="46"/>
      <c r="AI2571" s="46"/>
      <c r="AJ2571" s="46"/>
      <c r="AK2571" s="46"/>
      <c r="AL2571" s="46"/>
      <c r="AM2571" s="46"/>
      <c r="AN2571" s="46"/>
      <c r="AO2571" s="46"/>
      <c r="AP2571" s="46"/>
      <c r="AQ2571" s="46"/>
      <c r="AR2571" s="46"/>
      <c r="AS2571" s="46"/>
      <c r="AT2571" s="46"/>
      <c r="AU2571" s="46"/>
      <c r="AV2571" s="46"/>
      <c r="AW2571" s="46"/>
      <c r="AX2571" s="46"/>
      <c r="AY2571" s="46"/>
      <c r="AZ2571" s="46"/>
      <c r="BA2571" s="46"/>
    </row>
    <row r="2572" spans="1:53" s="31" customFormat="1" ht="20.100000000000001" customHeight="1" x14ac:dyDescent="0.25">
      <c r="A2572" s="27" t="s">
        <v>59</v>
      </c>
      <c r="B2572" s="28" t="s">
        <v>243</v>
      </c>
      <c r="C2572" s="27" t="s">
        <v>674</v>
      </c>
      <c r="D2572" s="27" t="s">
        <v>7909</v>
      </c>
      <c r="E2572" s="27" t="s">
        <v>5</v>
      </c>
      <c r="F2572" s="27" t="s">
        <v>7910</v>
      </c>
      <c r="G2572" s="27" t="s">
        <v>7911</v>
      </c>
      <c r="H2572" s="27" t="s">
        <v>4592</v>
      </c>
      <c r="I2572" s="29">
        <v>13834.9</v>
      </c>
      <c r="J2572" s="27" t="s">
        <v>2270</v>
      </c>
      <c r="K2572" s="27" t="s">
        <v>7912</v>
      </c>
      <c r="L2572" s="27" t="s">
        <v>3000</v>
      </c>
      <c r="M2572" s="30" t="s">
        <v>7877</v>
      </c>
      <c r="N2572" s="27" t="s">
        <v>7913</v>
      </c>
      <c r="O2572" s="23" t="s">
        <v>12103</v>
      </c>
      <c r="P2572" s="23" t="s">
        <v>12122</v>
      </c>
      <c r="Q2572" s="23" t="s">
        <v>12103</v>
      </c>
      <c r="R2572" s="24" t="s">
        <v>12103</v>
      </c>
      <c r="S2572" s="25" t="s">
        <v>12117</v>
      </c>
      <c r="T2572" s="46"/>
      <c r="U2572" s="46"/>
      <c r="V2572" s="46"/>
      <c r="W2572" s="46"/>
      <c r="X2572" s="46"/>
      <c r="Y2572" s="46"/>
      <c r="Z2572" s="46"/>
      <c r="AA2572" s="46"/>
      <c r="AB2572" s="46"/>
      <c r="AC2572" s="46"/>
      <c r="AD2572" s="46"/>
      <c r="AE2572" s="46"/>
      <c r="AF2572" s="46"/>
      <c r="AG2572" s="46"/>
      <c r="AH2572" s="46"/>
      <c r="AI2572" s="46"/>
      <c r="AJ2572" s="46"/>
      <c r="AK2572" s="46"/>
      <c r="AL2572" s="46"/>
      <c r="AM2572" s="46"/>
      <c r="AN2572" s="46"/>
      <c r="AO2572" s="46"/>
      <c r="AP2572" s="46"/>
      <c r="AQ2572" s="46"/>
      <c r="AR2572" s="46"/>
      <c r="AS2572" s="46"/>
      <c r="AT2572" s="46"/>
      <c r="AU2572" s="46"/>
      <c r="AV2572" s="46"/>
      <c r="AW2572" s="46"/>
      <c r="AX2572" s="46"/>
      <c r="AY2572" s="46"/>
      <c r="AZ2572" s="46"/>
      <c r="BA2572" s="46"/>
    </row>
    <row r="2573" spans="1:53" s="31" customFormat="1" ht="20.100000000000001" customHeight="1" x14ac:dyDescent="0.25">
      <c r="A2573" s="27" t="s">
        <v>59</v>
      </c>
      <c r="B2573" s="28" t="s">
        <v>243</v>
      </c>
      <c r="C2573" s="27" t="s">
        <v>325</v>
      </c>
      <c r="D2573" s="27" t="s">
        <v>1565</v>
      </c>
      <c r="E2573" s="27" t="s">
        <v>5</v>
      </c>
      <c r="F2573" s="27" t="s">
        <v>16</v>
      </c>
      <c r="G2573" s="27" t="s">
        <v>5737</v>
      </c>
      <c r="H2573" s="27" t="s">
        <v>5738</v>
      </c>
      <c r="I2573" s="29">
        <v>261500</v>
      </c>
      <c r="J2573" s="27" t="s">
        <v>2270</v>
      </c>
      <c r="K2573" s="27" t="s">
        <v>5739</v>
      </c>
      <c r="L2573" s="27" t="s">
        <v>2505</v>
      </c>
      <c r="M2573" s="30" t="s">
        <v>7877</v>
      </c>
      <c r="N2573" s="27" t="s">
        <v>7914</v>
      </c>
      <c r="O2573" s="23">
        <v>30000</v>
      </c>
      <c r="P2573" s="23" t="s">
        <v>12103</v>
      </c>
      <c r="Q2573" s="23" t="s">
        <v>12103</v>
      </c>
      <c r="R2573" s="24" t="s">
        <v>12103</v>
      </c>
      <c r="S2573" s="25" t="s">
        <v>12123</v>
      </c>
      <c r="T2573" s="46"/>
      <c r="U2573" s="46"/>
      <c r="V2573" s="46"/>
      <c r="W2573" s="46"/>
      <c r="X2573" s="46"/>
      <c r="Y2573" s="46"/>
      <c r="Z2573" s="46"/>
      <c r="AA2573" s="46"/>
      <c r="AB2573" s="46"/>
      <c r="AC2573" s="46"/>
      <c r="AD2573" s="46"/>
      <c r="AE2573" s="46"/>
      <c r="AF2573" s="46"/>
      <c r="AG2573" s="46"/>
      <c r="AH2573" s="46"/>
      <c r="AI2573" s="46"/>
      <c r="AJ2573" s="46"/>
      <c r="AK2573" s="46"/>
      <c r="AL2573" s="46"/>
      <c r="AM2573" s="46"/>
      <c r="AN2573" s="46"/>
      <c r="AO2573" s="46"/>
      <c r="AP2573" s="46"/>
      <c r="AQ2573" s="46"/>
      <c r="AR2573" s="46"/>
      <c r="AS2573" s="46"/>
      <c r="AT2573" s="46"/>
      <c r="AU2573" s="46"/>
      <c r="AV2573" s="46"/>
      <c r="AW2573" s="46"/>
      <c r="AX2573" s="46"/>
      <c r="AY2573" s="46"/>
      <c r="AZ2573" s="46"/>
      <c r="BA2573" s="46"/>
    </row>
    <row r="2574" spans="1:53" s="31" customFormat="1" ht="20.100000000000001" customHeight="1" x14ac:dyDescent="0.25">
      <c r="A2574" s="27" t="s">
        <v>59</v>
      </c>
      <c r="B2574" s="28" t="s">
        <v>243</v>
      </c>
      <c r="C2574" s="27" t="s">
        <v>325</v>
      </c>
      <c r="D2574" s="27" t="s">
        <v>1566</v>
      </c>
      <c r="E2574" s="27" t="s">
        <v>5</v>
      </c>
      <c r="F2574" s="27" t="s">
        <v>2434</v>
      </c>
      <c r="G2574" s="27" t="s">
        <v>5740</v>
      </c>
      <c r="H2574" s="27" t="s">
        <v>3543</v>
      </c>
      <c r="I2574" s="29">
        <v>17600</v>
      </c>
      <c r="J2574" s="27" t="s">
        <v>2270</v>
      </c>
      <c r="K2574" s="27" t="s">
        <v>5741</v>
      </c>
      <c r="L2574" s="27" t="s">
        <v>2249</v>
      </c>
      <c r="M2574" s="30" t="s">
        <v>7877</v>
      </c>
      <c r="N2574" s="27" t="s">
        <v>4657</v>
      </c>
      <c r="O2574" s="23" t="s">
        <v>12103</v>
      </c>
      <c r="P2574" s="23" t="s">
        <v>12124</v>
      </c>
      <c r="Q2574" s="23" t="s">
        <v>12103</v>
      </c>
      <c r="R2574" s="24" t="s">
        <v>12103</v>
      </c>
      <c r="S2574" s="25" t="s">
        <v>12125</v>
      </c>
      <c r="T2574" s="46"/>
      <c r="U2574" s="46"/>
      <c r="V2574" s="46"/>
      <c r="W2574" s="46"/>
      <c r="X2574" s="46"/>
      <c r="Y2574" s="46"/>
      <c r="Z2574" s="46"/>
      <c r="AA2574" s="46"/>
      <c r="AB2574" s="46"/>
      <c r="AC2574" s="46"/>
      <c r="AD2574" s="46"/>
      <c r="AE2574" s="46"/>
      <c r="AF2574" s="46"/>
      <c r="AG2574" s="46"/>
      <c r="AH2574" s="46"/>
      <c r="AI2574" s="46"/>
      <c r="AJ2574" s="46"/>
      <c r="AK2574" s="46"/>
      <c r="AL2574" s="46"/>
      <c r="AM2574" s="46"/>
      <c r="AN2574" s="46"/>
      <c r="AO2574" s="46"/>
      <c r="AP2574" s="46"/>
      <c r="AQ2574" s="46"/>
      <c r="AR2574" s="46"/>
      <c r="AS2574" s="46"/>
      <c r="AT2574" s="46"/>
      <c r="AU2574" s="46"/>
      <c r="AV2574" s="46"/>
      <c r="AW2574" s="46"/>
      <c r="AX2574" s="46"/>
      <c r="AY2574" s="46"/>
      <c r="AZ2574" s="46"/>
      <c r="BA2574" s="46"/>
    </row>
    <row r="2575" spans="1:53" s="31" customFormat="1" ht="20.100000000000001" customHeight="1" x14ac:dyDescent="0.25">
      <c r="A2575" s="27" t="s">
        <v>59</v>
      </c>
      <c r="B2575" s="28" t="s">
        <v>243</v>
      </c>
      <c r="C2575" s="27" t="s">
        <v>325</v>
      </c>
      <c r="D2575" s="27" t="s">
        <v>7915</v>
      </c>
      <c r="E2575" s="27" t="s">
        <v>5</v>
      </c>
      <c r="F2575" s="27" t="s">
        <v>2244</v>
      </c>
      <c r="G2575" s="27" t="s">
        <v>7916</v>
      </c>
      <c r="H2575" s="27" t="s">
        <v>7917</v>
      </c>
      <c r="I2575" s="29">
        <v>13619.32</v>
      </c>
      <c r="J2575" s="27" t="s">
        <v>2270</v>
      </c>
      <c r="K2575" s="27" t="s">
        <v>7918</v>
      </c>
      <c r="L2575" s="27" t="s">
        <v>7919</v>
      </c>
      <c r="M2575" s="30" t="s">
        <v>7877</v>
      </c>
      <c r="N2575" s="27" t="s">
        <v>7920</v>
      </c>
      <c r="O2575" s="23" t="s">
        <v>12113</v>
      </c>
      <c r="P2575" s="23" t="s">
        <v>12103</v>
      </c>
      <c r="Q2575" s="23" t="s">
        <v>12103</v>
      </c>
      <c r="R2575" s="24" t="s">
        <v>12103</v>
      </c>
      <c r="S2575" s="25" t="s">
        <v>12126</v>
      </c>
      <c r="T2575" s="46"/>
      <c r="U2575" s="46"/>
      <c r="V2575" s="46"/>
      <c r="W2575" s="46"/>
      <c r="X2575" s="46"/>
      <c r="Y2575" s="46"/>
      <c r="Z2575" s="46"/>
      <c r="AA2575" s="46"/>
      <c r="AB2575" s="46"/>
      <c r="AC2575" s="46"/>
      <c r="AD2575" s="46"/>
      <c r="AE2575" s="46"/>
      <c r="AF2575" s="46"/>
      <c r="AG2575" s="46"/>
      <c r="AH2575" s="46"/>
      <c r="AI2575" s="46"/>
      <c r="AJ2575" s="46"/>
      <c r="AK2575" s="46"/>
      <c r="AL2575" s="46"/>
      <c r="AM2575" s="46"/>
      <c r="AN2575" s="46"/>
      <c r="AO2575" s="46"/>
      <c r="AP2575" s="46"/>
      <c r="AQ2575" s="46"/>
      <c r="AR2575" s="46"/>
      <c r="AS2575" s="46"/>
      <c r="AT2575" s="46"/>
      <c r="AU2575" s="46"/>
      <c r="AV2575" s="46"/>
      <c r="AW2575" s="46"/>
      <c r="AX2575" s="46"/>
      <c r="AY2575" s="46"/>
      <c r="AZ2575" s="46"/>
      <c r="BA2575" s="46"/>
    </row>
    <row r="2576" spans="1:53" s="31" customFormat="1" ht="20.100000000000001" customHeight="1" x14ac:dyDescent="0.25">
      <c r="A2576" s="27" t="s">
        <v>59</v>
      </c>
      <c r="B2576" s="28" t="s">
        <v>243</v>
      </c>
      <c r="C2576" s="27" t="s">
        <v>689</v>
      </c>
      <c r="D2576" s="27" t="s">
        <v>7921</v>
      </c>
      <c r="E2576" s="27" t="s">
        <v>5</v>
      </c>
      <c r="F2576" s="27" t="s">
        <v>8</v>
      </c>
      <c r="G2576" s="27" t="s">
        <v>7922</v>
      </c>
      <c r="H2576" s="27" t="s">
        <v>7923</v>
      </c>
      <c r="I2576" s="29">
        <v>15000</v>
      </c>
      <c r="J2576" s="27" t="s">
        <v>2270</v>
      </c>
      <c r="K2576" s="27" t="s">
        <v>7924</v>
      </c>
      <c r="L2576" s="27" t="s">
        <v>5290</v>
      </c>
      <c r="M2576" s="30" t="s">
        <v>7877</v>
      </c>
      <c r="N2576" s="27" t="s">
        <v>7925</v>
      </c>
      <c r="O2576" s="23" t="s">
        <v>12127</v>
      </c>
      <c r="P2576" s="23" t="s">
        <v>12103</v>
      </c>
      <c r="Q2576" s="23" t="s">
        <v>12103</v>
      </c>
      <c r="R2576" s="24" t="s">
        <v>12103</v>
      </c>
      <c r="S2576" s="25" t="s">
        <v>12128</v>
      </c>
      <c r="T2576" s="46"/>
      <c r="U2576" s="46"/>
      <c r="V2576" s="46"/>
      <c r="W2576" s="46"/>
      <c r="X2576" s="46"/>
      <c r="Y2576" s="46"/>
      <c r="Z2576" s="46"/>
      <c r="AA2576" s="46"/>
      <c r="AB2576" s="46"/>
      <c r="AC2576" s="46"/>
      <c r="AD2576" s="46"/>
      <c r="AE2576" s="46"/>
      <c r="AF2576" s="46"/>
      <c r="AG2576" s="46"/>
      <c r="AH2576" s="46"/>
      <c r="AI2576" s="46"/>
      <c r="AJ2576" s="46"/>
      <c r="AK2576" s="46"/>
      <c r="AL2576" s="46"/>
      <c r="AM2576" s="46"/>
      <c r="AN2576" s="46"/>
      <c r="AO2576" s="46"/>
      <c r="AP2576" s="46"/>
      <c r="AQ2576" s="46"/>
      <c r="AR2576" s="46"/>
      <c r="AS2576" s="46"/>
      <c r="AT2576" s="46"/>
      <c r="AU2576" s="46"/>
      <c r="AV2576" s="46"/>
      <c r="AW2576" s="46"/>
      <c r="AX2576" s="46"/>
      <c r="AY2576" s="46"/>
      <c r="AZ2576" s="46"/>
      <c r="BA2576" s="46"/>
    </row>
    <row r="2577" spans="1:53" s="31" customFormat="1" ht="20.100000000000001" customHeight="1" x14ac:dyDescent="0.25">
      <c r="A2577" s="27" t="s">
        <v>59</v>
      </c>
      <c r="B2577" s="28" t="s">
        <v>243</v>
      </c>
      <c r="C2577" s="27">
        <v>23</v>
      </c>
      <c r="D2577" s="27" t="s">
        <v>7945</v>
      </c>
      <c r="E2577" s="27" t="s">
        <v>5</v>
      </c>
      <c r="F2577" s="27" t="s">
        <v>2244</v>
      </c>
      <c r="G2577" s="27" t="s">
        <v>7946</v>
      </c>
      <c r="H2577" s="27" t="s">
        <v>3524</v>
      </c>
      <c r="I2577" s="29">
        <v>49200</v>
      </c>
      <c r="J2577" s="27" t="s">
        <v>2270</v>
      </c>
      <c r="K2577" s="27" t="s">
        <v>7947</v>
      </c>
      <c r="L2577" s="27" t="s">
        <v>2322</v>
      </c>
      <c r="M2577" s="30" t="s">
        <v>7943</v>
      </c>
      <c r="N2577" s="27" t="s">
        <v>5298</v>
      </c>
      <c r="O2577" s="23" t="s">
        <v>12129</v>
      </c>
      <c r="P2577" s="23" t="s">
        <v>12103</v>
      </c>
      <c r="Q2577" s="23" t="s">
        <v>12103</v>
      </c>
      <c r="R2577" s="24" t="s">
        <v>12103</v>
      </c>
      <c r="S2577" s="25" t="s">
        <v>12130</v>
      </c>
      <c r="T2577" s="46"/>
      <c r="U2577" s="46"/>
      <c r="V2577" s="46"/>
      <c r="W2577" s="46"/>
      <c r="X2577" s="46"/>
      <c r="Y2577" s="46"/>
      <c r="Z2577" s="46"/>
      <c r="AA2577" s="46"/>
      <c r="AB2577" s="46"/>
      <c r="AC2577" s="46"/>
      <c r="AD2577" s="46"/>
      <c r="AE2577" s="46"/>
      <c r="AF2577" s="46"/>
      <c r="AG2577" s="46"/>
      <c r="AH2577" s="46"/>
      <c r="AI2577" s="46"/>
      <c r="AJ2577" s="46"/>
      <c r="AK2577" s="46"/>
      <c r="AL2577" s="46"/>
      <c r="AM2577" s="46"/>
      <c r="AN2577" s="46"/>
      <c r="AO2577" s="46"/>
      <c r="AP2577" s="46"/>
      <c r="AQ2577" s="46"/>
      <c r="AR2577" s="46"/>
      <c r="AS2577" s="46"/>
      <c r="AT2577" s="46"/>
      <c r="AU2577" s="46"/>
      <c r="AV2577" s="46"/>
      <c r="AW2577" s="46"/>
      <c r="AX2577" s="46"/>
      <c r="AY2577" s="46"/>
      <c r="AZ2577" s="46"/>
      <c r="BA2577" s="46"/>
    </row>
    <row r="2578" spans="1:53" s="31" customFormat="1" ht="20.100000000000001" customHeight="1" x14ac:dyDescent="0.25">
      <c r="A2578" s="27" t="s">
        <v>59</v>
      </c>
      <c r="B2578" s="28" t="s">
        <v>243</v>
      </c>
      <c r="C2578" s="27" t="s">
        <v>466</v>
      </c>
      <c r="D2578" s="27" t="s">
        <v>472</v>
      </c>
      <c r="E2578" s="27" t="s">
        <v>5</v>
      </c>
      <c r="F2578" s="27" t="s">
        <v>2244</v>
      </c>
      <c r="G2578" s="27" t="s">
        <v>2791</v>
      </c>
      <c r="H2578" s="27" t="s">
        <v>2792</v>
      </c>
      <c r="I2578" s="29">
        <v>15000</v>
      </c>
      <c r="J2578" s="27" t="s">
        <v>2264</v>
      </c>
      <c r="K2578" s="27" t="s">
        <v>2793</v>
      </c>
      <c r="L2578" s="27" t="s">
        <v>2249</v>
      </c>
      <c r="M2578" s="30" t="s">
        <v>8207</v>
      </c>
      <c r="N2578" s="27" t="s">
        <v>2438</v>
      </c>
      <c r="O2578" s="23" t="s">
        <v>12103</v>
      </c>
      <c r="P2578" s="23" t="s">
        <v>12108</v>
      </c>
      <c r="Q2578" s="23" t="s">
        <v>12103</v>
      </c>
      <c r="R2578" s="24" t="s">
        <v>12103</v>
      </c>
      <c r="S2578" s="25" t="s">
        <v>12131</v>
      </c>
      <c r="T2578" s="46"/>
      <c r="U2578" s="46"/>
      <c r="V2578" s="46"/>
      <c r="W2578" s="46"/>
      <c r="X2578" s="46"/>
      <c r="Y2578" s="46"/>
      <c r="Z2578" s="46"/>
      <c r="AA2578" s="46"/>
      <c r="AB2578" s="46"/>
      <c r="AC2578" s="46"/>
      <c r="AD2578" s="46"/>
      <c r="AE2578" s="46"/>
      <c r="AF2578" s="46"/>
      <c r="AG2578" s="46"/>
      <c r="AH2578" s="46"/>
      <c r="AI2578" s="46"/>
      <c r="AJ2578" s="46"/>
      <c r="AK2578" s="46"/>
      <c r="AL2578" s="46"/>
      <c r="AM2578" s="46"/>
      <c r="AN2578" s="46"/>
      <c r="AO2578" s="46"/>
      <c r="AP2578" s="46"/>
      <c r="AQ2578" s="46"/>
      <c r="AR2578" s="46"/>
      <c r="AS2578" s="46"/>
      <c r="AT2578" s="46"/>
      <c r="AU2578" s="46"/>
      <c r="AV2578" s="46"/>
      <c r="AW2578" s="46"/>
      <c r="AX2578" s="46"/>
      <c r="AY2578" s="46"/>
      <c r="AZ2578" s="46"/>
      <c r="BA2578" s="46"/>
    </row>
    <row r="2579" spans="1:53" s="31" customFormat="1" ht="20.100000000000001" customHeight="1" x14ac:dyDescent="0.25">
      <c r="A2579" s="27" t="s">
        <v>59</v>
      </c>
      <c r="B2579" s="28" t="s">
        <v>243</v>
      </c>
      <c r="C2579" s="27" t="s">
        <v>320</v>
      </c>
      <c r="D2579" s="27" t="s">
        <v>513</v>
      </c>
      <c r="E2579" s="27" t="s">
        <v>5</v>
      </c>
      <c r="F2579" s="27" t="s">
        <v>2244</v>
      </c>
      <c r="G2579" s="27" t="s">
        <v>2950</v>
      </c>
      <c r="H2579" s="27" t="s">
        <v>2951</v>
      </c>
      <c r="I2579" s="29">
        <v>1000</v>
      </c>
      <c r="J2579" s="27" t="s">
        <v>2264</v>
      </c>
      <c r="K2579" s="27" t="s">
        <v>2952</v>
      </c>
      <c r="L2579" s="27" t="s">
        <v>2334</v>
      </c>
      <c r="M2579" s="30" t="s">
        <v>8292</v>
      </c>
      <c r="N2579" s="27" t="s">
        <v>2342</v>
      </c>
      <c r="O2579" s="23" t="s">
        <v>12112</v>
      </c>
      <c r="P2579" s="23" t="s">
        <v>12103</v>
      </c>
      <c r="Q2579" s="23" t="s">
        <v>12103</v>
      </c>
      <c r="R2579" s="24" t="s">
        <v>12103</v>
      </c>
      <c r="S2579" s="25" t="s">
        <v>12132</v>
      </c>
      <c r="T2579" s="46"/>
      <c r="U2579" s="46"/>
      <c r="V2579" s="46"/>
      <c r="W2579" s="46"/>
      <c r="X2579" s="46"/>
      <c r="Y2579" s="46"/>
      <c r="Z2579" s="46"/>
      <c r="AA2579" s="46"/>
      <c r="AB2579" s="46"/>
      <c r="AC2579" s="46"/>
      <c r="AD2579" s="46"/>
      <c r="AE2579" s="46"/>
      <c r="AF2579" s="46"/>
      <c r="AG2579" s="46"/>
      <c r="AH2579" s="46"/>
      <c r="AI2579" s="46"/>
      <c r="AJ2579" s="46"/>
      <c r="AK2579" s="46"/>
      <c r="AL2579" s="46"/>
      <c r="AM2579" s="46"/>
      <c r="AN2579" s="46"/>
      <c r="AO2579" s="46"/>
      <c r="AP2579" s="46"/>
      <c r="AQ2579" s="46"/>
      <c r="AR2579" s="46"/>
      <c r="AS2579" s="46"/>
      <c r="AT2579" s="46"/>
      <c r="AU2579" s="46"/>
      <c r="AV2579" s="46"/>
      <c r="AW2579" s="46"/>
      <c r="AX2579" s="46"/>
      <c r="AY2579" s="46"/>
      <c r="AZ2579" s="46"/>
      <c r="BA2579" s="46"/>
    </row>
    <row r="2580" spans="1:53" s="31" customFormat="1" ht="20.100000000000001" customHeight="1" x14ac:dyDescent="0.25">
      <c r="A2580" s="27" t="s">
        <v>59</v>
      </c>
      <c r="B2580" s="28" t="s">
        <v>243</v>
      </c>
      <c r="C2580" s="27" t="s">
        <v>534</v>
      </c>
      <c r="D2580" s="27" t="s">
        <v>8331</v>
      </c>
      <c r="E2580" s="27" t="s">
        <v>5</v>
      </c>
      <c r="F2580" s="27" t="s">
        <v>8332</v>
      </c>
      <c r="G2580" s="27" t="s">
        <v>8333</v>
      </c>
      <c r="H2580" s="27" t="s">
        <v>3850</v>
      </c>
      <c r="I2580" s="29">
        <v>0</v>
      </c>
      <c r="J2580" s="27" t="s">
        <v>2264</v>
      </c>
      <c r="K2580" s="27" t="s">
        <v>8334</v>
      </c>
      <c r="L2580" s="27" t="s">
        <v>2266</v>
      </c>
      <c r="M2580" s="30" t="s">
        <v>8330</v>
      </c>
      <c r="N2580" s="27" t="s">
        <v>8335</v>
      </c>
      <c r="O2580" s="23" t="s">
        <v>12103</v>
      </c>
      <c r="P2580" s="23" t="s">
        <v>12103</v>
      </c>
      <c r="Q2580" s="23" t="s">
        <v>12103</v>
      </c>
      <c r="R2580" s="24" t="s">
        <v>12103</v>
      </c>
      <c r="S2580" s="25" t="s">
        <v>12133</v>
      </c>
      <c r="T2580" s="46"/>
      <c r="U2580" s="46"/>
      <c r="V2580" s="46"/>
      <c r="W2580" s="46"/>
      <c r="X2580" s="46"/>
      <c r="Y2580" s="46"/>
      <c r="Z2580" s="46"/>
      <c r="AA2580" s="46"/>
      <c r="AB2580" s="46"/>
      <c r="AC2580" s="46"/>
      <c r="AD2580" s="46"/>
      <c r="AE2580" s="46"/>
      <c r="AF2580" s="46"/>
      <c r="AG2580" s="46"/>
      <c r="AH2580" s="46"/>
      <c r="AI2580" s="46"/>
      <c r="AJ2580" s="46"/>
      <c r="AK2580" s="46"/>
      <c r="AL2580" s="46"/>
      <c r="AM2580" s="46"/>
      <c r="AN2580" s="46"/>
      <c r="AO2580" s="46"/>
      <c r="AP2580" s="46"/>
      <c r="AQ2580" s="46"/>
      <c r="AR2580" s="46"/>
      <c r="AS2580" s="46"/>
      <c r="AT2580" s="46"/>
      <c r="AU2580" s="46"/>
      <c r="AV2580" s="46"/>
      <c r="AW2580" s="46"/>
      <c r="AX2580" s="46"/>
      <c r="AY2580" s="46"/>
      <c r="AZ2580" s="46"/>
      <c r="BA2580" s="46"/>
    </row>
    <row r="2581" spans="1:53" s="31" customFormat="1" ht="20.100000000000001" customHeight="1" x14ac:dyDescent="0.25">
      <c r="A2581" s="27" t="s">
        <v>59</v>
      </c>
      <c r="B2581" s="28" t="s">
        <v>243</v>
      </c>
      <c r="C2581" s="27" t="s">
        <v>556</v>
      </c>
      <c r="D2581" s="27" t="s">
        <v>558</v>
      </c>
      <c r="E2581" s="27" t="s">
        <v>5</v>
      </c>
      <c r="F2581" s="27" t="s">
        <v>2355</v>
      </c>
      <c r="G2581" s="27" t="s">
        <v>3100</v>
      </c>
      <c r="H2581" s="27" t="s">
        <v>3101</v>
      </c>
      <c r="I2581" s="29">
        <v>125857.86</v>
      </c>
      <c r="J2581" s="27" t="s">
        <v>2264</v>
      </c>
      <c r="K2581" s="27" t="s">
        <v>3102</v>
      </c>
      <c r="L2581" s="27" t="s">
        <v>2320</v>
      </c>
      <c r="M2581" s="30" t="s">
        <v>8330</v>
      </c>
      <c r="N2581" s="27" t="s">
        <v>2350</v>
      </c>
      <c r="O2581" s="23" t="s">
        <v>12103</v>
      </c>
      <c r="P2581" s="23" t="s">
        <v>12113</v>
      </c>
      <c r="Q2581" s="23" t="s">
        <v>12103</v>
      </c>
      <c r="R2581" s="24" t="s">
        <v>12103</v>
      </c>
      <c r="S2581" s="25" t="s">
        <v>12134</v>
      </c>
      <c r="T2581" s="46"/>
      <c r="U2581" s="46"/>
      <c r="V2581" s="46"/>
      <c r="W2581" s="46"/>
      <c r="X2581" s="46"/>
      <c r="Y2581" s="46"/>
      <c r="Z2581" s="46"/>
      <c r="AA2581" s="46"/>
      <c r="AB2581" s="46"/>
      <c r="AC2581" s="46"/>
      <c r="AD2581" s="46"/>
      <c r="AE2581" s="46"/>
      <c r="AF2581" s="46"/>
      <c r="AG2581" s="46"/>
      <c r="AH2581" s="46"/>
      <c r="AI2581" s="46"/>
      <c r="AJ2581" s="46"/>
      <c r="AK2581" s="46"/>
      <c r="AL2581" s="46"/>
      <c r="AM2581" s="46"/>
      <c r="AN2581" s="46"/>
      <c r="AO2581" s="46"/>
      <c r="AP2581" s="46"/>
      <c r="AQ2581" s="46"/>
      <c r="AR2581" s="46"/>
      <c r="AS2581" s="46"/>
      <c r="AT2581" s="46"/>
      <c r="AU2581" s="46"/>
      <c r="AV2581" s="46"/>
      <c r="AW2581" s="46"/>
      <c r="AX2581" s="46"/>
      <c r="AY2581" s="46"/>
      <c r="AZ2581" s="46"/>
      <c r="BA2581" s="46"/>
    </row>
    <row r="2582" spans="1:53" s="31" customFormat="1" ht="20.100000000000001" customHeight="1" x14ac:dyDescent="0.25">
      <c r="A2582" s="27" t="s">
        <v>59</v>
      </c>
      <c r="B2582" s="28" t="s">
        <v>243</v>
      </c>
      <c r="C2582" s="27" t="s">
        <v>671</v>
      </c>
      <c r="D2582" s="27" t="s">
        <v>8331</v>
      </c>
      <c r="E2582" s="27" t="s">
        <v>5</v>
      </c>
      <c r="F2582" s="27" t="s">
        <v>8332</v>
      </c>
      <c r="G2582" s="27" t="s">
        <v>8480</v>
      </c>
      <c r="H2582" s="27" t="s">
        <v>3850</v>
      </c>
      <c r="I2582" s="29">
        <v>0</v>
      </c>
      <c r="J2582" s="27" t="s">
        <v>2264</v>
      </c>
      <c r="K2582" s="27" t="s">
        <v>8481</v>
      </c>
      <c r="L2582" s="27" t="s">
        <v>2266</v>
      </c>
      <c r="M2582" s="30" t="s">
        <v>8478</v>
      </c>
      <c r="N2582" s="27" t="s">
        <v>8482</v>
      </c>
      <c r="O2582" s="23" t="s">
        <v>12103</v>
      </c>
      <c r="P2582" s="23" t="s">
        <v>12103</v>
      </c>
      <c r="Q2582" s="23" t="s">
        <v>12103</v>
      </c>
      <c r="R2582" s="24" t="s">
        <v>12103</v>
      </c>
      <c r="S2582" s="25" t="s">
        <v>12133</v>
      </c>
      <c r="T2582" s="46"/>
      <c r="U2582" s="46"/>
      <c r="V2582" s="46"/>
      <c r="W2582" s="46"/>
      <c r="X2582" s="46"/>
      <c r="Y2582" s="46"/>
      <c r="Z2582" s="46"/>
      <c r="AA2582" s="46"/>
      <c r="AB2582" s="46"/>
      <c r="AC2582" s="46"/>
      <c r="AD2582" s="46"/>
      <c r="AE2582" s="46"/>
      <c r="AF2582" s="46"/>
      <c r="AG2582" s="46"/>
      <c r="AH2582" s="46"/>
      <c r="AI2582" s="46"/>
      <c r="AJ2582" s="46"/>
      <c r="AK2582" s="46"/>
      <c r="AL2582" s="46"/>
      <c r="AM2582" s="46"/>
      <c r="AN2582" s="46"/>
      <c r="AO2582" s="46"/>
      <c r="AP2582" s="46"/>
      <c r="AQ2582" s="46"/>
      <c r="AR2582" s="46"/>
      <c r="AS2582" s="46"/>
      <c r="AT2582" s="46"/>
      <c r="AU2582" s="46"/>
      <c r="AV2582" s="46"/>
      <c r="AW2582" s="46"/>
      <c r="AX2582" s="46"/>
      <c r="AY2582" s="46"/>
      <c r="AZ2582" s="46"/>
      <c r="BA2582" s="46"/>
    </row>
    <row r="2583" spans="1:53" s="31" customFormat="1" ht="20.100000000000001" customHeight="1" x14ac:dyDescent="0.25">
      <c r="A2583" s="27" t="s">
        <v>59</v>
      </c>
      <c r="B2583" s="28" t="s">
        <v>243</v>
      </c>
      <c r="C2583" s="27" t="s">
        <v>634</v>
      </c>
      <c r="D2583" s="27" t="s">
        <v>1558</v>
      </c>
      <c r="E2583" s="27" t="s">
        <v>5</v>
      </c>
      <c r="F2583" s="27" t="s">
        <v>2308</v>
      </c>
      <c r="G2583" s="27" t="s">
        <v>5720</v>
      </c>
      <c r="H2583" s="27" t="s">
        <v>5721</v>
      </c>
      <c r="I2583" s="29">
        <v>76530.19</v>
      </c>
      <c r="J2583" s="27" t="s">
        <v>2325</v>
      </c>
      <c r="K2583" s="27" t="s">
        <v>5722</v>
      </c>
      <c r="L2583" s="27" t="s">
        <v>2299</v>
      </c>
      <c r="M2583" s="30" t="s">
        <v>10343</v>
      </c>
      <c r="N2583" s="27" t="s">
        <v>7927</v>
      </c>
      <c r="O2583" s="23" t="s">
        <v>12103</v>
      </c>
      <c r="P2583" s="23" t="s">
        <v>12135</v>
      </c>
      <c r="Q2583" s="23" t="s">
        <v>12103</v>
      </c>
      <c r="R2583" s="24" t="s">
        <v>12103</v>
      </c>
      <c r="S2583" s="25" t="s">
        <v>12136</v>
      </c>
      <c r="T2583" s="46"/>
      <c r="U2583" s="46"/>
      <c r="V2583" s="46"/>
      <c r="W2583" s="46"/>
      <c r="X2583" s="46"/>
      <c r="Y2583" s="46"/>
      <c r="Z2583" s="46"/>
      <c r="AA2583" s="46"/>
      <c r="AB2583" s="46"/>
      <c r="AC2583" s="46"/>
      <c r="AD2583" s="46"/>
      <c r="AE2583" s="46"/>
      <c r="AF2583" s="46"/>
      <c r="AG2583" s="46"/>
      <c r="AH2583" s="46"/>
      <c r="AI2583" s="46"/>
      <c r="AJ2583" s="46"/>
      <c r="AK2583" s="46"/>
      <c r="AL2583" s="46"/>
      <c r="AM2583" s="46"/>
      <c r="AN2583" s="46"/>
      <c r="AO2583" s="46"/>
      <c r="AP2583" s="46"/>
      <c r="AQ2583" s="46"/>
      <c r="AR2583" s="46"/>
      <c r="AS2583" s="46"/>
      <c r="AT2583" s="46"/>
      <c r="AU2583" s="46"/>
      <c r="AV2583" s="46"/>
      <c r="AW2583" s="46"/>
      <c r="AX2583" s="46"/>
      <c r="AY2583" s="46"/>
      <c r="AZ2583" s="46"/>
      <c r="BA2583" s="46"/>
    </row>
    <row r="2584" spans="1:53" s="31" customFormat="1" ht="20.100000000000001" customHeight="1" x14ac:dyDescent="0.25">
      <c r="A2584" s="27" t="s">
        <v>115</v>
      </c>
      <c r="B2584" s="28" t="s">
        <v>243</v>
      </c>
      <c r="C2584" s="27" t="s">
        <v>337</v>
      </c>
      <c r="D2584" s="27" t="s">
        <v>11152</v>
      </c>
      <c r="E2584" s="27" t="s">
        <v>7</v>
      </c>
      <c r="F2584" s="27" t="s">
        <v>6507</v>
      </c>
      <c r="G2584" s="27" t="s">
        <v>11153</v>
      </c>
      <c r="H2584" s="27" t="s">
        <v>7076</v>
      </c>
      <c r="I2584" s="29">
        <v>110460</v>
      </c>
      <c r="J2584" s="27" t="s">
        <v>6514</v>
      </c>
      <c r="K2584" s="27" t="s">
        <v>11099</v>
      </c>
      <c r="L2584" s="27" t="s">
        <v>7770</v>
      </c>
      <c r="M2584" s="30">
        <v>43039</v>
      </c>
      <c r="N2584" s="27" t="s">
        <v>12137</v>
      </c>
      <c r="O2584" s="23">
        <v>0</v>
      </c>
      <c r="P2584" s="23">
        <v>0</v>
      </c>
      <c r="Q2584" s="23">
        <v>0</v>
      </c>
      <c r="R2584" s="24">
        <v>0</v>
      </c>
      <c r="S2584" s="25">
        <v>0</v>
      </c>
      <c r="T2584" s="46"/>
      <c r="U2584" s="46"/>
      <c r="V2584" s="46"/>
      <c r="W2584" s="46"/>
      <c r="X2584" s="46"/>
      <c r="Y2584" s="46"/>
      <c r="Z2584" s="46"/>
      <c r="AA2584" s="46"/>
      <c r="AB2584" s="46"/>
      <c r="AC2584" s="46"/>
      <c r="AD2584" s="46"/>
      <c r="AE2584" s="46"/>
      <c r="AF2584" s="46"/>
      <c r="AG2584" s="46"/>
      <c r="AH2584" s="46"/>
      <c r="AI2584" s="46"/>
      <c r="AJ2584" s="46"/>
      <c r="AK2584" s="46"/>
      <c r="AL2584" s="46"/>
      <c r="AM2584" s="46"/>
      <c r="AN2584" s="46"/>
      <c r="AO2584" s="46"/>
      <c r="AP2584" s="46"/>
      <c r="AQ2584" s="46"/>
      <c r="AR2584" s="46"/>
      <c r="AS2584" s="46"/>
      <c r="AT2584" s="46"/>
      <c r="AU2584" s="46"/>
      <c r="AV2584" s="46"/>
      <c r="AW2584" s="46"/>
      <c r="AX2584" s="46"/>
      <c r="AY2584" s="46"/>
      <c r="AZ2584" s="46"/>
      <c r="BA2584" s="46"/>
    </row>
    <row r="2585" spans="1:53" s="31" customFormat="1" ht="20.100000000000001" customHeight="1" x14ac:dyDescent="0.25">
      <c r="A2585" s="27" t="s">
        <v>115</v>
      </c>
      <c r="B2585" s="28" t="s">
        <v>243</v>
      </c>
      <c r="C2585" s="27" t="s">
        <v>337</v>
      </c>
      <c r="D2585" s="27" t="s">
        <v>11188</v>
      </c>
      <c r="E2585" s="27" t="s">
        <v>7</v>
      </c>
      <c r="F2585" s="27" t="s">
        <v>6507</v>
      </c>
      <c r="G2585" s="27" t="s">
        <v>11189</v>
      </c>
      <c r="H2585" s="27" t="s">
        <v>7074</v>
      </c>
      <c r="I2585" s="29">
        <v>86701.7</v>
      </c>
      <c r="J2585" s="27" t="s">
        <v>6514</v>
      </c>
      <c r="K2585" s="27" t="s">
        <v>11099</v>
      </c>
      <c r="L2585" s="27" t="s">
        <v>11090</v>
      </c>
      <c r="M2585" s="30">
        <v>42983</v>
      </c>
      <c r="N2585" s="27" t="s">
        <v>11190</v>
      </c>
      <c r="O2585" s="23">
        <v>0</v>
      </c>
      <c r="P2585" s="23">
        <v>0</v>
      </c>
      <c r="Q2585" s="23">
        <v>0</v>
      </c>
      <c r="R2585" s="24">
        <v>0</v>
      </c>
      <c r="S2585" s="25">
        <v>0</v>
      </c>
      <c r="T2585" s="46"/>
      <c r="U2585" s="46"/>
      <c r="V2585" s="46"/>
      <c r="W2585" s="46"/>
      <c r="X2585" s="46"/>
      <c r="Y2585" s="46"/>
      <c r="Z2585" s="46"/>
      <c r="AA2585" s="46"/>
      <c r="AB2585" s="46"/>
      <c r="AC2585" s="46"/>
      <c r="AD2585" s="46"/>
      <c r="AE2585" s="46"/>
      <c r="AF2585" s="46"/>
      <c r="AG2585" s="46"/>
      <c r="AH2585" s="46"/>
      <c r="AI2585" s="46"/>
      <c r="AJ2585" s="46"/>
      <c r="AK2585" s="46"/>
      <c r="AL2585" s="46"/>
      <c r="AM2585" s="46"/>
      <c r="AN2585" s="46"/>
      <c r="AO2585" s="46"/>
      <c r="AP2585" s="46"/>
      <c r="AQ2585" s="46"/>
      <c r="AR2585" s="46"/>
      <c r="AS2585" s="46"/>
      <c r="AT2585" s="46"/>
      <c r="AU2585" s="46"/>
      <c r="AV2585" s="46"/>
      <c r="AW2585" s="46"/>
      <c r="AX2585" s="46"/>
      <c r="AY2585" s="46"/>
      <c r="AZ2585" s="46"/>
      <c r="BA2585" s="46"/>
    </row>
    <row r="2586" spans="1:53" s="31" customFormat="1" ht="20.100000000000001" customHeight="1" x14ac:dyDescent="0.25">
      <c r="A2586" s="27" t="s">
        <v>115</v>
      </c>
      <c r="B2586" s="28" t="s">
        <v>243</v>
      </c>
      <c r="C2586" s="27" t="s">
        <v>556</v>
      </c>
      <c r="D2586" s="27" t="s">
        <v>11247</v>
      </c>
      <c r="E2586" s="27" t="s">
        <v>7</v>
      </c>
      <c r="F2586" s="27" t="s">
        <v>6507</v>
      </c>
      <c r="G2586" s="27" t="s">
        <v>11248</v>
      </c>
      <c r="H2586" s="27" t="s">
        <v>6981</v>
      </c>
      <c r="I2586" s="29">
        <v>140000</v>
      </c>
      <c r="J2586" s="27" t="s">
        <v>6514</v>
      </c>
      <c r="K2586" s="27" t="s">
        <v>11099</v>
      </c>
      <c r="L2586" s="27" t="s">
        <v>6579</v>
      </c>
      <c r="M2586" s="30">
        <v>43073</v>
      </c>
      <c r="N2586" s="27" t="s">
        <v>11199</v>
      </c>
      <c r="O2586" s="23">
        <v>0</v>
      </c>
      <c r="P2586" s="23">
        <v>0</v>
      </c>
      <c r="Q2586" s="23">
        <v>0</v>
      </c>
      <c r="R2586" s="24">
        <v>0</v>
      </c>
      <c r="S2586" s="25">
        <v>0</v>
      </c>
      <c r="T2586" s="46"/>
      <c r="U2586" s="46"/>
      <c r="V2586" s="46"/>
      <c r="W2586" s="46"/>
      <c r="X2586" s="46"/>
      <c r="Y2586" s="46"/>
      <c r="Z2586" s="46"/>
      <c r="AA2586" s="46"/>
      <c r="AB2586" s="46"/>
      <c r="AC2586" s="46"/>
      <c r="AD2586" s="46"/>
      <c r="AE2586" s="46"/>
      <c r="AF2586" s="46"/>
      <c r="AG2586" s="46"/>
      <c r="AH2586" s="46"/>
      <c r="AI2586" s="46"/>
      <c r="AJ2586" s="46"/>
      <c r="AK2586" s="46"/>
      <c r="AL2586" s="46"/>
      <c r="AM2586" s="46"/>
      <c r="AN2586" s="46"/>
      <c r="AO2586" s="46"/>
      <c r="AP2586" s="46"/>
      <c r="AQ2586" s="46"/>
      <c r="AR2586" s="46"/>
      <c r="AS2586" s="46"/>
      <c r="AT2586" s="46"/>
      <c r="AU2586" s="46"/>
      <c r="AV2586" s="46"/>
      <c r="AW2586" s="46"/>
      <c r="AX2586" s="46"/>
      <c r="AY2586" s="46"/>
      <c r="AZ2586" s="46"/>
      <c r="BA2586" s="46"/>
    </row>
    <row r="2587" spans="1:53" s="31" customFormat="1" ht="20.100000000000001" customHeight="1" x14ac:dyDescent="0.25">
      <c r="A2587" s="27" t="s">
        <v>115</v>
      </c>
      <c r="B2587" s="28" t="s">
        <v>243</v>
      </c>
      <c r="C2587" s="27" t="s">
        <v>337</v>
      </c>
      <c r="D2587" s="27" t="s">
        <v>11263</v>
      </c>
      <c r="E2587" s="27" t="s">
        <v>7</v>
      </c>
      <c r="F2587" s="27" t="s">
        <v>6507</v>
      </c>
      <c r="G2587" s="27" t="s">
        <v>11264</v>
      </c>
      <c r="H2587" s="27" t="s">
        <v>7076</v>
      </c>
      <c r="I2587" s="29">
        <v>14882.41</v>
      </c>
      <c r="J2587" s="27" t="s">
        <v>6514</v>
      </c>
      <c r="K2587" s="27" t="s">
        <v>11099</v>
      </c>
      <c r="L2587" s="27" t="s">
        <v>11090</v>
      </c>
      <c r="M2587" s="30">
        <v>43136</v>
      </c>
      <c r="N2587" s="27" t="s">
        <v>12138</v>
      </c>
      <c r="O2587" s="23">
        <v>0</v>
      </c>
      <c r="P2587" s="23">
        <v>0</v>
      </c>
      <c r="Q2587" s="23">
        <v>0</v>
      </c>
      <c r="R2587" s="24">
        <v>0</v>
      </c>
      <c r="S2587" s="25">
        <v>0</v>
      </c>
      <c r="T2587" s="46"/>
      <c r="U2587" s="46"/>
      <c r="V2587" s="46"/>
      <c r="W2587" s="46"/>
      <c r="X2587" s="46"/>
      <c r="Y2587" s="46"/>
      <c r="Z2587" s="46"/>
      <c r="AA2587" s="46"/>
      <c r="AB2587" s="46"/>
      <c r="AC2587" s="46"/>
      <c r="AD2587" s="46"/>
      <c r="AE2587" s="46"/>
      <c r="AF2587" s="46"/>
      <c r="AG2587" s="46"/>
      <c r="AH2587" s="46"/>
      <c r="AI2587" s="46"/>
      <c r="AJ2587" s="46"/>
      <c r="AK2587" s="46"/>
      <c r="AL2587" s="46"/>
      <c r="AM2587" s="46"/>
      <c r="AN2587" s="46"/>
      <c r="AO2587" s="46"/>
      <c r="AP2587" s="46"/>
      <c r="AQ2587" s="46"/>
      <c r="AR2587" s="46"/>
      <c r="AS2587" s="46"/>
      <c r="AT2587" s="46"/>
      <c r="AU2587" s="46"/>
      <c r="AV2587" s="46"/>
      <c r="AW2587" s="46"/>
      <c r="AX2587" s="46"/>
      <c r="AY2587" s="46"/>
      <c r="AZ2587" s="46"/>
      <c r="BA2587" s="46"/>
    </row>
    <row r="2588" spans="1:53" s="31" customFormat="1" ht="20.100000000000001" customHeight="1" x14ac:dyDescent="0.25">
      <c r="A2588" s="27" t="s">
        <v>115</v>
      </c>
      <c r="B2588" s="28" t="s">
        <v>243</v>
      </c>
      <c r="C2588" s="27" t="s">
        <v>397</v>
      </c>
      <c r="D2588" s="27" t="s">
        <v>11404</v>
      </c>
      <c r="E2588" s="27" t="s">
        <v>7</v>
      </c>
      <c r="F2588" s="27" t="s">
        <v>6507</v>
      </c>
      <c r="G2588" s="27" t="s">
        <v>11405</v>
      </c>
      <c r="H2588" s="27" t="s">
        <v>6550</v>
      </c>
      <c r="I2588" s="29">
        <v>40000</v>
      </c>
      <c r="J2588" s="27" t="s">
        <v>6514</v>
      </c>
      <c r="K2588" s="27" t="s">
        <v>11099</v>
      </c>
      <c r="L2588" s="27" t="s">
        <v>6579</v>
      </c>
      <c r="M2588" s="30">
        <v>43060</v>
      </c>
      <c r="N2588" s="27" t="s">
        <v>11199</v>
      </c>
      <c r="O2588" s="23">
        <v>7600</v>
      </c>
      <c r="P2588" s="23">
        <v>751997.66</v>
      </c>
      <c r="Q2588" s="23">
        <v>0</v>
      </c>
      <c r="R2588" s="24">
        <v>0</v>
      </c>
      <c r="S2588" s="25">
        <v>0</v>
      </c>
      <c r="T2588" s="46"/>
      <c r="U2588" s="46"/>
      <c r="V2588" s="46"/>
      <c r="W2588" s="46"/>
      <c r="X2588" s="46"/>
      <c r="Y2588" s="46"/>
      <c r="Z2588" s="46"/>
      <c r="AA2588" s="46"/>
      <c r="AB2588" s="46"/>
      <c r="AC2588" s="46"/>
      <c r="AD2588" s="46"/>
      <c r="AE2588" s="46"/>
      <c r="AF2588" s="46"/>
      <c r="AG2588" s="46"/>
      <c r="AH2588" s="46"/>
      <c r="AI2588" s="46"/>
      <c r="AJ2588" s="46"/>
      <c r="AK2588" s="46"/>
      <c r="AL2588" s="46"/>
      <c r="AM2588" s="46"/>
      <c r="AN2588" s="46"/>
      <c r="AO2588" s="46"/>
      <c r="AP2588" s="46"/>
      <c r="AQ2588" s="46"/>
      <c r="AR2588" s="46"/>
      <c r="AS2588" s="46"/>
      <c r="AT2588" s="46"/>
      <c r="AU2588" s="46"/>
      <c r="AV2588" s="46"/>
      <c r="AW2588" s="46"/>
      <c r="AX2588" s="46"/>
      <c r="AY2588" s="46"/>
      <c r="AZ2588" s="46"/>
      <c r="BA2588" s="46"/>
    </row>
    <row r="2589" spans="1:53" s="31" customFormat="1" ht="20.100000000000001" customHeight="1" x14ac:dyDescent="0.25">
      <c r="A2589" s="27" t="s">
        <v>115</v>
      </c>
      <c r="B2589" s="28" t="s">
        <v>243</v>
      </c>
      <c r="C2589" s="27" t="s">
        <v>689</v>
      </c>
      <c r="D2589" s="27" t="s">
        <v>11420</v>
      </c>
      <c r="E2589" s="27" t="s">
        <v>7</v>
      </c>
      <c r="F2589" s="27" t="s">
        <v>6507</v>
      </c>
      <c r="G2589" s="27" t="s">
        <v>11421</v>
      </c>
      <c r="H2589" s="27" t="s">
        <v>7126</v>
      </c>
      <c r="I2589" s="29">
        <v>125000</v>
      </c>
      <c r="J2589" s="27" t="s">
        <v>6514</v>
      </c>
      <c r="K2589" s="27" t="s">
        <v>11099</v>
      </c>
      <c r="L2589" s="27" t="s">
        <v>6579</v>
      </c>
      <c r="M2589" s="30" t="s">
        <v>6531</v>
      </c>
      <c r="N2589" s="27" t="s">
        <v>12139</v>
      </c>
      <c r="O2589" s="23">
        <v>0</v>
      </c>
      <c r="P2589" s="23">
        <v>0</v>
      </c>
      <c r="Q2589" s="23">
        <v>0</v>
      </c>
      <c r="R2589" s="24">
        <v>0</v>
      </c>
      <c r="S2589" s="25">
        <v>0</v>
      </c>
      <c r="T2589" s="46"/>
      <c r="U2589" s="46"/>
      <c r="V2589" s="46"/>
      <c r="W2589" s="46"/>
      <c r="X2589" s="46"/>
      <c r="Y2589" s="46"/>
      <c r="Z2589" s="46"/>
      <c r="AA2589" s="46"/>
      <c r="AB2589" s="46"/>
      <c r="AC2589" s="46"/>
      <c r="AD2589" s="46"/>
      <c r="AE2589" s="46"/>
      <c r="AF2589" s="46"/>
      <c r="AG2589" s="46"/>
      <c r="AH2589" s="46"/>
      <c r="AI2589" s="46"/>
      <c r="AJ2589" s="46"/>
      <c r="AK2589" s="46"/>
      <c r="AL2589" s="46"/>
      <c r="AM2589" s="46"/>
      <c r="AN2589" s="46"/>
      <c r="AO2589" s="46"/>
      <c r="AP2589" s="46"/>
      <c r="AQ2589" s="46"/>
      <c r="AR2589" s="46"/>
      <c r="AS2589" s="46"/>
      <c r="AT2589" s="46"/>
      <c r="AU2589" s="46"/>
      <c r="AV2589" s="46"/>
      <c r="AW2589" s="46"/>
      <c r="AX2589" s="46"/>
      <c r="AY2589" s="46"/>
      <c r="AZ2589" s="46"/>
      <c r="BA2589" s="46"/>
    </row>
    <row r="2590" spans="1:53" s="31" customFormat="1" ht="20.100000000000001" customHeight="1" x14ac:dyDescent="0.25">
      <c r="A2590" s="27" t="s">
        <v>115</v>
      </c>
      <c r="B2590" s="28" t="s">
        <v>243</v>
      </c>
      <c r="C2590" s="27" t="s">
        <v>696</v>
      </c>
      <c r="D2590" s="27" t="s">
        <v>11425</v>
      </c>
      <c r="E2590" s="27" t="s">
        <v>7</v>
      </c>
      <c r="F2590" s="27" t="s">
        <v>6507</v>
      </c>
      <c r="G2590" s="27" t="s">
        <v>11426</v>
      </c>
      <c r="H2590" s="27" t="s">
        <v>6513</v>
      </c>
      <c r="I2590" s="29">
        <v>100000</v>
      </c>
      <c r="J2590" s="27" t="s">
        <v>6514</v>
      </c>
      <c r="K2590" s="27" t="s">
        <v>11099</v>
      </c>
      <c r="L2590" s="27" t="s">
        <v>6579</v>
      </c>
      <c r="M2590" s="30">
        <v>43487</v>
      </c>
      <c r="N2590" s="27" t="s">
        <v>11199</v>
      </c>
      <c r="O2590" s="23">
        <v>0</v>
      </c>
      <c r="P2590" s="23">
        <v>132994.25</v>
      </c>
      <c r="Q2590" s="23">
        <v>0</v>
      </c>
      <c r="R2590" s="24">
        <v>0</v>
      </c>
      <c r="S2590" s="25">
        <v>0</v>
      </c>
      <c r="T2590" s="46"/>
      <c r="U2590" s="46"/>
      <c r="V2590" s="46"/>
      <c r="W2590" s="46"/>
      <c r="X2590" s="46"/>
      <c r="Y2590" s="46"/>
      <c r="Z2590" s="46"/>
      <c r="AA2590" s="46"/>
      <c r="AB2590" s="46"/>
      <c r="AC2590" s="46"/>
      <c r="AD2590" s="46"/>
      <c r="AE2590" s="46"/>
      <c r="AF2590" s="46"/>
      <c r="AG2590" s="46"/>
      <c r="AH2590" s="46"/>
      <c r="AI2590" s="46"/>
      <c r="AJ2590" s="46"/>
      <c r="AK2590" s="46"/>
      <c r="AL2590" s="46"/>
      <c r="AM2590" s="46"/>
      <c r="AN2590" s="46"/>
      <c r="AO2590" s="46"/>
      <c r="AP2590" s="46"/>
      <c r="AQ2590" s="46"/>
      <c r="AR2590" s="46"/>
      <c r="AS2590" s="46"/>
      <c r="AT2590" s="46"/>
      <c r="AU2590" s="46"/>
      <c r="AV2590" s="46"/>
      <c r="AW2590" s="46"/>
      <c r="AX2590" s="46"/>
      <c r="AY2590" s="46"/>
      <c r="AZ2590" s="46"/>
      <c r="BA2590" s="46"/>
    </row>
    <row r="2591" spans="1:53" s="31" customFormat="1" ht="20.100000000000001" customHeight="1" x14ac:dyDescent="0.25">
      <c r="A2591" s="27" t="s">
        <v>115</v>
      </c>
      <c r="B2591" s="28" t="s">
        <v>243</v>
      </c>
      <c r="C2591" s="27" t="s">
        <v>696</v>
      </c>
      <c r="D2591" s="27" t="s">
        <v>1833</v>
      </c>
      <c r="E2591" s="27" t="s">
        <v>7</v>
      </c>
      <c r="F2591" s="27" t="s">
        <v>6507</v>
      </c>
      <c r="G2591" s="27" t="s">
        <v>6512</v>
      </c>
      <c r="H2591" s="27" t="s">
        <v>6513</v>
      </c>
      <c r="I2591" s="29">
        <v>170000</v>
      </c>
      <c r="J2591" s="27" t="s">
        <v>6514</v>
      </c>
      <c r="K2591" s="27" t="s">
        <v>11099</v>
      </c>
      <c r="L2591" s="27" t="s">
        <v>6579</v>
      </c>
      <c r="M2591" s="30">
        <v>42909</v>
      </c>
      <c r="N2591" s="27" t="s">
        <v>11432</v>
      </c>
      <c r="O2591" s="23">
        <v>0</v>
      </c>
      <c r="P2591" s="23">
        <v>0</v>
      </c>
      <c r="Q2591" s="23">
        <v>0</v>
      </c>
      <c r="R2591" s="24">
        <v>0</v>
      </c>
      <c r="S2591" s="25">
        <v>0</v>
      </c>
      <c r="T2591" s="46"/>
      <c r="U2591" s="46"/>
      <c r="V2591" s="46"/>
      <c r="W2591" s="46"/>
      <c r="X2591" s="46"/>
      <c r="Y2591" s="46"/>
      <c r="Z2591" s="46"/>
      <c r="AA2591" s="46"/>
      <c r="AB2591" s="46"/>
      <c r="AC2591" s="46"/>
      <c r="AD2591" s="46"/>
      <c r="AE2591" s="46"/>
      <c r="AF2591" s="46"/>
      <c r="AG2591" s="46"/>
      <c r="AH2591" s="46"/>
      <c r="AI2591" s="46"/>
      <c r="AJ2591" s="46"/>
      <c r="AK2591" s="46"/>
      <c r="AL2591" s="46"/>
      <c r="AM2591" s="46"/>
      <c r="AN2591" s="46"/>
      <c r="AO2591" s="46"/>
      <c r="AP2591" s="46"/>
      <c r="AQ2591" s="46"/>
      <c r="AR2591" s="46"/>
      <c r="AS2591" s="46"/>
      <c r="AT2591" s="46"/>
      <c r="AU2591" s="46"/>
      <c r="AV2591" s="46"/>
      <c r="AW2591" s="46"/>
      <c r="AX2591" s="46"/>
      <c r="AY2591" s="46"/>
      <c r="AZ2591" s="46"/>
      <c r="BA2591" s="46"/>
    </row>
    <row r="2592" spans="1:53" s="31" customFormat="1" ht="20.100000000000001" customHeight="1" x14ac:dyDescent="0.25">
      <c r="A2592" s="27" t="s">
        <v>115</v>
      </c>
      <c r="B2592" s="28" t="s">
        <v>243</v>
      </c>
      <c r="C2592" s="27" t="s">
        <v>696</v>
      </c>
      <c r="D2592" s="27" t="s">
        <v>1834</v>
      </c>
      <c r="E2592" s="27" t="s">
        <v>7</v>
      </c>
      <c r="F2592" s="27" t="s">
        <v>6507</v>
      </c>
      <c r="G2592" s="27" t="s">
        <v>11446</v>
      </c>
      <c r="H2592" s="27" t="s">
        <v>6513</v>
      </c>
      <c r="I2592" s="29">
        <v>150000</v>
      </c>
      <c r="J2592" s="27" t="s">
        <v>6514</v>
      </c>
      <c r="K2592" s="27" t="s">
        <v>11099</v>
      </c>
      <c r="L2592" s="27" t="s">
        <v>6579</v>
      </c>
      <c r="M2592" s="30">
        <v>42908</v>
      </c>
      <c r="N2592" s="27" t="s">
        <v>11199</v>
      </c>
      <c r="O2592" s="23">
        <v>0</v>
      </c>
      <c r="P2592" s="23">
        <v>0</v>
      </c>
      <c r="Q2592" s="23">
        <v>101560</v>
      </c>
      <c r="R2592" s="24">
        <v>0</v>
      </c>
      <c r="S2592" s="25">
        <v>0</v>
      </c>
      <c r="T2592" s="46"/>
      <c r="U2592" s="46"/>
      <c r="V2592" s="46"/>
      <c r="W2592" s="46"/>
      <c r="X2592" s="46"/>
      <c r="Y2592" s="46"/>
      <c r="Z2592" s="46"/>
      <c r="AA2592" s="46"/>
      <c r="AB2592" s="46"/>
      <c r="AC2592" s="46"/>
      <c r="AD2592" s="46"/>
      <c r="AE2592" s="46"/>
      <c r="AF2592" s="46"/>
      <c r="AG2592" s="46"/>
      <c r="AH2592" s="46"/>
      <c r="AI2592" s="46"/>
      <c r="AJ2592" s="46"/>
      <c r="AK2592" s="46"/>
      <c r="AL2592" s="46"/>
      <c r="AM2592" s="46"/>
      <c r="AN2592" s="46"/>
      <c r="AO2592" s="46"/>
      <c r="AP2592" s="46"/>
      <c r="AQ2592" s="46"/>
      <c r="AR2592" s="46"/>
      <c r="AS2592" s="46"/>
      <c r="AT2592" s="46"/>
      <c r="AU2592" s="46"/>
      <c r="AV2592" s="46"/>
      <c r="AW2592" s="46"/>
      <c r="AX2592" s="46"/>
      <c r="AY2592" s="46"/>
      <c r="AZ2592" s="46"/>
      <c r="BA2592" s="46"/>
    </row>
    <row r="2593" spans="1:53" s="31" customFormat="1" ht="20.100000000000001" customHeight="1" x14ac:dyDescent="0.25">
      <c r="A2593" s="27" t="s">
        <v>115</v>
      </c>
      <c r="B2593" s="28" t="s">
        <v>243</v>
      </c>
      <c r="C2593" s="27" t="s">
        <v>337</v>
      </c>
      <c r="D2593" s="27" t="s">
        <v>1841</v>
      </c>
      <c r="E2593" s="27" t="s">
        <v>7</v>
      </c>
      <c r="F2593" s="27" t="s">
        <v>6528</v>
      </c>
      <c r="G2593" s="27" t="s">
        <v>6529</v>
      </c>
      <c r="H2593" s="27" t="s">
        <v>6530</v>
      </c>
      <c r="I2593" s="29">
        <v>0</v>
      </c>
      <c r="J2593" s="27" t="s">
        <v>6514</v>
      </c>
      <c r="K2593" s="27" t="s">
        <v>11454</v>
      </c>
      <c r="L2593" s="27" t="s">
        <v>7770</v>
      </c>
      <c r="M2593" s="30" t="s">
        <v>6531</v>
      </c>
      <c r="N2593" s="27" t="s">
        <v>11455</v>
      </c>
      <c r="O2593" s="23">
        <v>0</v>
      </c>
      <c r="P2593" s="23">
        <v>0</v>
      </c>
      <c r="Q2593" s="23">
        <v>0</v>
      </c>
      <c r="R2593" s="24">
        <v>0</v>
      </c>
      <c r="S2593" s="25">
        <v>0</v>
      </c>
      <c r="T2593" s="46"/>
      <c r="U2593" s="46"/>
      <c r="V2593" s="46"/>
      <c r="W2593" s="46"/>
      <c r="X2593" s="46"/>
      <c r="Y2593" s="46"/>
      <c r="Z2593" s="46"/>
      <c r="AA2593" s="46"/>
      <c r="AB2593" s="46"/>
      <c r="AC2593" s="46"/>
      <c r="AD2593" s="46"/>
      <c r="AE2593" s="46"/>
      <c r="AF2593" s="46"/>
      <c r="AG2593" s="46"/>
      <c r="AH2593" s="46"/>
      <c r="AI2593" s="46"/>
      <c r="AJ2593" s="46"/>
      <c r="AK2593" s="46"/>
      <c r="AL2593" s="46"/>
      <c r="AM2593" s="46"/>
      <c r="AN2593" s="46"/>
      <c r="AO2593" s="46"/>
      <c r="AP2593" s="46"/>
      <c r="AQ2593" s="46"/>
      <c r="AR2593" s="46"/>
      <c r="AS2593" s="46"/>
      <c r="AT2593" s="46"/>
      <c r="AU2593" s="46"/>
      <c r="AV2593" s="46"/>
      <c r="AW2593" s="46"/>
      <c r="AX2593" s="46"/>
      <c r="AY2593" s="46"/>
      <c r="AZ2593" s="46"/>
      <c r="BA2593" s="46"/>
    </row>
    <row r="2594" spans="1:53" s="31" customFormat="1" ht="20.100000000000001" customHeight="1" x14ac:dyDescent="0.25">
      <c r="A2594" s="27" t="s">
        <v>115</v>
      </c>
      <c r="B2594" s="28" t="s">
        <v>243</v>
      </c>
      <c r="C2594" s="27" t="s">
        <v>331</v>
      </c>
      <c r="D2594" s="27" t="s">
        <v>1870</v>
      </c>
      <c r="E2594" s="27" t="s">
        <v>7</v>
      </c>
      <c r="F2594" s="27" t="s">
        <v>6507</v>
      </c>
      <c r="G2594" s="27" t="s">
        <v>11496</v>
      </c>
      <c r="H2594" s="27" t="s">
        <v>6588</v>
      </c>
      <c r="I2594" s="29">
        <v>50000</v>
      </c>
      <c r="J2594" s="27" t="s">
        <v>6514</v>
      </c>
      <c r="K2594" s="27" t="s">
        <v>11497</v>
      </c>
      <c r="L2594" s="27" t="s">
        <v>6585</v>
      </c>
      <c r="M2594" s="30">
        <v>42968</v>
      </c>
      <c r="N2594" s="27" t="s">
        <v>11199</v>
      </c>
      <c r="O2594" s="23">
        <v>0</v>
      </c>
      <c r="P2594" s="23">
        <v>0</v>
      </c>
      <c r="Q2594" s="23">
        <v>0</v>
      </c>
      <c r="R2594" s="24">
        <v>0</v>
      </c>
      <c r="S2594" s="25">
        <v>0</v>
      </c>
      <c r="T2594" s="46"/>
      <c r="U2594" s="46"/>
      <c r="V2594" s="46"/>
      <c r="W2594" s="46"/>
      <c r="X2594" s="46"/>
      <c r="Y2594" s="46"/>
      <c r="Z2594" s="46"/>
      <c r="AA2594" s="46"/>
      <c r="AB2594" s="46"/>
      <c r="AC2594" s="46"/>
      <c r="AD2594" s="46"/>
      <c r="AE2594" s="46"/>
      <c r="AF2594" s="46"/>
      <c r="AG2594" s="46"/>
      <c r="AH2594" s="46"/>
      <c r="AI2594" s="46"/>
      <c r="AJ2594" s="46"/>
      <c r="AK2594" s="46"/>
      <c r="AL2594" s="46"/>
      <c r="AM2594" s="46"/>
      <c r="AN2594" s="46"/>
      <c r="AO2594" s="46"/>
      <c r="AP2594" s="46"/>
      <c r="AQ2594" s="46"/>
      <c r="AR2594" s="46"/>
      <c r="AS2594" s="46"/>
      <c r="AT2594" s="46"/>
      <c r="AU2594" s="46"/>
      <c r="AV2594" s="46"/>
      <c r="AW2594" s="46"/>
      <c r="AX2594" s="46"/>
      <c r="AY2594" s="46"/>
      <c r="AZ2594" s="46"/>
      <c r="BA2594" s="46"/>
    </row>
    <row r="2595" spans="1:53" s="31" customFormat="1" ht="20.100000000000001" customHeight="1" x14ac:dyDescent="0.25">
      <c r="A2595" s="27" t="s">
        <v>115</v>
      </c>
      <c r="B2595" s="28" t="s">
        <v>243</v>
      </c>
      <c r="C2595" s="27" t="s">
        <v>556</v>
      </c>
      <c r="D2595" s="27" t="s">
        <v>1933</v>
      </c>
      <c r="E2595" s="27" t="s">
        <v>11130</v>
      </c>
      <c r="F2595" s="27" t="s">
        <v>5349</v>
      </c>
      <c r="G2595" s="27" t="s">
        <v>6752</v>
      </c>
      <c r="H2595" s="27" t="s">
        <v>6688</v>
      </c>
      <c r="I2595" s="29">
        <v>0</v>
      </c>
      <c r="J2595" s="27" t="s">
        <v>6520</v>
      </c>
      <c r="K2595" s="27" t="s">
        <v>11357</v>
      </c>
      <c r="L2595" s="27" t="s">
        <v>2930</v>
      </c>
      <c r="M2595" s="30" t="s">
        <v>6531</v>
      </c>
      <c r="N2595" s="27" t="s">
        <v>6689</v>
      </c>
      <c r="O2595" s="23">
        <v>0</v>
      </c>
      <c r="P2595" s="23">
        <v>0</v>
      </c>
      <c r="Q2595" s="23">
        <v>0</v>
      </c>
      <c r="R2595" s="24">
        <v>0</v>
      </c>
      <c r="S2595" s="25">
        <v>0</v>
      </c>
      <c r="T2595" s="46"/>
      <c r="U2595" s="46"/>
      <c r="V2595" s="46"/>
      <c r="W2595" s="46"/>
      <c r="X2595" s="46"/>
      <c r="Y2595" s="46"/>
      <c r="Z2595" s="46"/>
      <c r="AA2595" s="46"/>
      <c r="AB2595" s="46"/>
      <c r="AC2595" s="46"/>
      <c r="AD2595" s="46"/>
      <c r="AE2595" s="46"/>
      <c r="AF2595" s="46"/>
      <c r="AG2595" s="46"/>
      <c r="AH2595" s="46"/>
      <c r="AI2595" s="46"/>
      <c r="AJ2595" s="46"/>
      <c r="AK2595" s="46"/>
      <c r="AL2595" s="46"/>
      <c r="AM2595" s="46"/>
      <c r="AN2595" s="46"/>
      <c r="AO2595" s="46"/>
      <c r="AP2595" s="46"/>
      <c r="AQ2595" s="46"/>
      <c r="AR2595" s="46"/>
      <c r="AS2595" s="46"/>
      <c r="AT2595" s="46"/>
      <c r="AU2595" s="46"/>
      <c r="AV2595" s="46"/>
      <c r="AW2595" s="46"/>
      <c r="AX2595" s="46"/>
      <c r="AY2595" s="46"/>
      <c r="AZ2595" s="46"/>
      <c r="BA2595" s="46"/>
    </row>
    <row r="2596" spans="1:53" s="31" customFormat="1" ht="20.100000000000001" customHeight="1" x14ac:dyDescent="0.25">
      <c r="A2596" s="27" t="s">
        <v>115</v>
      </c>
      <c r="B2596" s="28" t="s">
        <v>243</v>
      </c>
      <c r="C2596" s="27" t="s">
        <v>634</v>
      </c>
      <c r="D2596" s="27" t="s">
        <v>1933</v>
      </c>
      <c r="E2596" s="27" t="s">
        <v>11130</v>
      </c>
      <c r="F2596" s="27" t="s">
        <v>5349</v>
      </c>
      <c r="G2596" s="27" t="s">
        <v>6753</v>
      </c>
      <c r="H2596" s="27" t="s">
        <v>6688</v>
      </c>
      <c r="I2596" s="29">
        <v>0</v>
      </c>
      <c r="J2596" s="27" t="s">
        <v>6520</v>
      </c>
      <c r="K2596" s="27" t="s">
        <v>11357</v>
      </c>
      <c r="L2596" s="27" t="s">
        <v>2930</v>
      </c>
      <c r="M2596" s="30" t="s">
        <v>6531</v>
      </c>
      <c r="N2596" s="27" t="s">
        <v>6689</v>
      </c>
      <c r="O2596" s="23">
        <v>0</v>
      </c>
      <c r="P2596" s="23">
        <v>0</v>
      </c>
      <c r="Q2596" s="23">
        <v>0</v>
      </c>
      <c r="R2596" s="24">
        <v>0</v>
      </c>
      <c r="S2596" s="25">
        <v>0</v>
      </c>
      <c r="T2596" s="46"/>
      <c r="U2596" s="46"/>
      <c r="V2596" s="46"/>
      <c r="W2596" s="46"/>
      <c r="X2596" s="46"/>
      <c r="Y2596" s="46"/>
      <c r="Z2596" s="46"/>
      <c r="AA2596" s="46"/>
      <c r="AB2596" s="46"/>
      <c r="AC2596" s="46"/>
      <c r="AD2596" s="46"/>
      <c r="AE2596" s="46"/>
      <c r="AF2596" s="46"/>
      <c r="AG2596" s="46"/>
      <c r="AH2596" s="46"/>
      <c r="AI2596" s="46"/>
      <c r="AJ2596" s="46"/>
      <c r="AK2596" s="46"/>
      <c r="AL2596" s="46"/>
      <c r="AM2596" s="46"/>
      <c r="AN2596" s="46"/>
      <c r="AO2596" s="46"/>
      <c r="AP2596" s="46"/>
      <c r="AQ2596" s="46"/>
      <c r="AR2596" s="46"/>
      <c r="AS2596" s="46"/>
      <c r="AT2596" s="46"/>
      <c r="AU2596" s="46"/>
      <c r="AV2596" s="46"/>
      <c r="AW2596" s="46"/>
      <c r="AX2596" s="46"/>
      <c r="AY2596" s="46"/>
      <c r="AZ2596" s="46"/>
      <c r="BA2596" s="46"/>
    </row>
    <row r="2597" spans="1:53" s="31" customFormat="1" ht="20.100000000000001" customHeight="1" x14ac:dyDescent="0.25">
      <c r="A2597" s="27" t="s">
        <v>115</v>
      </c>
      <c r="B2597" s="28" t="s">
        <v>243</v>
      </c>
      <c r="C2597" s="27" t="s">
        <v>649</v>
      </c>
      <c r="D2597" s="27" t="s">
        <v>1933</v>
      </c>
      <c r="E2597" s="27" t="s">
        <v>11130</v>
      </c>
      <c r="F2597" s="27" t="s">
        <v>5349</v>
      </c>
      <c r="G2597" s="27" t="s">
        <v>6754</v>
      </c>
      <c r="H2597" s="27" t="s">
        <v>6688</v>
      </c>
      <c r="I2597" s="29">
        <v>0</v>
      </c>
      <c r="J2597" s="27" t="s">
        <v>6520</v>
      </c>
      <c r="K2597" s="27" t="s">
        <v>11357</v>
      </c>
      <c r="L2597" s="27" t="s">
        <v>2930</v>
      </c>
      <c r="M2597" s="30" t="s">
        <v>6531</v>
      </c>
      <c r="N2597" s="27" t="s">
        <v>6689</v>
      </c>
      <c r="O2597" s="23">
        <v>0</v>
      </c>
      <c r="P2597" s="23">
        <v>0</v>
      </c>
      <c r="Q2597" s="23">
        <v>0</v>
      </c>
      <c r="R2597" s="24">
        <v>0</v>
      </c>
      <c r="S2597" s="25">
        <v>0</v>
      </c>
      <c r="T2597" s="46"/>
      <c r="U2597" s="46"/>
      <c r="V2597" s="46"/>
      <c r="W2597" s="46"/>
      <c r="X2597" s="46"/>
      <c r="Y2597" s="46"/>
      <c r="Z2597" s="46"/>
      <c r="AA2597" s="46"/>
      <c r="AB2597" s="46"/>
      <c r="AC2597" s="46"/>
      <c r="AD2597" s="46"/>
      <c r="AE2597" s="46"/>
      <c r="AF2597" s="46"/>
      <c r="AG2597" s="46"/>
      <c r="AH2597" s="46"/>
      <c r="AI2597" s="46"/>
      <c r="AJ2597" s="46"/>
      <c r="AK2597" s="46"/>
      <c r="AL2597" s="46"/>
      <c r="AM2597" s="46"/>
      <c r="AN2597" s="46"/>
      <c r="AO2597" s="46"/>
      <c r="AP2597" s="46"/>
      <c r="AQ2597" s="46"/>
      <c r="AR2597" s="46"/>
      <c r="AS2597" s="46"/>
      <c r="AT2597" s="46"/>
      <c r="AU2597" s="46"/>
      <c r="AV2597" s="46"/>
      <c r="AW2597" s="46"/>
      <c r="AX2597" s="46"/>
      <c r="AY2597" s="46"/>
      <c r="AZ2597" s="46"/>
      <c r="BA2597" s="46"/>
    </row>
    <row r="2598" spans="1:53" s="31" customFormat="1" ht="20.100000000000001" customHeight="1" x14ac:dyDescent="0.25">
      <c r="A2598" s="27" t="s">
        <v>115</v>
      </c>
      <c r="B2598" s="28" t="s">
        <v>243</v>
      </c>
      <c r="C2598" s="27" t="s">
        <v>534</v>
      </c>
      <c r="D2598" s="27" t="s">
        <v>1933</v>
      </c>
      <c r="E2598" s="27" t="s">
        <v>11130</v>
      </c>
      <c r="F2598" s="27" t="s">
        <v>5349</v>
      </c>
      <c r="G2598" s="27" t="s">
        <v>6755</v>
      </c>
      <c r="H2598" s="27" t="s">
        <v>6688</v>
      </c>
      <c r="I2598" s="29">
        <v>0</v>
      </c>
      <c r="J2598" s="27" t="s">
        <v>6520</v>
      </c>
      <c r="K2598" s="27" t="s">
        <v>11357</v>
      </c>
      <c r="L2598" s="27" t="s">
        <v>2930</v>
      </c>
      <c r="M2598" s="30" t="s">
        <v>6531</v>
      </c>
      <c r="N2598" s="27" t="s">
        <v>6689</v>
      </c>
      <c r="O2598" s="23">
        <v>0</v>
      </c>
      <c r="P2598" s="23">
        <v>0</v>
      </c>
      <c r="Q2598" s="23">
        <v>0</v>
      </c>
      <c r="R2598" s="24">
        <v>0</v>
      </c>
      <c r="S2598" s="25">
        <v>0</v>
      </c>
      <c r="T2598" s="46"/>
      <c r="U2598" s="46"/>
      <c r="V2598" s="46"/>
      <c r="W2598" s="46"/>
      <c r="X2598" s="46"/>
      <c r="Y2598" s="46"/>
      <c r="Z2598" s="46"/>
      <c r="AA2598" s="46"/>
      <c r="AB2598" s="46"/>
      <c r="AC2598" s="46"/>
      <c r="AD2598" s="46"/>
      <c r="AE2598" s="46"/>
      <c r="AF2598" s="46"/>
      <c r="AG2598" s="46"/>
      <c r="AH2598" s="46"/>
      <c r="AI2598" s="46"/>
      <c r="AJ2598" s="46"/>
      <c r="AK2598" s="46"/>
      <c r="AL2598" s="46"/>
      <c r="AM2598" s="46"/>
      <c r="AN2598" s="46"/>
      <c r="AO2598" s="46"/>
      <c r="AP2598" s="46"/>
      <c r="AQ2598" s="46"/>
      <c r="AR2598" s="46"/>
      <c r="AS2598" s="46"/>
      <c r="AT2598" s="46"/>
      <c r="AU2598" s="46"/>
      <c r="AV2598" s="46"/>
      <c r="AW2598" s="46"/>
      <c r="AX2598" s="46"/>
      <c r="AY2598" s="46"/>
      <c r="AZ2598" s="46"/>
      <c r="BA2598" s="46"/>
    </row>
    <row r="2599" spans="1:53" s="31" customFormat="1" ht="20.100000000000001" customHeight="1" x14ac:dyDescent="0.25">
      <c r="A2599" s="27" t="s">
        <v>115</v>
      </c>
      <c r="B2599" s="28" t="s">
        <v>243</v>
      </c>
      <c r="C2599" s="27" t="s">
        <v>397</v>
      </c>
      <c r="D2599" s="27" t="s">
        <v>1933</v>
      </c>
      <c r="E2599" s="27" t="s">
        <v>11130</v>
      </c>
      <c r="F2599" s="27" t="s">
        <v>5349</v>
      </c>
      <c r="G2599" s="27" t="s">
        <v>6776</v>
      </c>
      <c r="H2599" s="27" t="s">
        <v>6688</v>
      </c>
      <c r="I2599" s="29">
        <v>0</v>
      </c>
      <c r="J2599" s="27" t="s">
        <v>6520</v>
      </c>
      <c r="K2599" s="27" t="s">
        <v>11357</v>
      </c>
      <c r="L2599" s="27" t="s">
        <v>2930</v>
      </c>
      <c r="M2599" s="30" t="s">
        <v>6531</v>
      </c>
      <c r="N2599" s="27" t="s">
        <v>6689</v>
      </c>
      <c r="O2599" s="23">
        <v>0</v>
      </c>
      <c r="P2599" s="23">
        <v>0</v>
      </c>
      <c r="Q2599" s="23">
        <v>0</v>
      </c>
      <c r="R2599" s="24">
        <v>0</v>
      </c>
      <c r="S2599" s="25">
        <v>0</v>
      </c>
      <c r="T2599" s="46"/>
      <c r="U2599" s="46"/>
      <c r="V2599" s="46"/>
      <c r="W2599" s="46"/>
      <c r="X2599" s="46"/>
      <c r="Y2599" s="46"/>
      <c r="Z2599" s="46"/>
      <c r="AA2599" s="46"/>
      <c r="AB2599" s="46"/>
      <c r="AC2599" s="46"/>
      <c r="AD2599" s="46"/>
      <c r="AE2599" s="46"/>
      <c r="AF2599" s="46"/>
      <c r="AG2599" s="46"/>
      <c r="AH2599" s="46"/>
      <c r="AI2599" s="46"/>
      <c r="AJ2599" s="46"/>
      <c r="AK2599" s="46"/>
      <c r="AL2599" s="46"/>
      <c r="AM2599" s="46"/>
      <c r="AN2599" s="46"/>
      <c r="AO2599" s="46"/>
      <c r="AP2599" s="46"/>
      <c r="AQ2599" s="46"/>
      <c r="AR2599" s="46"/>
      <c r="AS2599" s="46"/>
      <c r="AT2599" s="46"/>
      <c r="AU2599" s="46"/>
      <c r="AV2599" s="46"/>
      <c r="AW2599" s="46"/>
      <c r="AX2599" s="46"/>
      <c r="AY2599" s="46"/>
      <c r="AZ2599" s="46"/>
      <c r="BA2599" s="46"/>
    </row>
    <row r="2600" spans="1:53" s="31" customFormat="1" ht="20.100000000000001" customHeight="1" x14ac:dyDescent="0.25">
      <c r="A2600" s="27" t="s">
        <v>115</v>
      </c>
      <c r="B2600" s="28" t="s">
        <v>243</v>
      </c>
      <c r="C2600" s="27" t="s">
        <v>381</v>
      </c>
      <c r="D2600" s="27" t="s">
        <v>1933</v>
      </c>
      <c r="E2600" s="27" t="s">
        <v>11130</v>
      </c>
      <c r="F2600" s="27" t="s">
        <v>5349</v>
      </c>
      <c r="G2600" s="27" t="s">
        <v>6788</v>
      </c>
      <c r="H2600" s="27" t="s">
        <v>6688</v>
      </c>
      <c r="I2600" s="29">
        <v>0</v>
      </c>
      <c r="J2600" s="27" t="s">
        <v>6520</v>
      </c>
      <c r="K2600" s="27" t="s">
        <v>11357</v>
      </c>
      <c r="L2600" s="27" t="s">
        <v>2930</v>
      </c>
      <c r="M2600" s="30" t="s">
        <v>6531</v>
      </c>
      <c r="N2600" s="27" t="s">
        <v>6689</v>
      </c>
      <c r="O2600" s="23">
        <v>0</v>
      </c>
      <c r="P2600" s="23">
        <v>0</v>
      </c>
      <c r="Q2600" s="23">
        <v>0</v>
      </c>
      <c r="R2600" s="24">
        <v>0</v>
      </c>
      <c r="S2600" s="25">
        <v>0</v>
      </c>
      <c r="T2600" s="46"/>
      <c r="U2600" s="46"/>
      <c r="V2600" s="46"/>
      <c r="W2600" s="46"/>
      <c r="X2600" s="46"/>
      <c r="Y2600" s="46"/>
      <c r="Z2600" s="46"/>
      <c r="AA2600" s="46"/>
      <c r="AB2600" s="46"/>
      <c r="AC2600" s="46"/>
      <c r="AD2600" s="46"/>
      <c r="AE2600" s="46"/>
      <c r="AF2600" s="46"/>
      <c r="AG2600" s="46"/>
      <c r="AH2600" s="46"/>
      <c r="AI2600" s="46"/>
      <c r="AJ2600" s="46"/>
      <c r="AK2600" s="46"/>
      <c r="AL2600" s="46"/>
      <c r="AM2600" s="46"/>
      <c r="AN2600" s="46"/>
      <c r="AO2600" s="46"/>
      <c r="AP2600" s="46"/>
      <c r="AQ2600" s="46"/>
      <c r="AR2600" s="46"/>
      <c r="AS2600" s="46"/>
      <c r="AT2600" s="46"/>
      <c r="AU2600" s="46"/>
      <c r="AV2600" s="46"/>
      <c r="AW2600" s="46"/>
      <c r="AX2600" s="46"/>
      <c r="AY2600" s="46"/>
      <c r="AZ2600" s="46"/>
      <c r="BA2600" s="46"/>
    </row>
    <row r="2601" spans="1:53" s="31" customFormat="1" ht="20.100000000000001" customHeight="1" x14ac:dyDescent="0.25">
      <c r="A2601" s="27" t="s">
        <v>115</v>
      </c>
      <c r="B2601" s="28" t="s">
        <v>243</v>
      </c>
      <c r="C2601" s="27" t="s">
        <v>427</v>
      </c>
      <c r="D2601" s="27" t="s">
        <v>1933</v>
      </c>
      <c r="E2601" s="27" t="s">
        <v>11130</v>
      </c>
      <c r="F2601" s="27" t="s">
        <v>5349</v>
      </c>
      <c r="G2601" s="27" t="s">
        <v>6789</v>
      </c>
      <c r="H2601" s="27" t="s">
        <v>6688</v>
      </c>
      <c r="I2601" s="29">
        <v>0</v>
      </c>
      <c r="J2601" s="27" t="s">
        <v>6520</v>
      </c>
      <c r="K2601" s="27" t="s">
        <v>11357</v>
      </c>
      <c r="L2601" s="27" t="s">
        <v>2930</v>
      </c>
      <c r="M2601" s="30" t="s">
        <v>6531</v>
      </c>
      <c r="N2601" s="27" t="s">
        <v>6689</v>
      </c>
      <c r="O2601" s="23">
        <v>0</v>
      </c>
      <c r="P2601" s="23">
        <v>0</v>
      </c>
      <c r="Q2601" s="23">
        <v>0</v>
      </c>
      <c r="R2601" s="24">
        <v>0</v>
      </c>
      <c r="S2601" s="25">
        <v>0</v>
      </c>
      <c r="T2601" s="46"/>
      <c r="U2601" s="46"/>
      <c r="V2601" s="46"/>
      <c r="W2601" s="46"/>
      <c r="X2601" s="46"/>
      <c r="Y2601" s="46"/>
      <c r="Z2601" s="46"/>
      <c r="AA2601" s="46"/>
      <c r="AB2601" s="46"/>
      <c r="AC2601" s="46"/>
      <c r="AD2601" s="46"/>
      <c r="AE2601" s="46"/>
      <c r="AF2601" s="46"/>
      <c r="AG2601" s="46"/>
      <c r="AH2601" s="46"/>
      <c r="AI2601" s="46"/>
      <c r="AJ2601" s="46"/>
      <c r="AK2601" s="46"/>
      <c r="AL2601" s="46"/>
      <c r="AM2601" s="46"/>
      <c r="AN2601" s="46"/>
      <c r="AO2601" s="46"/>
      <c r="AP2601" s="46"/>
      <c r="AQ2601" s="46"/>
      <c r="AR2601" s="46"/>
      <c r="AS2601" s="46"/>
      <c r="AT2601" s="46"/>
      <c r="AU2601" s="46"/>
      <c r="AV2601" s="46"/>
      <c r="AW2601" s="46"/>
      <c r="AX2601" s="46"/>
      <c r="AY2601" s="46"/>
      <c r="AZ2601" s="46"/>
      <c r="BA2601" s="46"/>
    </row>
    <row r="2602" spans="1:53" s="31" customFormat="1" ht="20.100000000000001" customHeight="1" x14ac:dyDescent="0.25">
      <c r="A2602" s="27" t="s">
        <v>115</v>
      </c>
      <c r="B2602" s="28" t="s">
        <v>243</v>
      </c>
      <c r="C2602" s="27" t="s">
        <v>427</v>
      </c>
      <c r="D2602" s="27" t="s">
        <v>1933</v>
      </c>
      <c r="E2602" s="27" t="s">
        <v>11130</v>
      </c>
      <c r="F2602" s="27" t="s">
        <v>5349</v>
      </c>
      <c r="G2602" s="27" t="s">
        <v>6790</v>
      </c>
      <c r="H2602" s="27" t="s">
        <v>6688</v>
      </c>
      <c r="I2602" s="29">
        <v>0</v>
      </c>
      <c r="J2602" s="27" t="s">
        <v>6520</v>
      </c>
      <c r="K2602" s="27" t="s">
        <v>11357</v>
      </c>
      <c r="L2602" s="27" t="s">
        <v>2930</v>
      </c>
      <c r="M2602" s="30" t="s">
        <v>6531</v>
      </c>
      <c r="N2602" s="27" t="s">
        <v>6689</v>
      </c>
      <c r="O2602" s="23">
        <v>0</v>
      </c>
      <c r="P2602" s="23">
        <v>0</v>
      </c>
      <c r="Q2602" s="23">
        <v>0</v>
      </c>
      <c r="R2602" s="24">
        <v>0</v>
      </c>
      <c r="S2602" s="25">
        <v>0</v>
      </c>
      <c r="T2602" s="46"/>
      <c r="U2602" s="46"/>
      <c r="V2602" s="46"/>
      <c r="W2602" s="46"/>
      <c r="X2602" s="46"/>
      <c r="Y2602" s="46"/>
      <c r="Z2602" s="46"/>
      <c r="AA2602" s="46"/>
      <c r="AB2602" s="46"/>
      <c r="AC2602" s="46"/>
      <c r="AD2602" s="46"/>
      <c r="AE2602" s="46"/>
      <c r="AF2602" s="46"/>
      <c r="AG2602" s="46"/>
      <c r="AH2602" s="46"/>
      <c r="AI2602" s="46"/>
      <c r="AJ2602" s="46"/>
      <c r="AK2602" s="46"/>
      <c r="AL2602" s="46"/>
      <c r="AM2602" s="46"/>
      <c r="AN2602" s="46"/>
      <c r="AO2602" s="46"/>
      <c r="AP2602" s="46"/>
      <c r="AQ2602" s="46"/>
      <c r="AR2602" s="46"/>
      <c r="AS2602" s="46"/>
      <c r="AT2602" s="46"/>
      <c r="AU2602" s="46"/>
      <c r="AV2602" s="46"/>
      <c r="AW2602" s="46"/>
      <c r="AX2602" s="46"/>
      <c r="AY2602" s="46"/>
      <c r="AZ2602" s="46"/>
      <c r="BA2602" s="46"/>
    </row>
    <row r="2603" spans="1:53" s="31" customFormat="1" ht="20.100000000000001" customHeight="1" x14ac:dyDescent="0.25">
      <c r="A2603" s="27" t="s">
        <v>115</v>
      </c>
      <c r="B2603" s="28" t="s">
        <v>243</v>
      </c>
      <c r="C2603" s="27" t="s">
        <v>331</v>
      </c>
      <c r="D2603" s="27" t="s">
        <v>1933</v>
      </c>
      <c r="E2603" s="27" t="s">
        <v>11130</v>
      </c>
      <c r="F2603" s="27" t="s">
        <v>5349</v>
      </c>
      <c r="G2603" s="27" t="s">
        <v>6791</v>
      </c>
      <c r="H2603" s="27" t="s">
        <v>6688</v>
      </c>
      <c r="I2603" s="29">
        <v>0</v>
      </c>
      <c r="J2603" s="27" t="s">
        <v>6520</v>
      </c>
      <c r="K2603" s="27" t="s">
        <v>11357</v>
      </c>
      <c r="L2603" s="27" t="s">
        <v>2930</v>
      </c>
      <c r="M2603" s="30" t="s">
        <v>6531</v>
      </c>
      <c r="N2603" s="27" t="s">
        <v>6689</v>
      </c>
      <c r="O2603" s="23">
        <v>0</v>
      </c>
      <c r="P2603" s="23">
        <v>0</v>
      </c>
      <c r="Q2603" s="23">
        <v>0</v>
      </c>
      <c r="R2603" s="24">
        <v>0</v>
      </c>
      <c r="S2603" s="25">
        <v>0</v>
      </c>
      <c r="T2603" s="46"/>
      <c r="U2603" s="46"/>
      <c r="V2603" s="46"/>
      <c r="W2603" s="46"/>
      <c r="X2603" s="46"/>
      <c r="Y2603" s="46"/>
      <c r="Z2603" s="46"/>
      <c r="AA2603" s="46"/>
      <c r="AB2603" s="46"/>
      <c r="AC2603" s="46"/>
      <c r="AD2603" s="46"/>
      <c r="AE2603" s="46"/>
      <c r="AF2603" s="46"/>
      <c r="AG2603" s="46"/>
      <c r="AH2603" s="46"/>
      <c r="AI2603" s="46"/>
      <c r="AJ2603" s="46"/>
      <c r="AK2603" s="46"/>
      <c r="AL2603" s="46"/>
      <c r="AM2603" s="46"/>
      <c r="AN2603" s="46"/>
      <c r="AO2603" s="46"/>
      <c r="AP2603" s="46"/>
      <c r="AQ2603" s="46"/>
      <c r="AR2603" s="46"/>
      <c r="AS2603" s="46"/>
      <c r="AT2603" s="46"/>
      <c r="AU2603" s="46"/>
      <c r="AV2603" s="46"/>
      <c r="AW2603" s="46"/>
      <c r="AX2603" s="46"/>
      <c r="AY2603" s="46"/>
      <c r="AZ2603" s="46"/>
      <c r="BA2603" s="46"/>
    </row>
    <row r="2604" spans="1:53" s="31" customFormat="1" ht="20.100000000000001" customHeight="1" x14ac:dyDescent="0.25">
      <c r="A2604" s="27" t="s">
        <v>115</v>
      </c>
      <c r="B2604" s="28" t="s">
        <v>243</v>
      </c>
      <c r="C2604" s="27" t="s">
        <v>671</v>
      </c>
      <c r="D2604" s="27" t="s">
        <v>1933</v>
      </c>
      <c r="E2604" s="27" t="s">
        <v>11130</v>
      </c>
      <c r="F2604" s="27" t="s">
        <v>5349</v>
      </c>
      <c r="G2604" s="27" t="s">
        <v>6792</v>
      </c>
      <c r="H2604" s="27" t="s">
        <v>6688</v>
      </c>
      <c r="I2604" s="29">
        <v>0</v>
      </c>
      <c r="J2604" s="27" t="s">
        <v>6520</v>
      </c>
      <c r="K2604" s="27" t="s">
        <v>11357</v>
      </c>
      <c r="L2604" s="27" t="s">
        <v>2930</v>
      </c>
      <c r="M2604" s="30" t="s">
        <v>6531</v>
      </c>
      <c r="N2604" s="27" t="s">
        <v>6689</v>
      </c>
      <c r="O2604" s="23">
        <v>0</v>
      </c>
      <c r="P2604" s="23">
        <v>0</v>
      </c>
      <c r="Q2604" s="23">
        <v>0</v>
      </c>
      <c r="R2604" s="24">
        <v>0</v>
      </c>
      <c r="S2604" s="25">
        <v>0</v>
      </c>
      <c r="T2604" s="46"/>
      <c r="U2604" s="46"/>
      <c r="V2604" s="46"/>
      <c r="W2604" s="46"/>
      <c r="X2604" s="46"/>
      <c r="Y2604" s="46"/>
      <c r="Z2604" s="46"/>
      <c r="AA2604" s="46"/>
      <c r="AB2604" s="46"/>
      <c r="AC2604" s="46"/>
      <c r="AD2604" s="46"/>
      <c r="AE2604" s="46"/>
      <c r="AF2604" s="46"/>
      <c r="AG2604" s="46"/>
      <c r="AH2604" s="46"/>
      <c r="AI2604" s="46"/>
      <c r="AJ2604" s="46"/>
      <c r="AK2604" s="46"/>
      <c r="AL2604" s="46"/>
      <c r="AM2604" s="46"/>
      <c r="AN2604" s="46"/>
      <c r="AO2604" s="46"/>
      <c r="AP2604" s="46"/>
      <c r="AQ2604" s="46"/>
      <c r="AR2604" s="46"/>
      <c r="AS2604" s="46"/>
      <c r="AT2604" s="46"/>
      <c r="AU2604" s="46"/>
      <c r="AV2604" s="46"/>
      <c r="AW2604" s="46"/>
      <c r="AX2604" s="46"/>
      <c r="AY2604" s="46"/>
      <c r="AZ2604" s="46"/>
      <c r="BA2604" s="46"/>
    </row>
    <row r="2605" spans="1:53" s="31" customFormat="1" ht="20.100000000000001" customHeight="1" x14ac:dyDescent="0.25">
      <c r="A2605" s="27" t="s">
        <v>115</v>
      </c>
      <c r="B2605" s="28" t="s">
        <v>243</v>
      </c>
      <c r="C2605" s="27" t="s">
        <v>671</v>
      </c>
      <c r="D2605" s="27" t="s">
        <v>1933</v>
      </c>
      <c r="E2605" s="27" t="s">
        <v>11130</v>
      </c>
      <c r="F2605" s="27" t="s">
        <v>5349</v>
      </c>
      <c r="G2605" s="27" t="s">
        <v>6793</v>
      </c>
      <c r="H2605" s="27" t="s">
        <v>6688</v>
      </c>
      <c r="I2605" s="29">
        <v>0</v>
      </c>
      <c r="J2605" s="27" t="s">
        <v>6520</v>
      </c>
      <c r="K2605" s="27" t="s">
        <v>11357</v>
      </c>
      <c r="L2605" s="27" t="s">
        <v>6794</v>
      </c>
      <c r="M2605" s="30" t="s">
        <v>6531</v>
      </c>
      <c r="N2605" s="27" t="s">
        <v>6689</v>
      </c>
      <c r="O2605" s="23">
        <v>0</v>
      </c>
      <c r="P2605" s="23">
        <v>0</v>
      </c>
      <c r="Q2605" s="23">
        <v>0</v>
      </c>
      <c r="R2605" s="24">
        <v>0</v>
      </c>
      <c r="S2605" s="25">
        <v>0</v>
      </c>
      <c r="T2605" s="46"/>
      <c r="U2605" s="46"/>
      <c r="V2605" s="46"/>
      <c r="W2605" s="46"/>
      <c r="X2605" s="46"/>
      <c r="Y2605" s="46"/>
      <c r="Z2605" s="46"/>
      <c r="AA2605" s="46"/>
      <c r="AB2605" s="46"/>
      <c r="AC2605" s="46"/>
      <c r="AD2605" s="46"/>
      <c r="AE2605" s="46"/>
      <c r="AF2605" s="46"/>
      <c r="AG2605" s="46"/>
      <c r="AH2605" s="46"/>
      <c r="AI2605" s="46"/>
      <c r="AJ2605" s="46"/>
      <c r="AK2605" s="46"/>
      <c r="AL2605" s="46"/>
      <c r="AM2605" s="46"/>
      <c r="AN2605" s="46"/>
      <c r="AO2605" s="46"/>
      <c r="AP2605" s="46"/>
      <c r="AQ2605" s="46"/>
      <c r="AR2605" s="46"/>
      <c r="AS2605" s="46"/>
      <c r="AT2605" s="46"/>
      <c r="AU2605" s="46"/>
      <c r="AV2605" s="46"/>
      <c r="AW2605" s="46"/>
      <c r="AX2605" s="46"/>
      <c r="AY2605" s="46"/>
      <c r="AZ2605" s="46"/>
      <c r="BA2605" s="46"/>
    </row>
    <row r="2606" spans="1:53" s="31" customFormat="1" ht="20.100000000000001" customHeight="1" x14ac:dyDescent="0.25">
      <c r="A2606" s="27" t="s">
        <v>115</v>
      </c>
      <c r="B2606" s="28" t="s">
        <v>243</v>
      </c>
      <c r="C2606" s="27" t="s">
        <v>397</v>
      </c>
      <c r="D2606" s="27" t="s">
        <v>1933</v>
      </c>
      <c r="E2606" s="27" t="s">
        <v>11130</v>
      </c>
      <c r="F2606" s="27" t="s">
        <v>5349</v>
      </c>
      <c r="G2606" s="27" t="s">
        <v>6834</v>
      </c>
      <c r="H2606" s="27" t="s">
        <v>6688</v>
      </c>
      <c r="I2606" s="29">
        <v>0</v>
      </c>
      <c r="J2606" s="27" t="s">
        <v>6520</v>
      </c>
      <c r="K2606" s="27" t="s">
        <v>11357</v>
      </c>
      <c r="L2606" s="27" t="s">
        <v>2930</v>
      </c>
      <c r="M2606" s="30" t="s">
        <v>6531</v>
      </c>
      <c r="N2606" s="27" t="s">
        <v>6689</v>
      </c>
      <c r="O2606" s="23">
        <v>0</v>
      </c>
      <c r="P2606" s="23">
        <v>0</v>
      </c>
      <c r="Q2606" s="23">
        <v>0</v>
      </c>
      <c r="R2606" s="24">
        <v>0</v>
      </c>
      <c r="S2606" s="25">
        <v>0</v>
      </c>
      <c r="T2606" s="46"/>
      <c r="U2606" s="46"/>
      <c r="V2606" s="46"/>
      <c r="W2606" s="46"/>
      <c r="X2606" s="46"/>
      <c r="Y2606" s="46"/>
      <c r="Z2606" s="46"/>
      <c r="AA2606" s="46"/>
      <c r="AB2606" s="46"/>
      <c r="AC2606" s="46"/>
      <c r="AD2606" s="46"/>
      <c r="AE2606" s="46"/>
      <c r="AF2606" s="46"/>
      <c r="AG2606" s="46"/>
      <c r="AH2606" s="46"/>
      <c r="AI2606" s="46"/>
      <c r="AJ2606" s="46"/>
      <c r="AK2606" s="46"/>
      <c r="AL2606" s="46"/>
      <c r="AM2606" s="46"/>
      <c r="AN2606" s="46"/>
      <c r="AO2606" s="46"/>
      <c r="AP2606" s="46"/>
      <c r="AQ2606" s="46"/>
      <c r="AR2606" s="46"/>
      <c r="AS2606" s="46"/>
      <c r="AT2606" s="46"/>
      <c r="AU2606" s="46"/>
      <c r="AV2606" s="46"/>
      <c r="AW2606" s="46"/>
      <c r="AX2606" s="46"/>
      <c r="AY2606" s="46"/>
      <c r="AZ2606" s="46"/>
      <c r="BA2606" s="46"/>
    </row>
    <row r="2607" spans="1:53" s="31" customFormat="1" ht="20.100000000000001" customHeight="1" x14ac:dyDescent="0.25">
      <c r="A2607" s="27" t="s">
        <v>115</v>
      </c>
      <c r="B2607" s="28" t="s">
        <v>243</v>
      </c>
      <c r="C2607" s="27" t="s">
        <v>674</v>
      </c>
      <c r="D2607" s="27" t="s">
        <v>1969</v>
      </c>
      <c r="E2607" s="27" t="s">
        <v>7</v>
      </c>
      <c r="F2607" s="27" t="s">
        <v>6507</v>
      </c>
      <c r="G2607" s="27" t="s">
        <v>6937</v>
      </c>
      <c r="H2607" s="27" t="s">
        <v>6938</v>
      </c>
      <c r="I2607" s="29">
        <v>188447.28</v>
      </c>
      <c r="J2607" s="27" t="s">
        <v>6520</v>
      </c>
      <c r="K2607" s="27" t="s">
        <v>11664</v>
      </c>
      <c r="L2607" s="27" t="s">
        <v>7051</v>
      </c>
      <c r="M2607" s="30" t="s">
        <v>6531</v>
      </c>
      <c r="N2607" s="27" t="s">
        <v>6621</v>
      </c>
      <c r="O2607" s="23">
        <v>15000</v>
      </c>
      <c r="P2607" s="23">
        <v>65017.86</v>
      </c>
      <c r="Q2607" s="23">
        <v>0</v>
      </c>
      <c r="R2607" s="24">
        <v>27378</v>
      </c>
      <c r="S2607" s="25">
        <v>0</v>
      </c>
      <c r="T2607" s="46"/>
      <c r="U2607" s="46"/>
      <c r="V2607" s="46"/>
      <c r="W2607" s="46"/>
      <c r="X2607" s="46"/>
      <c r="Y2607" s="46"/>
      <c r="Z2607" s="46"/>
      <c r="AA2607" s="46"/>
      <c r="AB2607" s="46"/>
      <c r="AC2607" s="46"/>
      <c r="AD2607" s="46"/>
      <c r="AE2607" s="46"/>
      <c r="AF2607" s="46"/>
      <c r="AG2607" s="46"/>
      <c r="AH2607" s="46"/>
      <c r="AI2607" s="46"/>
      <c r="AJ2607" s="46"/>
      <c r="AK2607" s="46"/>
      <c r="AL2607" s="46"/>
      <c r="AM2607" s="46"/>
      <c r="AN2607" s="46"/>
      <c r="AO2607" s="46"/>
      <c r="AP2607" s="46"/>
      <c r="AQ2607" s="46"/>
      <c r="AR2607" s="46"/>
      <c r="AS2607" s="46"/>
      <c r="AT2607" s="46"/>
      <c r="AU2607" s="46"/>
      <c r="AV2607" s="46"/>
      <c r="AW2607" s="46"/>
      <c r="AX2607" s="46"/>
      <c r="AY2607" s="46"/>
      <c r="AZ2607" s="46"/>
      <c r="BA2607" s="46"/>
    </row>
    <row r="2608" spans="1:53" s="31" customFormat="1" ht="20.100000000000001" customHeight="1" x14ac:dyDescent="0.25">
      <c r="A2608" s="27" t="s">
        <v>115</v>
      </c>
      <c r="B2608" s="28" t="s">
        <v>243</v>
      </c>
      <c r="C2608" s="27" t="s">
        <v>534</v>
      </c>
      <c r="D2608" s="27" t="s">
        <v>1933</v>
      </c>
      <c r="E2608" s="27" t="s">
        <v>11130</v>
      </c>
      <c r="F2608" s="27" t="s">
        <v>5349</v>
      </c>
      <c r="G2608" s="27" t="s">
        <v>6945</v>
      </c>
      <c r="H2608" s="27" t="s">
        <v>6729</v>
      </c>
      <c r="I2608" s="29">
        <v>0</v>
      </c>
      <c r="J2608" s="27" t="s">
        <v>6520</v>
      </c>
      <c r="K2608" s="27" t="s">
        <v>11357</v>
      </c>
      <c r="L2608" s="27" t="s">
        <v>2930</v>
      </c>
      <c r="M2608" s="30" t="s">
        <v>6531</v>
      </c>
      <c r="N2608" s="27" t="s">
        <v>6689</v>
      </c>
      <c r="O2608" s="23">
        <v>0</v>
      </c>
      <c r="P2608" s="23">
        <v>0</v>
      </c>
      <c r="Q2608" s="23">
        <v>0</v>
      </c>
      <c r="R2608" s="24">
        <v>0</v>
      </c>
      <c r="S2608" s="25">
        <v>0</v>
      </c>
      <c r="T2608" s="46"/>
      <c r="U2608" s="46"/>
      <c r="V2608" s="46"/>
      <c r="W2608" s="46"/>
      <c r="X2608" s="46"/>
      <c r="Y2608" s="46"/>
      <c r="Z2608" s="46"/>
      <c r="AA2608" s="46"/>
      <c r="AB2608" s="46"/>
      <c r="AC2608" s="46"/>
      <c r="AD2608" s="46"/>
      <c r="AE2608" s="46"/>
      <c r="AF2608" s="46"/>
      <c r="AG2608" s="46"/>
      <c r="AH2608" s="46"/>
      <c r="AI2608" s="46"/>
      <c r="AJ2608" s="46"/>
      <c r="AK2608" s="46"/>
      <c r="AL2608" s="46"/>
      <c r="AM2608" s="46"/>
      <c r="AN2608" s="46"/>
      <c r="AO2608" s="46"/>
      <c r="AP2608" s="46"/>
      <c r="AQ2608" s="46"/>
      <c r="AR2608" s="46"/>
      <c r="AS2608" s="46"/>
      <c r="AT2608" s="46"/>
      <c r="AU2608" s="46"/>
      <c r="AV2608" s="46"/>
      <c r="AW2608" s="46"/>
      <c r="AX2608" s="46"/>
      <c r="AY2608" s="46"/>
      <c r="AZ2608" s="46"/>
      <c r="BA2608" s="46"/>
    </row>
    <row r="2609" spans="1:53" s="31" customFormat="1" ht="20.100000000000001" customHeight="1" x14ac:dyDescent="0.25">
      <c r="A2609" s="27" t="s">
        <v>115</v>
      </c>
      <c r="B2609" s="28" t="s">
        <v>243</v>
      </c>
      <c r="C2609" s="27" t="s">
        <v>323</v>
      </c>
      <c r="D2609" s="27" t="s">
        <v>1933</v>
      </c>
      <c r="E2609" s="27" t="s">
        <v>11130</v>
      </c>
      <c r="F2609" s="27" t="s">
        <v>5349</v>
      </c>
      <c r="G2609" s="27" t="s">
        <v>6946</v>
      </c>
      <c r="H2609" s="27" t="s">
        <v>6688</v>
      </c>
      <c r="I2609" s="29">
        <v>0</v>
      </c>
      <c r="J2609" s="27" t="s">
        <v>6520</v>
      </c>
      <c r="K2609" s="27" t="s">
        <v>11357</v>
      </c>
      <c r="L2609" s="27" t="s">
        <v>2930</v>
      </c>
      <c r="M2609" s="30" t="s">
        <v>6531</v>
      </c>
      <c r="N2609" s="27" t="s">
        <v>6689</v>
      </c>
      <c r="O2609" s="23">
        <v>0</v>
      </c>
      <c r="P2609" s="23">
        <v>0</v>
      </c>
      <c r="Q2609" s="23">
        <v>0</v>
      </c>
      <c r="R2609" s="24">
        <v>0</v>
      </c>
      <c r="S2609" s="25">
        <v>0</v>
      </c>
      <c r="T2609" s="46"/>
      <c r="U2609" s="46"/>
      <c r="V2609" s="46"/>
      <c r="W2609" s="46"/>
      <c r="X2609" s="46"/>
      <c r="Y2609" s="46"/>
      <c r="Z2609" s="46"/>
      <c r="AA2609" s="46"/>
      <c r="AB2609" s="46"/>
      <c r="AC2609" s="46"/>
      <c r="AD2609" s="46"/>
      <c r="AE2609" s="46"/>
      <c r="AF2609" s="46"/>
      <c r="AG2609" s="46"/>
      <c r="AH2609" s="46"/>
      <c r="AI2609" s="46"/>
      <c r="AJ2609" s="46"/>
      <c r="AK2609" s="46"/>
      <c r="AL2609" s="46"/>
      <c r="AM2609" s="46"/>
      <c r="AN2609" s="46"/>
      <c r="AO2609" s="46"/>
      <c r="AP2609" s="46"/>
      <c r="AQ2609" s="46"/>
      <c r="AR2609" s="46"/>
      <c r="AS2609" s="46"/>
      <c r="AT2609" s="46"/>
      <c r="AU2609" s="46"/>
      <c r="AV2609" s="46"/>
      <c r="AW2609" s="46"/>
      <c r="AX2609" s="46"/>
      <c r="AY2609" s="46"/>
      <c r="AZ2609" s="46"/>
      <c r="BA2609" s="46"/>
    </row>
    <row r="2610" spans="1:53" s="31" customFormat="1" ht="20.100000000000001" customHeight="1" x14ac:dyDescent="0.25">
      <c r="A2610" s="27" t="s">
        <v>115</v>
      </c>
      <c r="B2610" s="28" t="s">
        <v>243</v>
      </c>
      <c r="C2610" s="27" t="s">
        <v>320</v>
      </c>
      <c r="D2610" s="27" t="s">
        <v>1933</v>
      </c>
      <c r="E2610" s="27" t="s">
        <v>11130</v>
      </c>
      <c r="F2610" s="27" t="s">
        <v>5349</v>
      </c>
      <c r="G2610" s="27" t="s">
        <v>6947</v>
      </c>
      <c r="H2610" s="27" t="s">
        <v>6729</v>
      </c>
      <c r="I2610" s="29">
        <v>0</v>
      </c>
      <c r="J2610" s="27" t="s">
        <v>6520</v>
      </c>
      <c r="K2610" s="27" t="s">
        <v>11357</v>
      </c>
      <c r="L2610" s="27" t="s">
        <v>2930</v>
      </c>
      <c r="M2610" s="30" t="s">
        <v>6531</v>
      </c>
      <c r="N2610" s="27" t="s">
        <v>6689</v>
      </c>
      <c r="O2610" s="23">
        <v>0</v>
      </c>
      <c r="P2610" s="23">
        <v>0</v>
      </c>
      <c r="Q2610" s="23">
        <v>0</v>
      </c>
      <c r="R2610" s="24">
        <v>0</v>
      </c>
      <c r="S2610" s="25">
        <v>0</v>
      </c>
      <c r="T2610" s="46"/>
      <c r="U2610" s="46"/>
      <c r="V2610" s="46"/>
      <c r="W2610" s="46"/>
      <c r="X2610" s="46"/>
      <c r="Y2610" s="46"/>
      <c r="Z2610" s="46"/>
      <c r="AA2610" s="46"/>
      <c r="AB2610" s="46"/>
      <c r="AC2610" s="46"/>
      <c r="AD2610" s="46"/>
      <c r="AE2610" s="46"/>
      <c r="AF2610" s="46"/>
      <c r="AG2610" s="46"/>
      <c r="AH2610" s="46"/>
      <c r="AI2610" s="46"/>
      <c r="AJ2610" s="46"/>
      <c r="AK2610" s="46"/>
      <c r="AL2610" s="46"/>
      <c r="AM2610" s="46"/>
      <c r="AN2610" s="46"/>
      <c r="AO2610" s="46"/>
      <c r="AP2610" s="46"/>
      <c r="AQ2610" s="46"/>
      <c r="AR2610" s="46"/>
      <c r="AS2610" s="46"/>
      <c r="AT2610" s="46"/>
      <c r="AU2610" s="46"/>
      <c r="AV2610" s="46"/>
      <c r="AW2610" s="46"/>
      <c r="AX2610" s="46"/>
      <c r="AY2610" s="46"/>
      <c r="AZ2610" s="46"/>
      <c r="BA2610" s="46"/>
    </row>
    <row r="2611" spans="1:53" s="31" customFormat="1" ht="20.100000000000001" customHeight="1" x14ac:dyDescent="0.25">
      <c r="A2611" s="27" t="s">
        <v>115</v>
      </c>
      <c r="B2611" s="28" t="s">
        <v>243</v>
      </c>
      <c r="C2611" s="27" t="s">
        <v>381</v>
      </c>
      <c r="D2611" s="27" t="s">
        <v>1933</v>
      </c>
      <c r="E2611" s="27" t="s">
        <v>11130</v>
      </c>
      <c r="F2611" s="27" t="s">
        <v>5349</v>
      </c>
      <c r="G2611" s="27" t="s">
        <v>6948</v>
      </c>
      <c r="H2611" s="27" t="s">
        <v>6729</v>
      </c>
      <c r="I2611" s="29">
        <v>0</v>
      </c>
      <c r="J2611" s="27" t="s">
        <v>6520</v>
      </c>
      <c r="K2611" s="27" t="s">
        <v>11357</v>
      </c>
      <c r="L2611" s="27" t="s">
        <v>2930</v>
      </c>
      <c r="M2611" s="30" t="s">
        <v>6531</v>
      </c>
      <c r="N2611" s="27" t="s">
        <v>6689</v>
      </c>
      <c r="O2611" s="23">
        <v>0</v>
      </c>
      <c r="P2611" s="23">
        <v>0</v>
      </c>
      <c r="Q2611" s="23">
        <v>0</v>
      </c>
      <c r="R2611" s="24">
        <v>0</v>
      </c>
      <c r="S2611" s="25">
        <v>0</v>
      </c>
      <c r="T2611" s="46"/>
      <c r="U2611" s="46"/>
      <c r="V2611" s="46"/>
      <c r="W2611" s="46"/>
      <c r="X2611" s="46"/>
      <c r="Y2611" s="46"/>
      <c r="Z2611" s="46"/>
      <c r="AA2611" s="46"/>
      <c r="AB2611" s="46"/>
      <c r="AC2611" s="46"/>
      <c r="AD2611" s="46"/>
      <c r="AE2611" s="46"/>
      <c r="AF2611" s="46"/>
      <c r="AG2611" s="46"/>
      <c r="AH2611" s="46"/>
      <c r="AI2611" s="46"/>
      <c r="AJ2611" s="46"/>
      <c r="AK2611" s="46"/>
      <c r="AL2611" s="46"/>
      <c r="AM2611" s="46"/>
      <c r="AN2611" s="46"/>
      <c r="AO2611" s="46"/>
      <c r="AP2611" s="46"/>
      <c r="AQ2611" s="46"/>
      <c r="AR2611" s="46"/>
      <c r="AS2611" s="46"/>
      <c r="AT2611" s="46"/>
      <c r="AU2611" s="46"/>
      <c r="AV2611" s="46"/>
      <c r="AW2611" s="46"/>
      <c r="AX2611" s="46"/>
      <c r="AY2611" s="46"/>
      <c r="AZ2611" s="46"/>
      <c r="BA2611" s="46"/>
    </row>
    <row r="2612" spans="1:53" s="31" customFormat="1" ht="20.100000000000001" customHeight="1" x14ac:dyDescent="0.25">
      <c r="A2612" s="27" t="s">
        <v>115</v>
      </c>
      <c r="B2612" s="28" t="s">
        <v>243</v>
      </c>
      <c r="C2612" s="27" t="s">
        <v>649</v>
      </c>
      <c r="D2612" s="27" t="s">
        <v>1933</v>
      </c>
      <c r="E2612" s="27" t="s">
        <v>11130</v>
      </c>
      <c r="F2612" s="27" t="s">
        <v>5349</v>
      </c>
      <c r="G2612" s="27" t="s">
        <v>6949</v>
      </c>
      <c r="H2612" s="27" t="s">
        <v>6729</v>
      </c>
      <c r="I2612" s="29">
        <v>0</v>
      </c>
      <c r="J2612" s="27" t="s">
        <v>6520</v>
      </c>
      <c r="K2612" s="27" t="s">
        <v>11357</v>
      </c>
      <c r="L2612" s="27" t="s">
        <v>2930</v>
      </c>
      <c r="M2612" s="30" t="s">
        <v>6531</v>
      </c>
      <c r="N2612" s="27" t="s">
        <v>6689</v>
      </c>
      <c r="O2612" s="23">
        <v>0</v>
      </c>
      <c r="P2612" s="23">
        <v>0</v>
      </c>
      <c r="Q2612" s="23">
        <v>0</v>
      </c>
      <c r="R2612" s="24">
        <v>0</v>
      </c>
      <c r="S2612" s="25">
        <v>0</v>
      </c>
      <c r="T2612" s="46"/>
      <c r="U2612" s="46"/>
      <c r="V2612" s="46"/>
      <c r="W2612" s="46"/>
      <c r="X2612" s="46"/>
      <c r="Y2612" s="46"/>
      <c r="Z2612" s="46"/>
      <c r="AA2612" s="46"/>
      <c r="AB2612" s="46"/>
      <c r="AC2612" s="46"/>
      <c r="AD2612" s="46"/>
      <c r="AE2612" s="46"/>
      <c r="AF2612" s="46"/>
      <c r="AG2612" s="46"/>
      <c r="AH2612" s="46"/>
      <c r="AI2612" s="46"/>
      <c r="AJ2612" s="46"/>
      <c r="AK2612" s="46"/>
      <c r="AL2612" s="46"/>
      <c r="AM2612" s="46"/>
      <c r="AN2612" s="46"/>
      <c r="AO2612" s="46"/>
      <c r="AP2612" s="46"/>
      <c r="AQ2612" s="46"/>
      <c r="AR2612" s="46"/>
      <c r="AS2612" s="46"/>
      <c r="AT2612" s="46"/>
      <c r="AU2612" s="46"/>
      <c r="AV2612" s="46"/>
      <c r="AW2612" s="46"/>
      <c r="AX2612" s="46"/>
      <c r="AY2612" s="46"/>
      <c r="AZ2612" s="46"/>
      <c r="BA2612" s="46"/>
    </row>
    <row r="2613" spans="1:53" s="31" customFormat="1" ht="20.100000000000001" customHeight="1" x14ac:dyDescent="0.25">
      <c r="A2613" s="27" t="s">
        <v>115</v>
      </c>
      <c r="B2613" s="28" t="s">
        <v>243</v>
      </c>
      <c r="C2613" s="27" t="s">
        <v>519</v>
      </c>
      <c r="D2613" s="27" t="s">
        <v>1933</v>
      </c>
      <c r="E2613" s="27" t="s">
        <v>11130</v>
      </c>
      <c r="F2613" s="27" t="s">
        <v>5349</v>
      </c>
      <c r="G2613" s="27" t="s">
        <v>6950</v>
      </c>
      <c r="H2613" s="27" t="s">
        <v>6729</v>
      </c>
      <c r="I2613" s="29">
        <v>0</v>
      </c>
      <c r="J2613" s="27" t="s">
        <v>6520</v>
      </c>
      <c r="K2613" s="27" t="s">
        <v>11357</v>
      </c>
      <c r="L2613" s="27" t="s">
        <v>2930</v>
      </c>
      <c r="M2613" s="30" t="s">
        <v>6531</v>
      </c>
      <c r="N2613" s="27" t="s">
        <v>6689</v>
      </c>
      <c r="O2613" s="23">
        <v>0</v>
      </c>
      <c r="P2613" s="23">
        <v>0</v>
      </c>
      <c r="Q2613" s="23">
        <v>0</v>
      </c>
      <c r="R2613" s="24">
        <v>0</v>
      </c>
      <c r="S2613" s="25">
        <v>0</v>
      </c>
      <c r="T2613" s="46"/>
      <c r="U2613" s="46"/>
      <c r="V2613" s="46"/>
      <c r="W2613" s="46"/>
      <c r="X2613" s="46"/>
      <c r="Y2613" s="46"/>
      <c r="Z2613" s="46"/>
      <c r="AA2613" s="46"/>
      <c r="AB2613" s="46"/>
      <c r="AC2613" s="46"/>
      <c r="AD2613" s="46"/>
      <c r="AE2613" s="46"/>
      <c r="AF2613" s="46"/>
      <c r="AG2613" s="46"/>
      <c r="AH2613" s="46"/>
      <c r="AI2613" s="46"/>
      <c r="AJ2613" s="46"/>
      <c r="AK2613" s="46"/>
      <c r="AL2613" s="46"/>
      <c r="AM2613" s="46"/>
      <c r="AN2613" s="46"/>
      <c r="AO2613" s="46"/>
      <c r="AP2613" s="46"/>
      <c r="AQ2613" s="46"/>
      <c r="AR2613" s="46"/>
      <c r="AS2613" s="46"/>
      <c r="AT2613" s="46"/>
      <c r="AU2613" s="46"/>
      <c r="AV2613" s="46"/>
      <c r="AW2613" s="46"/>
      <c r="AX2613" s="46"/>
      <c r="AY2613" s="46"/>
      <c r="AZ2613" s="46"/>
      <c r="BA2613" s="46"/>
    </row>
    <row r="2614" spans="1:53" s="31" customFormat="1" ht="20.100000000000001" customHeight="1" x14ac:dyDescent="0.25">
      <c r="A2614" s="27" t="s">
        <v>115</v>
      </c>
      <c r="B2614" s="28" t="s">
        <v>243</v>
      </c>
      <c r="C2614" s="27" t="s">
        <v>427</v>
      </c>
      <c r="D2614" s="27" t="s">
        <v>1933</v>
      </c>
      <c r="E2614" s="27" t="s">
        <v>11130</v>
      </c>
      <c r="F2614" s="27" t="s">
        <v>5349</v>
      </c>
      <c r="G2614" s="27" t="s">
        <v>6951</v>
      </c>
      <c r="H2614" s="27" t="s">
        <v>6729</v>
      </c>
      <c r="I2614" s="29">
        <v>0</v>
      </c>
      <c r="J2614" s="27" t="s">
        <v>6520</v>
      </c>
      <c r="K2614" s="27" t="s">
        <v>11357</v>
      </c>
      <c r="L2614" s="27" t="s">
        <v>2930</v>
      </c>
      <c r="M2614" s="30" t="s">
        <v>6531</v>
      </c>
      <c r="N2614" s="27" t="s">
        <v>6689</v>
      </c>
      <c r="O2614" s="23">
        <v>0</v>
      </c>
      <c r="P2614" s="23">
        <v>0</v>
      </c>
      <c r="Q2614" s="23">
        <v>0</v>
      </c>
      <c r="R2614" s="24">
        <v>0</v>
      </c>
      <c r="S2614" s="25">
        <v>0</v>
      </c>
      <c r="T2614" s="46"/>
      <c r="U2614" s="46"/>
      <c r="V2614" s="46"/>
      <c r="W2614" s="46"/>
      <c r="X2614" s="46"/>
      <c r="Y2614" s="46"/>
      <c r="Z2614" s="46"/>
      <c r="AA2614" s="46"/>
      <c r="AB2614" s="46"/>
      <c r="AC2614" s="46"/>
      <c r="AD2614" s="46"/>
      <c r="AE2614" s="46"/>
      <c r="AF2614" s="46"/>
      <c r="AG2614" s="46"/>
      <c r="AH2614" s="46"/>
      <c r="AI2614" s="46"/>
      <c r="AJ2614" s="46"/>
      <c r="AK2614" s="46"/>
      <c r="AL2614" s="46"/>
      <c r="AM2614" s="46"/>
      <c r="AN2614" s="46"/>
      <c r="AO2614" s="46"/>
      <c r="AP2614" s="46"/>
      <c r="AQ2614" s="46"/>
      <c r="AR2614" s="46"/>
      <c r="AS2614" s="46"/>
      <c r="AT2614" s="46"/>
      <c r="AU2614" s="46"/>
      <c r="AV2614" s="46"/>
      <c r="AW2614" s="46"/>
      <c r="AX2614" s="46"/>
      <c r="AY2614" s="46"/>
      <c r="AZ2614" s="46"/>
      <c r="BA2614" s="46"/>
    </row>
    <row r="2615" spans="1:53" s="31" customFormat="1" ht="20.100000000000001" customHeight="1" x14ac:dyDescent="0.25">
      <c r="A2615" s="27" t="s">
        <v>115</v>
      </c>
      <c r="B2615" s="28" t="s">
        <v>243</v>
      </c>
      <c r="C2615" s="27" t="s">
        <v>427</v>
      </c>
      <c r="D2615" s="27" t="s">
        <v>1933</v>
      </c>
      <c r="E2615" s="27" t="s">
        <v>11130</v>
      </c>
      <c r="F2615" s="27" t="s">
        <v>5349</v>
      </c>
      <c r="G2615" s="27" t="s">
        <v>6952</v>
      </c>
      <c r="H2615" s="27" t="s">
        <v>6729</v>
      </c>
      <c r="I2615" s="29">
        <v>0</v>
      </c>
      <c r="J2615" s="27" t="s">
        <v>6520</v>
      </c>
      <c r="K2615" s="27" t="s">
        <v>11357</v>
      </c>
      <c r="L2615" s="27" t="s">
        <v>2930</v>
      </c>
      <c r="M2615" s="30" t="s">
        <v>6531</v>
      </c>
      <c r="N2615" s="27" t="s">
        <v>6689</v>
      </c>
      <c r="O2615" s="23">
        <v>0</v>
      </c>
      <c r="P2615" s="23">
        <v>0</v>
      </c>
      <c r="Q2615" s="23">
        <v>0</v>
      </c>
      <c r="R2615" s="24">
        <v>0</v>
      </c>
      <c r="S2615" s="25">
        <v>0</v>
      </c>
      <c r="T2615" s="46"/>
      <c r="U2615" s="46"/>
      <c r="V2615" s="46"/>
      <c r="W2615" s="46"/>
      <c r="X2615" s="46"/>
      <c r="Y2615" s="46"/>
      <c r="Z2615" s="46"/>
      <c r="AA2615" s="46"/>
      <c r="AB2615" s="46"/>
      <c r="AC2615" s="46"/>
      <c r="AD2615" s="46"/>
      <c r="AE2615" s="46"/>
      <c r="AF2615" s="46"/>
      <c r="AG2615" s="46"/>
      <c r="AH2615" s="46"/>
      <c r="AI2615" s="46"/>
      <c r="AJ2615" s="46"/>
      <c r="AK2615" s="46"/>
      <c r="AL2615" s="46"/>
      <c r="AM2615" s="46"/>
      <c r="AN2615" s="46"/>
      <c r="AO2615" s="46"/>
      <c r="AP2615" s="46"/>
      <c r="AQ2615" s="46"/>
      <c r="AR2615" s="46"/>
      <c r="AS2615" s="46"/>
      <c r="AT2615" s="46"/>
      <c r="AU2615" s="46"/>
      <c r="AV2615" s="46"/>
      <c r="AW2615" s="46"/>
      <c r="AX2615" s="46"/>
      <c r="AY2615" s="46"/>
      <c r="AZ2615" s="46"/>
      <c r="BA2615" s="46"/>
    </row>
    <row r="2616" spans="1:53" s="31" customFormat="1" ht="20.100000000000001" customHeight="1" x14ac:dyDescent="0.25">
      <c r="A2616" s="27" t="s">
        <v>115</v>
      </c>
      <c r="B2616" s="28" t="s">
        <v>243</v>
      </c>
      <c r="C2616" s="27" t="s">
        <v>602</v>
      </c>
      <c r="D2616" s="27" t="s">
        <v>1933</v>
      </c>
      <c r="E2616" s="27" t="s">
        <v>11130</v>
      </c>
      <c r="F2616" s="27" t="s">
        <v>5349</v>
      </c>
      <c r="G2616" s="27" t="s">
        <v>6953</v>
      </c>
      <c r="H2616" s="27" t="s">
        <v>6729</v>
      </c>
      <c r="I2616" s="29">
        <v>0</v>
      </c>
      <c r="J2616" s="27" t="s">
        <v>6520</v>
      </c>
      <c r="K2616" s="27" t="s">
        <v>11357</v>
      </c>
      <c r="L2616" s="27" t="s">
        <v>2930</v>
      </c>
      <c r="M2616" s="30" t="s">
        <v>6531</v>
      </c>
      <c r="N2616" s="27" t="s">
        <v>6689</v>
      </c>
      <c r="O2616" s="23">
        <v>0</v>
      </c>
      <c r="P2616" s="23">
        <v>0</v>
      </c>
      <c r="Q2616" s="23">
        <v>0</v>
      </c>
      <c r="R2616" s="24">
        <v>0</v>
      </c>
      <c r="S2616" s="25">
        <v>0</v>
      </c>
      <c r="T2616" s="46"/>
      <c r="U2616" s="46"/>
      <c r="V2616" s="46"/>
      <c r="W2616" s="46"/>
      <c r="X2616" s="46"/>
      <c r="Y2616" s="46"/>
      <c r="Z2616" s="46"/>
      <c r="AA2616" s="46"/>
      <c r="AB2616" s="46"/>
      <c r="AC2616" s="46"/>
      <c r="AD2616" s="46"/>
      <c r="AE2616" s="46"/>
      <c r="AF2616" s="46"/>
      <c r="AG2616" s="46"/>
      <c r="AH2616" s="46"/>
      <c r="AI2616" s="46"/>
      <c r="AJ2616" s="46"/>
      <c r="AK2616" s="46"/>
      <c r="AL2616" s="46"/>
      <c r="AM2616" s="46"/>
      <c r="AN2616" s="46"/>
      <c r="AO2616" s="46"/>
      <c r="AP2616" s="46"/>
      <c r="AQ2616" s="46"/>
      <c r="AR2616" s="46"/>
      <c r="AS2616" s="46"/>
      <c r="AT2616" s="46"/>
      <c r="AU2616" s="46"/>
      <c r="AV2616" s="46"/>
      <c r="AW2616" s="46"/>
      <c r="AX2616" s="46"/>
      <c r="AY2616" s="46"/>
      <c r="AZ2616" s="46"/>
      <c r="BA2616" s="46"/>
    </row>
    <row r="2617" spans="1:53" s="31" customFormat="1" ht="20.100000000000001" customHeight="1" x14ac:dyDescent="0.25">
      <c r="A2617" s="27" t="s">
        <v>115</v>
      </c>
      <c r="B2617" s="28" t="s">
        <v>243</v>
      </c>
      <c r="C2617" s="27" t="s">
        <v>337</v>
      </c>
      <c r="D2617" s="27" t="s">
        <v>1984</v>
      </c>
      <c r="E2617" s="27" t="s">
        <v>7</v>
      </c>
      <c r="F2617" s="27" t="s">
        <v>6507</v>
      </c>
      <c r="G2617" s="27" t="s">
        <v>11688</v>
      </c>
      <c r="H2617" s="27" t="s">
        <v>6981</v>
      </c>
      <c r="I2617" s="29">
        <v>32000</v>
      </c>
      <c r="J2617" s="27" t="s">
        <v>6514</v>
      </c>
      <c r="K2617" s="27" t="s">
        <v>11689</v>
      </c>
      <c r="L2617" s="27" t="s">
        <v>11556</v>
      </c>
      <c r="M2617" s="30">
        <v>42857</v>
      </c>
      <c r="N2617" s="27" t="s">
        <v>11690</v>
      </c>
      <c r="O2617" s="23">
        <v>121801.45</v>
      </c>
      <c r="P2617" s="23">
        <v>122273.35</v>
      </c>
      <c r="Q2617" s="23">
        <v>0</v>
      </c>
      <c r="R2617" s="24">
        <v>9859.6299999999992</v>
      </c>
      <c r="S2617" s="25">
        <v>0</v>
      </c>
      <c r="T2617" s="46"/>
      <c r="U2617" s="46"/>
      <c r="V2617" s="46"/>
      <c r="W2617" s="46"/>
      <c r="X2617" s="46"/>
      <c r="Y2617" s="46"/>
      <c r="Z2617" s="46"/>
      <c r="AA2617" s="46"/>
      <c r="AB2617" s="46"/>
      <c r="AC2617" s="46"/>
      <c r="AD2617" s="46"/>
      <c r="AE2617" s="46"/>
      <c r="AF2617" s="46"/>
      <c r="AG2617" s="46"/>
      <c r="AH2617" s="46"/>
      <c r="AI2617" s="46"/>
      <c r="AJ2617" s="46"/>
      <c r="AK2617" s="46"/>
      <c r="AL2617" s="46"/>
      <c r="AM2617" s="46"/>
      <c r="AN2617" s="46"/>
      <c r="AO2617" s="46"/>
      <c r="AP2617" s="46"/>
      <c r="AQ2617" s="46"/>
      <c r="AR2617" s="46"/>
      <c r="AS2617" s="46"/>
      <c r="AT2617" s="46"/>
      <c r="AU2617" s="46"/>
      <c r="AV2617" s="46"/>
      <c r="AW2617" s="46"/>
      <c r="AX2617" s="46"/>
      <c r="AY2617" s="46"/>
      <c r="AZ2617" s="46"/>
      <c r="BA2617" s="46"/>
    </row>
    <row r="2618" spans="1:53" s="31" customFormat="1" ht="20.100000000000001" customHeight="1" x14ac:dyDescent="0.25">
      <c r="A2618" s="27" t="s">
        <v>115</v>
      </c>
      <c r="B2618" s="28" t="s">
        <v>243</v>
      </c>
      <c r="C2618" s="27" t="s">
        <v>325</v>
      </c>
      <c r="D2618" s="27" t="s">
        <v>2039</v>
      </c>
      <c r="E2618" s="27" t="s">
        <v>7</v>
      </c>
      <c r="F2618" s="27" t="s">
        <v>6507</v>
      </c>
      <c r="G2618" s="27" t="s">
        <v>7073</v>
      </c>
      <c r="H2618" s="27" t="s">
        <v>7074</v>
      </c>
      <c r="I2618" s="29">
        <v>65554.720000000001</v>
      </c>
      <c r="J2618" s="27" t="s">
        <v>6521</v>
      </c>
      <c r="K2618" s="27" t="s">
        <v>11777</v>
      </c>
      <c r="L2618" s="27" t="s">
        <v>11479</v>
      </c>
      <c r="M2618" s="30" t="s">
        <v>6531</v>
      </c>
      <c r="N2618" s="27" t="s">
        <v>7075</v>
      </c>
      <c r="O2618" s="23">
        <v>0</v>
      </c>
      <c r="P2618" s="23">
        <v>0</v>
      </c>
      <c r="Q2618" s="23">
        <v>0</v>
      </c>
      <c r="R2618" s="24">
        <v>0</v>
      </c>
      <c r="S2618" s="25">
        <v>0</v>
      </c>
      <c r="T2618" s="46"/>
      <c r="U2618" s="46"/>
      <c r="V2618" s="46"/>
      <c r="W2618" s="46"/>
      <c r="X2618" s="46"/>
      <c r="Y2618" s="46"/>
      <c r="Z2618" s="46"/>
      <c r="AA2618" s="46"/>
      <c r="AB2618" s="46"/>
      <c r="AC2618" s="46"/>
      <c r="AD2618" s="46"/>
      <c r="AE2618" s="46"/>
      <c r="AF2618" s="46"/>
      <c r="AG2618" s="46"/>
      <c r="AH2618" s="46"/>
      <c r="AI2618" s="46"/>
      <c r="AJ2618" s="46"/>
      <c r="AK2618" s="46"/>
      <c r="AL2618" s="46"/>
      <c r="AM2618" s="46"/>
      <c r="AN2618" s="46"/>
      <c r="AO2618" s="46"/>
      <c r="AP2618" s="46"/>
      <c r="AQ2618" s="46"/>
      <c r="AR2618" s="46"/>
      <c r="AS2618" s="46"/>
      <c r="AT2618" s="46"/>
      <c r="AU2618" s="46"/>
      <c r="AV2618" s="46"/>
      <c r="AW2618" s="46"/>
      <c r="AX2618" s="46"/>
      <c r="AY2618" s="46"/>
      <c r="AZ2618" s="46"/>
      <c r="BA2618" s="46"/>
    </row>
    <row r="2619" spans="1:53" s="31" customFormat="1" ht="20.100000000000001" customHeight="1" x14ac:dyDescent="0.25">
      <c r="A2619" s="27" t="s">
        <v>115</v>
      </c>
      <c r="B2619" s="28" t="s">
        <v>243</v>
      </c>
      <c r="C2619" s="27" t="s">
        <v>674</v>
      </c>
      <c r="D2619" s="27" t="s">
        <v>2050</v>
      </c>
      <c r="E2619" s="27" t="s">
        <v>7</v>
      </c>
      <c r="F2619" s="27" t="s">
        <v>6507</v>
      </c>
      <c r="G2619" s="27" t="s">
        <v>11793</v>
      </c>
      <c r="H2619" s="27" t="s">
        <v>7100</v>
      </c>
      <c r="I2619" s="29">
        <v>80000</v>
      </c>
      <c r="J2619" s="27" t="s">
        <v>6514</v>
      </c>
      <c r="K2619" s="27" t="s">
        <v>11794</v>
      </c>
      <c r="L2619" s="27" t="s">
        <v>11556</v>
      </c>
      <c r="M2619" s="30">
        <v>42641</v>
      </c>
      <c r="N2619" s="27" t="s">
        <v>6798</v>
      </c>
      <c r="O2619" s="23">
        <v>6000</v>
      </c>
      <c r="P2619" s="23">
        <v>0</v>
      </c>
      <c r="Q2619" s="23">
        <v>0</v>
      </c>
      <c r="R2619" s="24">
        <v>8959.6299999999992</v>
      </c>
      <c r="S2619" s="25">
        <v>0</v>
      </c>
      <c r="T2619" s="46"/>
      <c r="U2619" s="46"/>
      <c r="V2619" s="46"/>
      <c r="W2619" s="46"/>
      <c r="X2619" s="46"/>
      <c r="Y2619" s="46"/>
      <c r="Z2619" s="46"/>
      <c r="AA2619" s="46"/>
      <c r="AB2619" s="46"/>
      <c r="AC2619" s="46"/>
      <c r="AD2619" s="46"/>
      <c r="AE2619" s="46"/>
      <c r="AF2619" s="46"/>
      <c r="AG2619" s="46"/>
      <c r="AH2619" s="46"/>
      <c r="AI2619" s="46"/>
      <c r="AJ2619" s="46"/>
      <c r="AK2619" s="46"/>
      <c r="AL2619" s="46"/>
      <c r="AM2619" s="46"/>
      <c r="AN2619" s="46"/>
      <c r="AO2619" s="46"/>
      <c r="AP2619" s="46"/>
      <c r="AQ2619" s="46"/>
      <c r="AR2619" s="46"/>
      <c r="AS2619" s="46"/>
      <c r="AT2619" s="46"/>
      <c r="AU2619" s="46"/>
      <c r="AV2619" s="46"/>
      <c r="AW2619" s="46"/>
      <c r="AX2619" s="46"/>
      <c r="AY2619" s="46"/>
      <c r="AZ2619" s="46"/>
      <c r="BA2619" s="46"/>
    </row>
    <row r="2620" spans="1:53" s="31" customFormat="1" ht="20.100000000000001" customHeight="1" x14ac:dyDescent="0.25">
      <c r="A2620" s="27" t="s">
        <v>115</v>
      </c>
      <c r="B2620" s="28" t="s">
        <v>243</v>
      </c>
      <c r="C2620" s="27" t="s">
        <v>534</v>
      </c>
      <c r="D2620" s="27" t="s">
        <v>2061</v>
      </c>
      <c r="E2620" s="27" t="s">
        <v>7</v>
      </c>
      <c r="F2620" s="27" t="s">
        <v>6507</v>
      </c>
      <c r="G2620" s="27" t="s">
        <v>11811</v>
      </c>
      <c r="H2620" s="27" t="s">
        <v>6550</v>
      </c>
      <c r="I2620" s="29">
        <v>50000</v>
      </c>
      <c r="J2620" s="27" t="s">
        <v>6514</v>
      </c>
      <c r="K2620" s="27" t="s">
        <v>11812</v>
      </c>
      <c r="L2620" s="27" t="s">
        <v>7051</v>
      </c>
      <c r="M2620" s="30" t="s">
        <v>6531</v>
      </c>
      <c r="N2620" s="27" t="s">
        <v>6798</v>
      </c>
      <c r="O2620" s="23">
        <v>2544.58</v>
      </c>
      <c r="P2620" s="23">
        <v>0</v>
      </c>
      <c r="Q2620" s="23">
        <v>0</v>
      </c>
      <c r="R2620" s="24">
        <v>6040</v>
      </c>
      <c r="S2620" s="25">
        <v>0</v>
      </c>
      <c r="T2620" s="46"/>
      <c r="U2620" s="46"/>
      <c r="V2620" s="46"/>
      <c r="W2620" s="46"/>
      <c r="X2620" s="46"/>
      <c r="Y2620" s="46"/>
      <c r="Z2620" s="46"/>
      <c r="AA2620" s="46"/>
      <c r="AB2620" s="46"/>
      <c r="AC2620" s="46"/>
      <c r="AD2620" s="46"/>
      <c r="AE2620" s="46"/>
      <c r="AF2620" s="46"/>
      <c r="AG2620" s="46"/>
      <c r="AH2620" s="46"/>
      <c r="AI2620" s="46"/>
      <c r="AJ2620" s="46"/>
      <c r="AK2620" s="46"/>
      <c r="AL2620" s="46"/>
      <c r="AM2620" s="46"/>
      <c r="AN2620" s="46"/>
      <c r="AO2620" s="46"/>
      <c r="AP2620" s="46"/>
      <c r="AQ2620" s="46"/>
      <c r="AR2620" s="46"/>
      <c r="AS2620" s="46"/>
      <c r="AT2620" s="46"/>
      <c r="AU2620" s="46"/>
      <c r="AV2620" s="46"/>
      <c r="AW2620" s="46"/>
      <c r="AX2620" s="46"/>
      <c r="AY2620" s="46"/>
      <c r="AZ2620" s="46"/>
      <c r="BA2620" s="46"/>
    </row>
    <row r="2621" spans="1:53" s="31" customFormat="1" ht="20.100000000000001" customHeight="1" x14ac:dyDescent="0.25">
      <c r="A2621" s="27" t="s">
        <v>115</v>
      </c>
      <c r="B2621" s="28" t="s">
        <v>243</v>
      </c>
      <c r="C2621" s="27" t="s">
        <v>689</v>
      </c>
      <c r="D2621" s="27" t="s">
        <v>2069</v>
      </c>
      <c r="E2621" s="27" t="s">
        <v>7</v>
      </c>
      <c r="F2621" s="27" t="s">
        <v>6507</v>
      </c>
      <c r="G2621" s="27" t="s">
        <v>7125</v>
      </c>
      <c r="H2621" s="27" t="s">
        <v>7126</v>
      </c>
      <c r="I2621" s="29">
        <v>100000</v>
      </c>
      <c r="J2621" s="27" t="s">
        <v>6514</v>
      </c>
      <c r="K2621" s="27" t="s">
        <v>11822</v>
      </c>
      <c r="L2621" s="27" t="s">
        <v>7144</v>
      </c>
      <c r="M2621" s="30" t="s">
        <v>6531</v>
      </c>
      <c r="N2621" s="27" t="s">
        <v>6798</v>
      </c>
      <c r="O2621" s="23">
        <v>24272.89</v>
      </c>
      <c r="P2621" s="23">
        <v>0</v>
      </c>
      <c r="Q2621" s="23">
        <v>0</v>
      </c>
      <c r="R2621" s="24">
        <v>31758.89</v>
      </c>
      <c r="S2621" s="25">
        <v>0</v>
      </c>
      <c r="T2621" s="46"/>
      <c r="U2621" s="46"/>
      <c r="V2621" s="46"/>
      <c r="W2621" s="46"/>
      <c r="X2621" s="46"/>
      <c r="Y2621" s="46"/>
      <c r="Z2621" s="46"/>
      <c r="AA2621" s="46"/>
      <c r="AB2621" s="46"/>
      <c r="AC2621" s="46"/>
      <c r="AD2621" s="46"/>
      <c r="AE2621" s="46"/>
      <c r="AF2621" s="46"/>
      <c r="AG2621" s="46"/>
      <c r="AH2621" s="46"/>
      <c r="AI2621" s="46"/>
      <c r="AJ2621" s="46"/>
      <c r="AK2621" s="46"/>
      <c r="AL2621" s="46"/>
      <c r="AM2621" s="46"/>
      <c r="AN2621" s="46"/>
      <c r="AO2621" s="46"/>
      <c r="AP2621" s="46"/>
      <c r="AQ2621" s="46"/>
      <c r="AR2621" s="46"/>
      <c r="AS2621" s="46"/>
      <c r="AT2621" s="46"/>
      <c r="AU2621" s="46"/>
      <c r="AV2621" s="46"/>
      <c r="AW2621" s="46"/>
      <c r="AX2621" s="46"/>
      <c r="AY2621" s="46"/>
      <c r="AZ2621" s="46"/>
      <c r="BA2621" s="46"/>
    </row>
    <row r="2622" spans="1:53" s="31" customFormat="1" ht="20.100000000000001" customHeight="1" x14ac:dyDescent="0.2">
      <c r="A2622" s="12" t="s">
        <v>103</v>
      </c>
      <c r="B2622" s="18" t="s">
        <v>291</v>
      </c>
      <c r="C2622" s="12" t="s">
        <v>519</v>
      </c>
      <c r="D2622" s="12" t="s">
        <v>8308</v>
      </c>
      <c r="E2622" s="19" t="s">
        <v>5</v>
      </c>
      <c r="F2622" s="19" t="s">
        <v>8</v>
      </c>
      <c r="G2622" s="19" t="s">
        <v>8309</v>
      </c>
      <c r="H2622" s="12" t="s">
        <v>8310</v>
      </c>
      <c r="I2622" s="20">
        <v>3000</v>
      </c>
      <c r="J2622" s="12" t="s">
        <v>2264</v>
      </c>
      <c r="K2622" s="12" t="s">
        <v>8311</v>
      </c>
      <c r="L2622" s="12" t="s">
        <v>2296</v>
      </c>
      <c r="M2622" s="12"/>
      <c r="N2622" s="12" t="s">
        <v>8312</v>
      </c>
      <c r="O2622" s="20">
        <v>0</v>
      </c>
      <c r="P2622" s="20">
        <v>2000</v>
      </c>
      <c r="Q2622" s="20">
        <v>0</v>
      </c>
      <c r="R2622" s="20">
        <v>0</v>
      </c>
      <c r="S2622" s="20">
        <v>1260</v>
      </c>
      <c r="T2622" s="21"/>
      <c r="U2622" s="22" t="str">
        <f>IFERROR(VLOOKUP(B2622,[1]Planilha1!$A$1:$B$34,2,FALSE),"Liberado")</f>
        <v>Liberado</v>
      </c>
      <c r="V2622" s="21"/>
      <c r="W2622" s="21"/>
      <c r="X2622" s="21"/>
      <c r="Y2622" s="21"/>
      <c r="Z2622" s="21"/>
      <c r="AA2622" s="21"/>
      <c r="AB2622" s="21"/>
      <c r="AC2622" s="21"/>
      <c r="AD2622" s="21"/>
      <c r="AE2622" s="21"/>
      <c r="AF2622" s="21"/>
      <c r="AG2622" s="21"/>
      <c r="AH2622" s="21"/>
      <c r="AI2622" s="21"/>
      <c r="AJ2622" s="21"/>
      <c r="AK2622" s="21"/>
      <c r="AL2622" s="21"/>
      <c r="AM2622" s="21"/>
      <c r="AN2622" s="21"/>
      <c r="AO2622" s="21"/>
      <c r="AP2622" s="21"/>
      <c r="AQ2622" s="21"/>
      <c r="AR2622" s="21"/>
      <c r="AS2622" s="21"/>
      <c r="AT2622" s="21"/>
      <c r="AU2622" s="21"/>
      <c r="AV2622" s="21"/>
      <c r="AW2622" s="21"/>
      <c r="AX2622" s="21"/>
      <c r="AY2622" s="21"/>
      <c r="AZ2622" s="21"/>
      <c r="BA2622" s="21"/>
    </row>
    <row r="2623" spans="1:53" s="31" customFormat="1" ht="20.100000000000001" customHeight="1" x14ac:dyDescent="0.2">
      <c r="A2623" s="12" t="s">
        <v>103</v>
      </c>
      <c r="B2623" s="18" t="s">
        <v>291</v>
      </c>
      <c r="C2623" s="12" t="s">
        <v>574</v>
      </c>
      <c r="D2623" s="12" t="s">
        <v>575</v>
      </c>
      <c r="E2623" s="19" t="s">
        <v>5</v>
      </c>
      <c r="F2623" s="19" t="s">
        <v>2244</v>
      </c>
      <c r="G2623" s="19" t="s">
        <v>3155</v>
      </c>
      <c r="H2623" s="12" t="s">
        <v>3156</v>
      </c>
      <c r="I2623" s="20">
        <v>3612.39</v>
      </c>
      <c r="J2623" s="12" t="s">
        <v>2258</v>
      </c>
      <c r="K2623" s="12" t="s">
        <v>3157</v>
      </c>
      <c r="L2623" s="12" t="s">
        <v>2368</v>
      </c>
      <c r="M2623" s="12"/>
      <c r="N2623" s="12" t="s">
        <v>3158</v>
      </c>
      <c r="O2623" s="20">
        <v>0</v>
      </c>
      <c r="P2623" s="20">
        <v>10000</v>
      </c>
      <c r="Q2623" s="20">
        <v>0</v>
      </c>
      <c r="R2623" s="20">
        <v>0</v>
      </c>
      <c r="S2623" s="20">
        <v>1920</v>
      </c>
      <c r="T2623" s="21"/>
      <c r="U2623" s="22" t="str">
        <f>IFERROR(VLOOKUP(B2623,[1]Planilha1!$A$1:$B$34,2,FALSE),"Liberado")</f>
        <v>Liberado</v>
      </c>
      <c r="V2623" s="21"/>
      <c r="W2623" s="21"/>
      <c r="X2623" s="21"/>
      <c r="Y2623" s="21"/>
      <c r="Z2623" s="21"/>
      <c r="AA2623" s="21"/>
      <c r="AB2623" s="21"/>
      <c r="AC2623" s="21"/>
      <c r="AD2623" s="21"/>
      <c r="AE2623" s="21"/>
      <c r="AF2623" s="21"/>
      <c r="AG2623" s="21"/>
      <c r="AH2623" s="21"/>
      <c r="AI2623" s="21"/>
      <c r="AJ2623" s="21"/>
      <c r="AK2623" s="21"/>
      <c r="AL2623" s="21"/>
      <c r="AM2623" s="21"/>
      <c r="AN2623" s="21"/>
      <c r="AO2623" s="21"/>
      <c r="AP2623" s="21"/>
      <c r="AQ2623" s="21"/>
      <c r="AR2623" s="21"/>
      <c r="AS2623" s="21"/>
      <c r="AT2623" s="21"/>
      <c r="AU2623" s="21"/>
      <c r="AV2623" s="21"/>
      <c r="AW2623" s="21"/>
      <c r="AX2623" s="21"/>
      <c r="AY2623" s="21"/>
      <c r="AZ2623" s="21"/>
      <c r="BA2623" s="21"/>
    </row>
    <row r="2624" spans="1:53" s="31" customFormat="1" ht="20.100000000000001" customHeight="1" x14ac:dyDescent="0.2">
      <c r="A2624" s="12" t="s">
        <v>103</v>
      </c>
      <c r="B2624" s="18" t="s">
        <v>291</v>
      </c>
      <c r="C2624" s="12" t="s">
        <v>574</v>
      </c>
      <c r="D2624" s="12" t="s">
        <v>8381</v>
      </c>
      <c r="E2624" s="19" t="s">
        <v>5</v>
      </c>
      <c r="F2624" s="19" t="s">
        <v>7910</v>
      </c>
      <c r="G2624" s="19" t="s">
        <v>8382</v>
      </c>
      <c r="H2624" s="12" t="s">
        <v>8383</v>
      </c>
      <c r="I2624" s="20">
        <v>253.5</v>
      </c>
      <c r="J2624" s="12" t="s">
        <v>2247</v>
      </c>
      <c r="K2624" s="12" t="s">
        <v>8384</v>
      </c>
      <c r="L2624" s="12" t="s">
        <v>2249</v>
      </c>
      <c r="M2624" s="12"/>
      <c r="N2624" s="12" t="s">
        <v>8385</v>
      </c>
      <c r="O2624" s="20">
        <v>0</v>
      </c>
      <c r="P2624" s="20">
        <v>0</v>
      </c>
      <c r="Q2624" s="20">
        <v>0</v>
      </c>
      <c r="R2624" s="20">
        <v>0</v>
      </c>
      <c r="S2624" s="20">
        <v>760</v>
      </c>
      <c r="T2624" s="21"/>
      <c r="U2624" s="22" t="str">
        <f>IFERROR(VLOOKUP(B2624,[1]Planilha1!$A$1:$B$34,2,FALSE),"Liberado")</f>
        <v>Liberado</v>
      </c>
      <c r="V2624" s="21"/>
      <c r="W2624" s="21"/>
      <c r="X2624" s="21"/>
      <c r="Y2624" s="21"/>
      <c r="Z2624" s="21"/>
      <c r="AA2624" s="21"/>
      <c r="AB2624" s="21"/>
      <c r="AC2624" s="21"/>
      <c r="AD2624" s="21"/>
      <c r="AE2624" s="21"/>
      <c r="AF2624" s="21"/>
      <c r="AG2624" s="21"/>
      <c r="AH2624" s="21"/>
      <c r="AI2624" s="21"/>
      <c r="AJ2624" s="21"/>
      <c r="AK2624" s="21"/>
      <c r="AL2624" s="21"/>
      <c r="AM2624" s="21"/>
      <c r="AN2624" s="21"/>
      <c r="AO2624" s="21"/>
      <c r="AP2624" s="21"/>
      <c r="AQ2624" s="21"/>
      <c r="AR2624" s="21"/>
      <c r="AS2624" s="21"/>
      <c r="AT2624" s="21"/>
      <c r="AU2624" s="21"/>
      <c r="AV2624" s="21"/>
      <c r="AW2624" s="21"/>
      <c r="AX2624" s="21"/>
      <c r="AY2624" s="21"/>
      <c r="AZ2624" s="21"/>
      <c r="BA2624" s="21"/>
    </row>
    <row r="2625" spans="1:53" s="31" customFormat="1" ht="20.100000000000001" customHeight="1" x14ac:dyDescent="0.2">
      <c r="A2625" s="12" t="s">
        <v>103</v>
      </c>
      <c r="B2625" s="18" t="s">
        <v>291</v>
      </c>
      <c r="C2625" s="12" t="s">
        <v>574</v>
      </c>
      <c r="D2625" s="12" t="s">
        <v>585</v>
      </c>
      <c r="E2625" s="19" t="s">
        <v>5</v>
      </c>
      <c r="F2625" s="19" t="s">
        <v>2324</v>
      </c>
      <c r="G2625" s="19" t="s">
        <v>3186</v>
      </c>
      <c r="H2625" s="12" t="s">
        <v>3187</v>
      </c>
      <c r="I2625" s="20">
        <v>1088</v>
      </c>
      <c r="J2625" s="12" t="s">
        <v>2258</v>
      </c>
      <c r="K2625" s="12" t="s">
        <v>3188</v>
      </c>
      <c r="L2625" s="12" t="s">
        <v>2368</v>
      </c>
      <c r="M2625" s="12"/>
      <c r="N2625" s="12" t="s">
        <v>3189</v>
      </c>
      <c r="O2625" s="20">
        <v>0</v>
      </c>
      <c r="P2625" s="20">
        <v>0</v>
      </c>
      <c r="Q2625" s="20">
        <v>0</v>
      </c>
      <c r="R2625" s="20">
        <v>0</v>
      </c>
      <c r="S2625" s="20">
        <v>840</v>
      </c>
      <c r="T2625" s="21"/>
      <c r="U2625" s="22" t="str">
        <f>IFERROR(VLOOKUP(B2625,[1]Planilha1!$A$1:$B$34,2,FALSE),"Liberado")</f>
        <v>Liberado</v>
      </c>
      <c r="V2625" s="21"/>
      <c r="W2625" s="21"/>
      <c r="X2625" s="21"/>
      <c r="Y2625" s="21"/>
      <c r="Z2625" s="21"/>
      <c r="AA2625" s="21"/>
      <c r="AB2625" s="21"/>
      <c r="AC2625" s="21"/>
      <c r="AD2625" s="21"/>
      <c r="AE2625" s="21"/>
      <c r="AF2625" s="21"/>
      <c r="AG2625" s="21"/>
      <c r="AH2625" s="21"/>
      <c r="AI2625" s="21"/>
      <c r="AJ2625" s="21"/>
      <c r="AK2625" s="21"/>
      <c r="AL2625" s="21"/>
      <c r="AM2625" s="21"/>
      <c r="AN2625" s="21"/>
      <c r="AO2625" s="21"/>
      <c r="AP2625" s="21"/>
      <c r="AQ2625" s="21"/>
      <c r="AR2625" s="21"/>
      <c r="AS2625" s="21"/>
      <c r="AT2625" s="21"/>
      <c r="AU2625" s="21"/>
      <c r="AV2625" s="21"/>
      <c r="AW2625" s="21"/>
      <c r="AX2625" s="21"/>
      <c r="AY2625" s="21"/>
      <c r="AZ2625" s="21"/>
      <c r="BA2625" s="21"/>
    </row>
    <row r="2626" spans="1:53" s="31" customFormat="1" ht="20.100000000000001" customHeight="1" x14ac:dyDescent="0.2">
      <c r="A2626" s="12" t="s">
        <v>103</v>
      </c>
      <c r="B2626" s="18" t="s">
        <v>291</v>
      </c>
      <c r="C2626" s="12" t="s">
        <v>323</v>
      </c>
      <c r="D2626" s="12" t="s">
        <v>1568</v>
      </c>
      <c r="E2626" s="19" t="s">
        <v>5</v>
      </c>
      <c r="F2626" s="19" t="s">
        <v>12</v>
      </c>
      <c r="G2626" s="19" t="s">
        <v>5744</v>
      </c>
      <c r="H2626" s="12" t="s">
        <v>5745</v>
      </c>
      <c r="I2626" s="20">
        <v>623.4</v>
      </c>
      <c r="J2626" s="12" t="s">
        <v>2247</v>
      </c>
      <c r="K2626" s="12" t="s">
        <v>5746</v>
      </c>
      <c r="L2626" s="12" t="s">
        <v>7869</v>
      </c>
      <c r="M2626" s="12"/>
      <c r="N2626" s="12" t="s">
        <v>5747</v>
      </c>
      <c r="O2626" s="23">
        <v>0</v>
      </c>
      <c r="P2626" s="23">
        <v>623.4</v>
      </c>
      <c r="Q2626" s="23">
        <v>0</v>
      </c>
      <c r="R2626" s="24">
        <v>0</v>
      </c>
      <c r="S2626" s="25">
        <v>840</v>
      </c>
      <c r="T2626" s="21"/>
      <c r="U2626" s="22" t="str">
        <f>IFERROR(VLOOKUP(B2626,[1]Planilha1!$A$1:$B$34,2,FALSE),"Liberado")</f>
        <v>Liberado</v>
      </c>
      <c r="V2626" s="21"/>
      <c r="W2626" s="21"/>
      <c r="X2626" s="21"/>
      <c r="Y2626" s="21"/>
      <c r="Z2626" s="21"/>
      <c r="AA2626" s="21"/>
      <c r="AB2626" s="21"/>
      <c r="AC2626" s="21"/>
      <c r="AD2626" s="21"/>
      <c r="AE2626" s="21"/>
      <c r="AF2626" s="21"/>
      <c r="AG2626" s="21"/>
      <c r="AH2626" s="21"/>
      <c r="AI2626" s="21"/>
      <c r="AJ2626" s="21"/>
      <c r="AK2626" s="21"/>
      <c r="AL2626" s="21"/>
      <c r="AM2626" s="21"/>
      <c r="AN2626" s="21"/>
      <c r="AO2626" s="21"/>
      <c r="AP2626" s="21"/>
      <c r="AQ2626" s="21"/>
      <c r="AR2626" s="21"/>
      <c r="AS2626" s="21"/>
      <c r="AT2626" s="21"/>
      <c r="AU2626" s="21"/>
      <c r="AV2626" s="21"/>
      <c r="AW2626" s="21"/>
      <c r="AX2626" s="21"/>
      <c r="AY2626" s="21"/>
      <c r="AZ2626" s="21"/>
      <c r="BA2626" s="21"/>
    </row>
    <row r="2627" spans="1:53" s="31" customFormat="1" ht="20.100000000000001" customHeight="1" x14ac:dyDescent="0.2">
      <c r="A2627" s="12" t="s">
        <v>103</v>
      </c>
      <c r="B2627" s="18" t="s">
        <v>291</v>
      </c>
      <c r="C2627" s="12" t="s">
        <v>323</v>
      </c>
      <c r="D2627" s="12" t="s">
        <v>10356</v>
      </c>
      <c r="E2627" s="19" t="s">
        <v>5</v>
      </c>
      <c r="F2627" s="19" t="s">
        <v>2244</v>
      </c>
      <c r="G2627" s="19" t="s">
        <v>10357</v>
      </c>
      <c r="H2627" s="12" t="s">
        <v>10358</v>
      </c>
      <c r="I2627" s="20">
        <v>36645.410000000003</v>
      </c>
      <c r="J2627" s="12" t="s">
        <v>2247</v>
      </c>
      <c r="K2627" s="12" t="s">
        <v>10359</v>
      </c>
      <c r="L2627" s="12" t="s">
        <v>7961</v>
      </c>
      <c r="M2627" s="12"/>
      <c r="N2627" s="12" t="s">
        <v>10360</v>
      </c>
      <c r="O2627" s="23">
        <v>0</v>
      </c>
      <c r="P2627" s="23">
        <v>8000</v>
      </c>
      <c r="Q2627" s="23">
        <v>0</v>
      </c>
      <c r="R2627" s="24">
        <v>0</v>
      </c>
      <c r="S2627" s="25">
        <v>0</v>
      </c>
      <c r="T2627" s="21"/>
      <c r="U2627" s="22" t="str">
        <f>IFERROR(VLOOKUP(B2627,[1]Planilha1!$A$1:$B$34,2,FALSE),"Liberado")</f>
        <v>Liberado</v>
      </c>
      <c r="V2627" s="21"/>
      <c r="W2627" s="21"/>
      <c r="X2627" s="21"/>
      <c r="Y2627" s="21"/>
      <c r="Z2627" s="21"/>
      <c r="AA2627" s="21"/>
      <c r="AB2627" s="21"/>
      <c r="AC2627" s="21"/>
      <c r="AD2627" s="21"/>
      <c r="AE2627" s="21"/>
      <c r="AF2627" s="21"/>
      <c r="AG2627" s="21"/>
      <c r="AH2627" s="21"/>
      <c r="AI2627" s="21"/>
      <c r="AJ2627" s="21"/>
      <c r="AK2627" s="21"/>
      <c r="AL2627" s="21"/>
      <c r="AM2627" s="21"/>
      <c r="AN2627" s="21"/>
      <c r="AO2627" s="21"/>
      <c r="AP2627" s="21"/>
      <c r="AQ2627" s="21"/>
      <c r="AR2627" s="21"/>
      <c r="AS2627" s="21"/>
      <c r="AT2627" s="21"/>
      <c r="AU2627" s="21"/>
      <c r="AV2627" s="21"/>
      <c r="AW2627" s="21"/>
      <c r="AX2627" s="21"/>
      <c r="AY2627" s="21"/>
      <c r="AZ2627" s="21"/>
      <c r="BA2627" s="21"/>
    </row>
    <row r="2628" spans="1:53" s="31" customFormat="1" ht="20.100000000000001" customHeight="1" x14ac:dyDescent="0.2">
      <c r="A2628" s="27" t="s">
        <v>143</v>
      </c>
      <c r="B2628" s="28" t="s">
        <v>291</v>
      </c>
      <c r="C2628" s="27" t="s">
        <v>534</v>
      </c>
      <c r="D2628" s="27" t="s">
        <v>1933</v>
      </c>
      <c r="E2628" s="27" t="s">
        <v>11130</v>
      </c>
      <c r="F2628" s="27" t="s">
        <v>5349</v>
      </c>
      <c r="G2628" s="27" t="s">
        <v>6714</v>
      </c>
      <c r="H2628" s="27" t="s">
        <v>6688</v>
      </c>
      <c r="I2628" s="29">
        <v>0</v>
      </c>
      <c r="J2628" s="27" t="s">
        <v>6520</v>
      </c>
      <c r="K2628" s="27" t="s">
        <v>11357</v>
      </c>
      <c r="L2628" s="27" t="s">
        <v>2930</v>
      </c>
      <c r="M2628" s="30" t="s">
        <v>6531</v>
      </c>
      <c r="N2628" s="27" t="s">
        <v>6689</v>
      </c>
      <c r="O2628" s="23">
        <v>0</v>
      </c>
      <c r="P2628" s="23">
        <v>0</v>
      </c>
      <c r="Q2628" s="23">
        <v>0</v>
      </c>
      <c r="R2628" s="24">
        <v>0</v>
      </c>
      <c r="S2628" s="25">
        <v>0</v>
      </c>
      <c r="T2628" s="32"/>
      <c r="U2628" s="22" t="str">
        <f>IFERROR(VLOOKUP(B2628,[1]Planilha1!$A$1:$B$34,2,FALSE),"Liberado")</f>
        <v>Liberado</v>
      </c>
    </row>
    <row r="2629" spans="1:53" s="31" customFormat="1" ht="20.100000000000001" customHeight="1" x14ac:dyDescent="0.2">
      <c r="A2629" s="27" t="s">
        <v>143</v>
      </c>
      <c r="B2629" s="28" t="s">
        <v>291</v>
      </c>
      <c r="C2629" s="27" t="s">
        <v>674</v>
      </c>
      <c r="D2629" s="27" t="s">
        <v>1933</v>
      </c>
      <c r="E2629" s="27" t="s">
        <v>11130</v>
      </c>
      <c r="F2629" s="27" t="s">
        <v>5349</v>
      </c>
      <c r="G2629" s="27" t="s">
        <v>6832</v>
      </c>
      <c r="H2629" s="27" t="s">
        <v>6688</v>
      </c>
      <c r="I2629" s="29">
        <v>0</v>
      </c>
      <c r="J2629" s="27" t="s">
        <v>6520</v>
      </c>
      <c r="K2629" s="27" t="s">
        <v>11357</v>
      </c>
      <c r="L2629" s="27" t="s">
        <v>2930</v>
      </c>
      <c r="M2629" s="30" t="s">
        <v>6531</v>
      </c>
      <c r="N2629" s="27" t="s">
        <v>6689</v>
      </c>
      <c r="O2629" s="23">
        <v>0</v>
      </c>
      <c r="P2629" s="23">
        <v>0</v>
      </c>
      <c r="Q2629" s="23">
        <v>0</v>
      </c>
      <c r="R2629" s="24">
        <v>0</v>
      </c>
      <c r="S2629" s="25">
        <v>0</v>
      </c>
      <c r="T2629" s="32"/>
      <c r="U2629" s="22" t="str">
        <f>IFERROR(VLOOKUP(B2629,[1]Planilha1!$A$1:$B$34,2,FALSE),"Liberado")</f>
        <v>Liberado</v>
      </c>
    </row>
    <row r="2630" spans="1:53" s="31" customFormat="1" ht="20.100000000000001" customHeight="1" x14ac:dyDescent="0.2">
      <c r="A2630" s="27" t="s">
        <v>143</v>
      </c>
      <c r="B2630" s="28" t="s">
        <v>291</v>
      </c>
      <c r="C2630" s="27" t="s">
        <v>381</v>
      </c>
      <c r="D2630" s="27" t="s">
        <v>1933</v>
      </c>
      <c r="E2630" s="27" t="s">
        <v>11130</v>
      </c>
      <c r="F2630" s="27" t="s">
        <v>5349</v>
      </c>
      <c r="G2630" s="27" t="s">
        <v>6833</v>
      </c>
      <c r="H2630" s="27" t="s">
        <v>6688</v>
      </c>
      <c r="I2630" s="29">
        <v>0</v>
      </c>
      <c r="J2630" s="27" t="s">
        <v>6520</v>
      </c>
      <c r="K2630" s="27" t="s">
        <v>11357</v>
      </c>
      <c r="L2630" s="27" t="s">
        <v>2930</v>
      </c>
      <c r="M2630" s="30" t="s">
        <v>6531</v>
      </c>
      <c r="N2630" s="27" t="s">
        <v>6689</v>
      </c>
      <c r="O2630" s="23">
        <v>0</v>
      </c>
      <c r="P2630" s="23">
        <v>0</v>
      </c>
      <c r="Q2630" s="23">
        <v>0</v>
      </c>
      <c r="R2630" s="24">
        <v>0</v>
      </c>
      <c r="S2630" s="25">
        <v>0</v>
      </c>
      <c r="T2630" s="32"/>
      <c r="U2630" s="22" t="str">
        <f>IFERROR(VLOOKUP(B2630,[1]Planilha1!$A$1:$B$34,2,FALSE),"Liberado")</f>
        <v>Liberado</v>
      </c>
    </row>
    <row r="2631" spans="1:53" s="31" customFormat="1" ht="20.100000000000001" customHeight="1" x14ac:dyDescent="0.2">
      <c r="A2631" s="27" t="s">
        <v>143</v>
      </c>
      <c r="B2631" s="28" t="s">
        <v>291</v>
      </c>
      <c r="C2631" s="27" t="s">
        <v>397</v>
      </c>
      <c r="D2631" s="27" t="s">
        <v>1933</v>
      </c>
      <c r="E2631" s="27" t="s">
        <v>11130</v>
      </c>
      <c r="F2631" s="27" t="s">
        <v>5349</v>
      </c>
      <c r="G2631" s="27" t="s">
        <v>6961</v>
      </c>
      <c r="H2631" s="27" t="s">
        <v>6729</v>
      </c>
      <c r="I2631" s="29">
        <v>0</v>
      </c>
      <c r="J2631" s="27" t="s">
        <v>6520</v>
      </c>
      <c r="K2631" s="27" t="s">
        <v>11357</v>
      </c>
      <c r="L2631" s="27" t="s">
        <v>2930</v>
      </c>
      <c r="M2631" s="30" t="s">
        <v>6531</v>
      </c>
      <c r="N2631" s="27" t="s">
        <v>6689</v>
      </c>
      <c r="O2631" s="23">
        <v>0</v>
      </c>
      <c r="P2631" s="23">
        <v>0</v>
      </c>
      <c r="Q2631" s="23">
        <v>0</v>
      </c>
      <c r="R2631" s="24">
        <v>0</v>
      </c>
      <c r="S2631" s="25">
        <v>0</v>
      </c>
      <c r="T2631" s="32"/>
      <c r="U2631" s="22" t="str">
        <f>IFERROR(VLOOKUP(B2631,[1]Planilha1!$A$1:$B$34,2,FALSE),"Liberado")</f>
        <v>Liberado</v>
      </c>
    </row>
    <row r="2632" spans="1:53" s="31" customFormat="1" ht="20.100000000000001" customHeight="1" x14ac:dyDescent="0.2">
      <c r="A2632" s="27" t="s">
        <v>152</v>
      </c>
      <c r="B2632" s="28" t="s">
        <v>305</v>
      </c>
      <c r="C2632" s="27" t="s">
        <v>11669</v>
      </c>
      <c r="D2632" s="27" t="s">
        <v>1933</v>
      </c>
      <c r="E2632" s="27" t="s">
        <v>11130</v>
      </c>
      <c r="F2632" s="27" t="s">
        <v>5349</v>
      </c>
      <c r="G2632" s="27" t="s">
        <v>6958</v>
      </c>
      <c r="H2632" s="27" t="s">
        <v>6729</v>
      </c>
      <c r="I2632" s="29">
        <v>0</v>
      </c>
      <c r="J2632" s="27" t="s">
        <v>6520</v>
      </c>
      <c r="K2632" s="27" t="s">
        <v>11357</v>
      </c>
      <c r="L2632" s="27" t="s">
        <v>2930</v>
      </c>
      <c r="M2632" s="30" t="s">
        <v>6531</v>
      </c>
      <c r="N2632" s="27" t="s">
        <v>6689</v>
      </c>
      <c r="O2632" s="23">
        <v>0</v>
      </c>
      <c r="P2632" s="23">
        <v>0</v>
      </c>
      <c r="Q2632" s="23">
        <v>0</v>
      </c>
      <c r="R2632" s="24">
        <v>0</v>
      </c>
      <c r="S2632" s="25">
        <v>0</v>
      </c>
      <c r="T2632" s="32"/>
      <c r="U2632" s="22" t="str">
        <f>IFERROR(VLOOKUP(B2632,[1]Planilha1!$A$1:$B$34,2,FALSE),"Liberado")</f>
        <v>Liberado</v>
      </c>
    </row>
    <row r="2633" spans="1:53" s="31" customFormat="1" ht="20.100000000000001" customHeight="1" x14ac:dyDescent="0.2">
      <c r="A2633" s="27" t="s">
        <v>152</v>
      </c>
      <c r="B2633" s="28" t="s">
        <v>305</v>
      </c>
      <c r="C2633" s="27" t="s">
        <v>331</v>
      </c>
      <c r="D2633" s="27" t="s">
        <v>1933</v>
      </c>
      <c r="E2633" s="27" t="s">
        <v>11130</v>
      </c>
      <c r="F2633" s="27" t="s">
        <v>5349</v>
      </c>
      <c r="G2633" s="27" t="s">
        <v>6959</v>
      </c>
      <c r="H2633" s="27" t="s">
        <v>6729</v>
      </c>
      <c r="I2633" s="29">
        <v>0</v>
      </c>
      <c r="J2633" s="27" t="s">
        <v>6520</v>
      </c>
      <c r="K2633" s="27" t="s">
        <v>11357</v>
      </c>
      <c r="L2633" s="27" t="s">
        <v>2930</v>
      </c>
      <c r="M2633" s="30" t="s">
        <v>6531</v>
      </c>
      <c r="N2633" s="27" t="s">
        <v>6689</v>
      </c>
      <c r="O2633" s="23">
        <v>0</v>
      </c>
      <c r="P2633" s="23">
        <v>0</v>
      </c>
      <c r="Q2633" s="23">
        <v>0</v>
      </c>
      <c r="R2633" s="24">
        <v>0</v>
      </c>
      <c r="S2633" s="25">
        <v>0</v>
      </c>
      <c r="T2633" s="32"/>
      <c r="U2633" s="22" t="str">
        <f>IFERROR(VLOOKUP(B2633,[1]Planilha1!$A$1:$B$34,2,FALSE),"Liberado")</f>
        <v>Liberado</v>
      </c>
    </row>
    <row r="2634" spans="1:53" s="31" customFormat="1" ht="20.100000000000001" customHeight="1" x14ac:dyDescent="0.2">
      <c r="A2634" s="12" t="s">
        <v>8048</v>
      </c>
      <c r="B2634" s="18" t="s">
        <v>303</v>
      </c>
      <c r="C2634" s="12" t="s">
        <v>331</v>
      </c>
      <c r="D2634" s="12" t="s">
        <v>8049</v>
      </c>
      <c r="E2634" s="19" t="s">
        <v>5</v>
      </c>
      <c r="F2634" s="19" t="s">
        <v>2273</v>
      </c>
      <c r="G2634" s="19" t="s">
        <v>8050</v>
      </c>
      <c r="H2634" s="12" t="s">
        <v>2874</v>
      </c>
      <c r="I2634" s="20">
        <v>16975.2</v>
      </c>
      <c r="J2634" s="12" t="s">
        <v>2264</v>
      </c>
      <c r="K2634" s="12" t="s">
        <v>8051</v>
      </c>
      <c r="L2634" s="12" t="s">
        <v>2288</v>
      </c>
      <c r="M2634" s="12" t="s">
        <v>8052</v>
      </c>
      <c r="N2634" s="12" t="s">
        <v>2438</v>
      </c>
      <c r="O2634" s="20">
        <v>0</v>
      </c>
      <c r="P2634" s="20">
        <v>16975.2</v>
      </c>
      <c r="Q2634" s="20">
        <v>0</v>
      </c>
      <c r="R2634" s="20">
        <v>0</v>
      </c>
      <c r="S2634" s="20">
        <v>96</v>
      </c>
      <c r="T2634" s="21"/>
      <c r="U2634" s="22" t="str">
        <f>IFERROR(VLOOKUP(B2634,[1]Planilha1!$A$1:$B$34,2,FALSE),"Liberado")</f>
        <v>Liberado</v>
      </c>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row>
    <row r="2635" spans="1:53" s="31" customFormat="1" ht="20.100000000000001" customHeight="1" x14ac:dyDescent="0.2">
      <c r="A2635" s="27" t="s">
        <v>149</v>
      </c>
      <c r="B2635" s="28" t="s">
        <v>303</v>
      </c>
      <c r="C2635" s="27" t="s">
        <v>1963</v>
      </c>
      <c r="D2635" s="27" t="s">
        <v>1933</v>
      </c>
      <c r="E2635" s="27" t="s">
        <v>11130</v>
      </c>
      <c r="F2635" s="27" t="s">
        <v>5349</v>
      </c>
      <c r="G2635" s="27" t="s">
        <v>6831</v>
      </c>
      <c r="H2635" s="27" t="s">
        <v>6688</v>
      </c>
      <c r="I2635" s="29">
        <v>0</v>
      </c>
      <c r="J2635" s="27" t="s">
        <v>6520</v>
      </c>
      <c r="K2635" s="27" t="s">
        <v>11357</v>
      </c>
      <c r="L2635" s="27" t="s">
        <v>2930</v>
      </c>
      <c r="M2635" s="30" t="s">
        <v>6531</v>
      </c>
      <c r="N2635" s="27" t="s">
        <v>6689</v>
      </c>
      <c r="O2635" s="23">
        <v>0</v>
      </c>
      <c r="P2635" s="23">
        <v>0</v>
      </c>
      <c r="Q2635" s="23">
        <v>0</v>
      </c>
      <c r="R2635" s="24">
        <v>0</v>
      </c>
      <c r="S2635" s="25">
        <v>0</v>
      </c>
      <c r="T2635" s="32"/>
      <c r="U2635" s="22" t="str">
        <f>IFERROR(VLOOKUP(B2635,[1]Planilha1!$A$1:$B$34,2,FALSE),"Liberado")</f>
        <v>Liberado</v>
      </c>
    </row>
    <row r="2636" spans="1:53" s="31" customFormat="1" ht="20.100000000000001" customHeight="1" x14ac:dyDescent="0.2">
      <c r="A2636" s="12" t="s">
        <v>8008</v>
      </c>
      <c r="B2636" s="18" t="s">
        <v>307</v>
      </c>
      <c r="C2636" s="12" t="s">
        <v>331</v>
      </c>
      <c r="D2636" s="12" t="s">
        <v>8009</v>
      </c>
      <c r="E2636" s="19" t="s">
        <v>5</v>
      </c>
      <c r="F2636" s="19" t="s">
        <v>2244</v>
      </c>
      <c r="G2636" s="19" t="s">
        <v>8010</v>
      </c>
      <c r="H2636" s="12" t="s">
        <v>8011</v>
      </c>
      <c r="I2636" s="20">
        <v>38000</v>
      </c>
      <c r="J2636" s="12" t="s">
        <v>2247</v>
      </c>
      <c r="K2636" s="12" t="s">
        <v>8012</v>
      </c>
      <c r="L2636" s="12" t="s">
        <v>7875</v>
      </c>
      <c r="M2636" s="12"/>
      <c r="N2636" s="12" t="s">
        <v>2394</v>
      </c>
      <c r="O2636" s="20">
        <v>0</v>
      </c>
      <c r="P2636" s="20">
        <v>15000</v>
      </c>
      <c r="Q2636" s="20">
        <v>0</v>
      </c>
      <c r="R2636" s="20">
        <v>0</v>
      </c>
      <c r="S2636" s="20">
        <v>80</v>
      </c>
      <c r="T2636" s="21"/>
      <c r="U2636" s="22" t="str">
        <f>IFERROR(VLOOKUP(B2636,[1]Planilha1!$A$1:$B$34,2,FALSE),"Liberado")</f>
        <v>Liberado</v>
      </c>
      <c r="V2636" s="21"/>
      <c r="W2636" s="21"/>
      <c r="X2636" s="21"/>
      <c r="Y2636" s="21"/>
      <c r="Z2636" s="21"/>
      <c r="AA2636" s="21"/>
      <c r="AB2636" s="21"/>
      <c r="AC2636" s="21"/>
      <c r="AD2636" s="21"/>
      <c r="AE2636" s="21"/>
      <c r="AF2636" s="21"/>
      <c r="AG2636" s="21"/>
      <c r="AH2636" s="21"/>
      <c r="AI2636" s="21"/>
      <c r="AJ2636" s="21"/>
      <c r="AK2636" s="21"/>
      <c r="AL2636" s="21"/>
      <c r="AM2636" s="21"/>
      <c r="AN2636" s="21"/>
      <c r="AO2636" s="21"/>
      <c r="AP2636" s="21"/>
      <c r="AQ2636" s="21"/>
      <c r="AR2636" s="21"/>
      <c r="AS2636" s="21"/>
      <c r="AT2636" s="21"/>
      <c r="AU2636" s="21"/>
      <c r="AV2636" s="21"/>
      <c r="AW2636" s="21"/>
      <c r="AX2636" s="21"/>
      <c r="AY2636" s="21"/>
      <c r="AZ2636" s="21"/>
      <c r="BA2636" s="21"/>
    </row>
    <row r="2637" spans="1:53" s="31" customFormat="1" ht="20.100000000000001" customHeight="1" x14ac:dyDescent="0.2">
      <c r="A2637" s="12" t="s">
        <v>8008</v>
      </c>
      <c r="B2637" s="18" t="s">
        <v>307</v>
      </c>
      <c r="C2637" s="12" t="s">
        <v>331</v>
      </c>
      <c r="D2637" s="12" t="s">
        <v>8014</v>
      </c>
      <c r="E2637" s="19" t="s">
        <v>5</v>
      </c>
      <c r="F2637" s="19" t="s">
        <v>2244</v>
      </c>
      <c r="G2637" s="19" t="s">
        <v>8015</v>
      </c>
      <c r="H2637" s="12" t="s">
        <v>2748</v>
      </c>
      <c r="I2637" s="20">
        <v>16830</v>
      </c>
      <c r="J2637" s="12" t="s">
        <v>2325</v>
      </c>
      <c r="K2637" s="12" t="s">
        <v>8016</v>
      </c>
      <c r="L2637" s="12" t="s">
        <v>7976</v>
      </c>
      <c r="M2637" s="12"/>
      <c r="N2637" s="12" t="s">
        <v>7927</v>
      </c>
      <c r="O2637" s="20">
        <v>0</v>
      </c>
      <c r="P2637" s="20">
        <v>10000</v>
      </c>
      <c r="Q2637" s="20">
        <v>0</v>
      </c>
      <c r="R2637" s="20">
        <v>0</v>
      </c>
      <c r="S2637" s="20">
        <v>240</v>
      </c>
      <c r="T2637" s="21"/>
      <c r="U2637" s="22" t="str">
        <f>IFERROR(VLOOKUP(B2637,[1]Planilha1!$A$1:$B$34,2,FALSE),"Liberado")</f>
        <v>Liberado</v>
      </c>
      <c r="V2637" s="21"/>
      <c r="W2637" s="21"/>
      <c r="X2637" s="21"/>
      <c r="Y2637" s="21"/>
      <c r="Z2637" s="21"/>
      <c r="AA2637" s="21"/>
      <c r="AB2637" s="21"/>
      <c r="AC2637" s="21"/>
      <c r="AD2637" s="21"/>
      <c r="AE2637" s="21"/>
      <c r="AF2637" s="21"/>
      <c r="AG2637" s="21"/>
      <c r="AH2637" s="21"/>
      <c r="AI2637" s="21"/>
      <c r="AJ2637" s="21"/>
      <c r="AK2637" s="21"/>
      <c r="AL2637" s="21"/>
      <c r="AM2637" s="21"/>
      <c r="AN2637" s="21"/>
      <c r="AO2637" s="21"/>
      <c r="AP2637" s="21"/>
      <c r="AQ2637" s="21"/>
      <c r="AR2637" s="21"/>
      <c r="AS2637" s="21"/>
      <c r="AT2637" s="21"/>
      <c r="AU2637" s="21"/>
      <c r="AV2637" s="21"/>
      <c r="AW2637" s="21"/>
      <c r="AX2637" s="21"/>
      <c r="AY2637" s="21"/>
      <c r="AZ2637" s="21"/>
      <c r="BA2637" s="21"/>
    </row>
    <row r="2638" spans="1:53" s="31" customFormat="1" ht="20.100000000000001" customHeight="1" x14ac:dyDescent="0.2">
      <c r="A2638" s="12" t="s">
        <v>8008</v>
      </c>
      <c r="B2638" s="18" t="s">
        <v>307</v>
      </c>
      <c r="C2638" s="12" t="s">
        <v>331</v>
      </c>
      <c r="D2638" s="12" t="s">
        <v>8053</v>
      </c>
      <c r="E2638" s="19" t="s">
        <v>5</v>
      </c>
      <c r="F2638" s="19" t="s">
        <v>2244</v>
      </c>
      <c r="G2638" s="19" t="s">
        <v>8054</v>
      </c>
      <c r="H2638" s="12" t="s">
        <v>8055</v>
      </c>
      <c r="I2638" s="20">
        <v>35000</v>
      </c>
      <c r="J2638" s="12" t="s">
        <v>2325</v>
      </c>
      <c r="K2638" s="12" t="s">
        <v>8056</v>
      </c>
      <c r="L2638" s="12" t="s">
        <v>8057</v>
      </c>
      <c r="M2638" s="12"/>
      <c r="N2638" s="12" t="s">
        <v>7927</v>
      </c>
      <c r="O2638" s="20">
        <v>0</v>
      </c>
      <c r="P2638" s="20">
        <v>10000</v>
      </c>
      <c r="Q2638" s="20">
        <v>0</v>
      </c>
      <c r="R2638" s="20">
        <v>0</v>
      </c>
      <c r="S2638" s="20">
        <v>32</v>
      </c>
      <c r="T2638" s="21"/>
      <c r="U2638" s="22" t="str">
        <f>IFERROR(VLOOKUP(B2638,[1]Planilha1!$A$1:$B$34,2,FALSE),"Liberado")</f>
        <v>Liberado</v>
      </c>
      <c r="V2638" s="21"/>
      <c r="W2638" s="21"/>
      <c r="X2638" s="21"/>
      <c r="Y2638" s="21"/>
      <c r="Z2638" s="21"/>
      <c r="AA2638" s="21"/>
      <c r="AB2638" s="21"/>
      <c r="AC2638" s="21"/>
      <c r="AD2638" s="21"/>
      <c r="AE2638" s="21"/>
      <c r="AF2638" s="21"/>
      <c r="AG2638" s="21"/>
      <c r="AH2638" s="21"/>
      <c r="AI2638" s="21"/>
      <c r="AJ2638" s="21"/>
      <c r="AK2638" s="21"/>
      <c r="AL2638" s="21"/>
      <c r="AM2638" s="21"/>
      <c r="AN2638" s="21"/>
      <c r="AO2638" s="21"/>
      <c r="AP2638" s="21"/>
      <c r="AQ2638" s="21"/>
      <c r="AR2638" s="21"/>
      <c r="AS2638" s="21"/>
      <c r="AT2638" s="21"/>
      <c r="AU2638" s="21"/>
      <c r="AV2638" s="21"/>
      <c r="AW2638" s="21"/>
      <c r="AX2638" s="21"/>
      <c r="AY2638" s="21"/>
      <c r="AZ2638" s="21"/>
      <c r="BA2638" s="21"/>
    </row>
    <row r="2639" spans="1:53" s="31" customFormat="1" ht="20.100000000000001" customHeight="1" x14ac:dyDescent="0.2">
      <c r="A2639" s="12" t="s">
        <v>91</v>
      </c>
      <c r="B2639" s="18" t="s">
        <v>280</v>
      </c>
      <c r="C2639" s="12" t="s">
        <v>427</v>
      </c>
      <c r="D2639" s="12" t="s">
        <v>438</v>
      </c>
      <c r="E2639" s="19" t="s">
        <v>5</v>
      </c>
      <c r="F2639" s="19" t="s">
        <v>2696</v>
      </c>
      <c r="G2639" s="19" t="s">
        <v>2697</v>
      </c>
      <c r="H2639" s="12" t="s">
        <v>2698</v>
      </c>
      <c r="I2639" s="20">
        <v>80000</v>
      </c>
      <c r="J2639" s="12" t="s">
        <v>2264</v>
      </c>
      <c r="K2639" s="12" t="s">
        <v>2699</v>
      </c>
      <c r="L2639" s="12" t="s">
        <v>2260</v>
      </c>
      <c r="M2639" s="12"/>
      <c r="N2639" s="12" t="s">
        <v>8164</v>
      </c>
      <c r="O2639" s="20">
        <v>0</v>
      </c>
      <c r="P2639" s="20">
        <v>0</v>
      </c>
      <c r="Q2639" s="20">
        <v>0</v>
      </c>
      <c r="R2639" s="20">
        <v>0</v>
      </c>
      <c r="S2639" s="20">
        <v>1240</v>
      </c>
      <c r="T2639" s="21"/>
      <c r="U2639" s="22" t="str">
        <f>IFERROR(VLOOKUP(B2639,[1]Planilha1!$A$1:$B$34,2,FALSE),"Liberado")</f>
        <v>Liberado</v>
      </c>
      <c r="V2639" s="21"/>
      <c r="W2639" s="21"/>
      <c r="X2639" s="21"/>
      <c r="Y2639" s="21"/>
      <c r="Z2639" s="21"/>
      <c r="AA2639" s="21"/>
      <c r="AB2639" s="21"/>
      <c r="AC2639" s="21"/>
      <c r="AD2639" s="21"/>
      <c r="AE2639" s="21"/>
      <c r="AF2639" s="21"/>
      <c r="AG2639" s="21"/>
      <c r="AH2639" s="21"/>
      <c r="AI2639" s="21"/>
      <c r="AJ2639" s="21"/>
      <c r="AK2639" s="21"/>
      <c r="AL2639" s="21"/>
      <c r="AM2639" s="21"/>
      <c r="AN2639" s="21"/>
      <c r="AO2639" s="21"/>
      <c r="AP2639" s="21"/>
      <c r="AQ2639" s="21"/>
      <c r="AR2639" s="21"/>
      <c r="AS2639" s="21"/>
      <c r="AT2639" s="21"/>
      <c r="AU2639" s="21"/>
      <c r="AV2639" s="21"/>
      <c r="AW2639" s="21"/>
      <c r="AX2639" s="21"/>
      <c r="AY2639" s="21"/>
      <c r="AZ2639" s="21"/>
      <c r="BA2639" s="21"/>
    </row>
    <row r="2640" spans="1:53" s="31" customFormat="1" ht="20.100000000000001" customHeight="1" x14ac:dyDescent="0.2">
      <c r="A2640" s="27" t="s">
        <v>148</v>
      </c>
      <c r="B2640" s="28" t="s">
        <v>280</v>
      </c>
      <c r="C2640" s="27" t="s">
        <v>427</v>
      </c>
      <c r="D2640" s="27" t="s">
        <v>1933</v>
      </c>
      <c r="E2640" s="27" t="s">
        <v>11130</v>
      </c>
      <c r="F2640" s="27" t="s">
        <v>5349</v>
      </c>
      <c r="G2640" s="27" t="s">
        <v>6830</v>
      </c>
      <c r="H2640" s="27" t="s">
        <v>6688</v>
      </c>
      <c r="I2640" s="29">
        <v>0</v>
      </c>
      <c r="J2640" s="27" t="s">
        <v>6520</v>
      </c>
      <c r="K2640" s="27" t="s">
        <v>11357</v>
      </c>
      <c r="L2640" s="27" t="s">
        <v>2930</v>
      </c>
      <c r="M2640" s="30" t="s">
        <v>6531</v>
      </c>
      <c r="N2640" s="27" t="s">
        <v>6689</v>
      </c>
      <c r="O2640" s="23">
        <v>0</v>
      </c>
      <c r="P2640" s="23">
        <v>0</v>
      </c>
      <c r="Q2640" s="23">
        <v>0</v>
      </c>
      <c r="R2640" s="24">
        <v>0</v>
      </c>
      <c r="S2640" s="25">
        <v>0</v>
      </c>
      <c r="T2640" s="32"/>
      <c r="U2640" s="22" t="str">
        <f>IFERROR(VLOOKUP(B2640,[1]Planilha1!$A$1:$B$34,2,FALSE),"Liberado")</f>
        <v>Liberado</v>
      </c>
    </row>
    <row r="2641" spans="1:53" s="31" customFormat="1" ht="20.100000000000001" customHeight="1" x14ac:dyDescent="0.2">
      <c r="A2641" s="27" t="s">
        <v>148</v>
      </c>
      <c r="B2641" s="28" t="s">
        <v>280</v>
      </c>
      <c r="C2641" s="27" t="s">
        <v>331</v>
      </c>
      <c r="D2641" s="27" t="s">
        <v>1933</v>
      </c>
      <c r="E2641" s="27" t="s">
        <v>11130</v>
      </c>
      <c r="F2641" s="27" t="s">
        <v>5349</v>
      </c>
      <c r="G2641" s="27" t="s">
        <v>6954</v>
      </c>
      <c r="H2641" s="27" t="s">
        <v>6688</v>
      </c>
      <c r="I2641" s="29">
        <v>0</v>
      </c>
      <c r="J2641" s="27" t="s">
        <v>6520</v>
      </c>
      <c r="K2641" s="27" t="s">
        <v>11357</v>
      </c>
      <c r="L2641" s="27" t="s">
        <v>2930</v>
      </c>
      <c r="M2641" s="30" t="s">
        <v>6531</v>
      </c>
      <c r="N2641" s="27" t="s">
        <v>6689</v>
      </c>
      <c r="O2641" s="23">
        <v>0</v>
      </c>
      <c r="P2641" s="23">
        <v>0</v>
      </c>
      <c r="Q2641" s="23">
        <v>0</v>
      </c>
      <c r="R2641" s="24">
        <v>0</v>
      </c>
      <c r="S2641" s="25">
        <v>0</v>
      </c>
      <c r="T2641" s="32"/>
      <c r="U2641" s="22" t="str">
        <f>IFERROR(VLOOKUP(B2641,[1]Planilha1!$A$1:$B$34,2,FALSE),"Liberado")</f>
        <v>Liberado</v>
      </c>
    </row>
    <row r="2642" spans="1:53" s="31" customFormat="1" ht="20.100000000000001" customHeight="1" x14ac:dyDescent="0.2">
      <c r="A2642" s="27" t="s">
        <v>148</v>
      </c>
      <c r="B2642" s="28" t="s">
        <v>280</v>
      </c>
      <c r="C2642" s="27" t="s">
        <v>331</v>
      </c>
      <c r="D2642" s="27" t="s">
        <v>1933</v>
      </c>
      <c r="E2642" s="27" t="s">
        <v>11130</v>
      </c>
      <c r="F2642" s="27" t="s">
        <v>5349</v>
      </c>
      <c r="G2642" s="27" t="s">
        <v>6955</v>
      </c>
      <c r="H2642" s="27" t="s">
        <v>6688</v>
      </c>
      <c r="I2642" s="29">
        <v>0</v>
      </c>
      <c r="J2642" s="27" t="s">
        <v>6520</v>
      </c>
      <c r="K2642" s="27" t="s">
        <v>11357</v>
      </c>
      <c r="L2642" s="27" t="s">
        <v>2930</v>
      </c>
      <c r="M2642" s="30" t="s">
        <v>6531</v>
      </c>
      <c r="N2642" s="27" t="s">
        <v>6689</v>
      </c>
      <c r="O2642" s="23">
        <v>0</v>
      </c>
      <c r="P2642" s="23">
        <v>0</v>
      </c>
      <c r="Q2642" s="23">
        <v>0</v>
      </c>
      <c r="R2642" s="24">
        <v>0</v>
      </c>
      <c r="S2642" s="25">
        <v>0</v>
      </c>
      <c r="T2642" s="32"/>
      <c r="U2642" s="22" t="str">
        <f>IFERROR(VLOOKUP(B2642,[1]Planilha1!$A$1:$B$34,2,FALSE),"Liberado")</f>
        <v>Liberado</v>
      </c>
    </row>
    <row r="2643" spans="1:53" s="31" customFormat="1" ht="20.100000000000001" customHeight="1" x14ac:dyDescent="0.2">
      <c r="A2643" s="40" t="s">
        <v>236</v>
      </c>
      <c r="B2643" s="41" t="s">
        <v>317</v>
      </c>
      <c r="C2643" s="14">
        <v>1</v>
      </c>
      <c r="D2643" s="40" t="s">
        <v>2239</v>
      </c>
      <c r="E2643" s="42" t="s">
        <v>2220</v>
      </c>
      <c r="F2643" s="43" t="s">
        <v>7513</v>
      </c>
      <c r="G2643" s="36" t="s">
        <v>7629</v>
      </c>
      <c r="H2643" s="40" t="s">
        <v>2239</v>
      </c>
      <c r="I2643" s="44">
        <v>125076.51</v>
      </c>
      <c r="J2643" s="40" t="s">
        <v>7610</v>
      </c>
      <c r="K2643" s="40" t="s">
        <v>7630</v>
      </c>
      <c r="L2643" s="40" t="s">
        <v>7631</v>
      </c>
      <c r="M2643" s="42" t="s">
        <v>40</v>
      </c>
      <c r="N2643" s="40" t="s">
        <v>7403</v>
      </c>
      <c r="O2643" s="23">
        <v>0</v>
      </c>
      <c r="P2643" s="23">
        <v>0</v>
      </c>
      <c r="Q2643" s="23">
        <v>125076.51</v>
      </c>
      <c r="R2643" s="24">
        <v>0</v>
      </c>
      <c r="S2643" s="25">
        <v>0</v>
      </c>
      <c r="T2643" s="32"/>
      <c r="U2643" s="22" t="str">
        <f>IFERROR(VLOOKUP(B2643,[1]Planilha1!$A$1:$B$34,2,FALSE),"Liberado")</f>
        <v>Liberado</v>
      </c>
      <c r="V2643" s="45"/>
      <c r="W2643" s="45"/>
      <c r="X2643" s="45"/>
      <c r="Y2643" s="45"/>
      <c r="Z2643" s="45"/>
      <c r="AA2643" s="45"/>
      <c r="AB2643" s="45"/>
      <c r="AC2643" s="45"/>
      <c r="AD2643" s="45"/>
      <c r="AE2643" s="45"/>
      <c r="AF2643" s="45"/>
      <c r="AG2643" s="45"/>
      <c r="AH2643" s="45"/>
      <c r="AI2643" s="45"/>
      <c r="AJ2643" s="45"/>
      <c r="AK2643" s="45"/>
      <c r="AL2643" s="45"/>
      <c r="AM2643" s="45"/>
      <c r="AN2643" s="45"/>
      <c r="AO2643" s="45"/>
      <c r="AP2643" s="45"/>
      <c r="AQ2643" s="45"/>
      <c r="AR2643" s="45"/>
      <c r="AS2643" s="45"/>
      <c r="AT2643" s="45"/>
      <c r="AU2643" s="45"/>
      <c r="AV2643" s="45"/>
      <c r="AW2643" s="45"/>
      <c r="AX2643" s="45"/>
      <c r="AY2643" s="45"/>
      <c r="AZ2643" s="45"/>
      <c r="BA2643" s="45"/>
    </row>
    <row r="2644" spans="1:53" s="31" customFormat="1" ht="20.100000000000001" customHeight="1" x14ac:dyDescent="0.2">
      <c r="A2644" s="12" t="s">
        <v>84</v>
      </c>
      <c r="B2644" s="18" t="s">
        <v>270</v>
      </c>
      <c r="C2644" s="12">
        <v>1</v>
      </c>
      <c r="D2644" s="12" t="s">
        <v>7873</v>
      </c>
      <c r="E2644" s="19" t="s">
        <v>5</v>
      </c>
      <c r="F2644" s="19" t="s">
        <v>2244</v>
      </c>
      <c r="G2644" s="19" t="s">
        <v>7874</v>
      </c>
      <c r="H2644" s="12" t="s">
        <v>6164</v>
      </c>
      <c r="I2644" s="20">
        <v>35200</v>
      </c>
      <c r="J2644" s="12" t="s">
        <v>2302</v>
      </c>
      <c r="K2644" s="12" t="s">
        <v>2303</v>
      </c>
      <c r="L2644" s="12" t="s">
        <v>7875</v>
      </c>
      <c r="M2644" s="12"/>
      <c r="N2644" s="12" t="s">
        <v>7876</v>
      </c>
      <c r="O2644" s="20">
        <v>0</v>
      </c>
      <c r="P2644" s="20">
        <v>0</v>
      </c>
      <c r="Q2644" s="20">
        <v>0</v>
      </c>
      <c r="R2644" s="20">
        <v>0</v>
      </c>
      <c r="S2644" s="20">
        <v>160</v>
      </c>
      <c r="T2644" s="21"/>
      <c r="U2644" s="22" t="str">
        <f>IFERROR(VLOOKUP(B2644,[1]Planilha1!$A$1:$B$34,2,FALSE),"Liberado")</f>
        <v>Liberado</v>
      </c>
      <c r="V2644" s="21"/>
      <c r="W2644" s="21"/>
      <c r="X2644" s="21"/>
      <c r="Y2644" s="21"/>
      <c r="Z2644" s="21"/>
      <c r="AA2644" s="21"/>
      <c r="AB2644" s="21"/>
      <c r="AC2644" s="21"/>
      <c r="AD2644" s="21"/>
      <c r="AE2644" s="21"/>
      <c r="AF2644" s="21"/>
      <c r="AG2644" s="21"/>
      <c r="AH2644" s="21"/>
      <c r="AI2644" s="21"/>
      <c r="AJ2644" s="21"/>
      <c r="AK2644" s="21"/>
      <c r="AL2644" s="21"/>
      <c r="AM2644" s="21"/>
      <c r="AN2644" s="21"/>
      <c r="AO2644" s="21"/>
      <c r="AP2644" s="21"/>
      <c r="AQ2644" s="21"/>
      <c r="AR2644" s="21"/>
      <c r="AS2644" s="21"/>
      <c r="AT2644" s="21"/>
      <c r="AU2644" s="21"/>
      <c r="AV2644" s="21"/>
      <c r="AW2644" s="21"/>
      <c r="AX2644" s="21"/>
      <c r="AY2644" s="21"/>
      <c r="AZ2644" s="21"/>
      <c r="BA2644" s="21"/>
    </row>
    <row r="2645" spans="1:53" s="31" customFormat="1" ht="20.100000000000001" customHeight="1" x14ac:dyDescent="0.2">
      <c r="A2645" s="12" t="s">
        <v>84</v>
      </c>
      <c r="B2645" s="18" t="s">
        <v>270</v>
      </c>
      <c r="C2645" s="12" t="s">
        <v>381</v>
      </c>
      <c r="D2645" s="12" t="s">
        <v>395</v>
      </c>
      <c r="E2645" s="19" t="s">
        <v>5</v>
      </c>
      <c r="F2645" s="19" t="s">
        <v>2244</v>
      </c>
      <c r="G2645" s="19" t="s">
        <v>2536</v>
      </c>
      <c r="H2645" s="12" t="s">
        <v>2537</v>
      </c>
      <c r="I2645" s="20">
        <v>50000</v>
      </c>
      <c r="J2645" s="12" t="s">
        <v>2302</v>
      </c>
      <c r="K2645" s="12" t="s">
        <v>2538</v>
      </c>
      <c r="L2645" s="12" t="s">
        <v>2299</v>
      </c>
      <c r="M2645" s="12"/>
      <c r="N2645" s="12" t="s">
        <v>2539</v>
      </c>
      <c r="O2645" s="20">
        <v>0</v>
      </c>
      <c r="P2645" s="20">
        <v>0</v>
      </c>
      <c r="Q2645" s="20">
        <v>0</v>
      </c>
      <c r="R2645" s="20">
        <v>0</v>
      </c>
      <c r="S2645" s="20">
        <v>480</v>
      </c>
      <c r="T2645" s="21"/>
      <c r="U2645" s="22" t="str">
        <f>IFERROR(VLOOKUP(B2645,[1]Planilha1!$A$1:$B$34,2,FALSE),"Liberado")</f>
        <v>Liberado</v>
      </c>
      <c r="V2645" s="21"/>
      <c r="W2645" s="21"/>
      <c r="X2645" s="21"/>
      <c r="Y2645" s="21"/>
      <c r="Z2645" s="21"/>
      <c r="AA2645" s="21"/>
      <c r="AB2645" s="21"/>
      <c r="AC2645" s="21"/>
      <c r="AD2645" s="21"/>
      <c r="AE2645" s="21"/>
      <c r="AF2645" s="21"/>
      <c r="AG2645" s="21"/>
      <c r="AH2645" s="21"/>
      <c r="AI2645" s="21"/>
      <c r="AJ2645" s="21"/>
      <c r="AK2645" s="21"/>
      <c r="AL2645" s="21"/>
      <c r="AM2645" s="21"/>
      <c r="AN2645" s="21"/>
      <c r="AO2645" s="21"/>
      <c r="AP2645" s="21"/>
      <c r="AQ2645" s="21"/>
      <c r="AR2645" s="21"/>
      <c r="AS2645" s="21"/>
      <c r="AT2645" s="21"/>
      <c r="AU2645" s="21"/>
      <c r="AV2645" s="21"/>
      <c r="AW2645" s="21"/>
      <c r="AX2645" s="21"/>
      <c r="AY2645" s="21"/>
      <c r="AZ2645" s="21"/>
      <c r="BA2645" s="21"/>
    </row>
    <row r="2646" spans="1:53" s="31" customFormat="1" ht="20.100000000000001" customHeight="1" x14ac:dyDescent="0.2">
      <c r="A2646" s="12" t="s">
        <v>84</v>
      </c>
      <c r="B2646" s="18" t="s">
        <v>270</v>
      </c>
      <c r="C2646" s="12" t="s">
        <v>381</v>
      </c>
      <c r="D2646" s="12" t="s">
        <v>8099</v>
      </c>
      <c r="E2646" s="19" t="s">
        <v>5</v>
      </c>
      <c r="F2646" s="19" t="s">
        <v>2273</v>
      </c>
      <c r="G2646" s="19" t="s">
        <v>8100</v>
      </c>
      <c r="H2646" s="12" t="s">
        <v>8101</v>
      </c>
      <c r="I2646" s="20">
        <v>38000</v>
      </c>
      <c r="J2646" s="12" t="s">
        <v>2302</v>
      </c>
      <c r="K2646" s="12" t="s">
        <v>3216</v>
      </c>
      <c r="L2646" s="12" t="s">
        <v>8102</v>
      </c>
      <c r="M2646" s="12"/>
      <c r="N2646" s="12" t="s">
        <v>3216</v>
      </c>
      <c r="O2646" s="20">
        <v>0</v>
      </c>
      <c r="P2646" s="20">
        <v>0</v>
      </c>
      <c r="Q2646" s="20">
        <v>0</v>
      </c>
      <c r="R2646" s="20">
        <v>0</v>
      </c>
      <c r="S2646" s="20">
        <v>0</v>
      </c>
      <c r="T2646" s="21"/>
      <c r="U2646" s="22" t="str">
        <f>IFERROR(VLOOKUP(B2646,[1]Planilha1!$A$1:$B$34,2,FALSE),"Liberado")</f>
        <v>Liberado</v>
      </c>
      <c r="V2646" s="21"/>
      <c r="W2646" s="21"/>
      <c r="X2646" s="21"/>
      <c r="Y2646" s="21"/>
      <c r="Z2646" s="21"/>
      <c r="AA2646" s="21"/>
      <c r="AB2646" s="21"/>
      <c r="AC2646" s="21"/>
      <c r="AD2646" s="21"/>
      <c r="AE2646" s="21"/>
      <c r="AF2646" s="21"/>
      <c r="AG2646" s="21"/>
      <c r="AH2646" s="21"/>
      <c r="AI2646" s="21"/>
      <c r="AJ2646" s="21"/>
      <c r="AK2646" s="21"/>
      <c r="AL2646" s="21"/>
      <c r="AM2646" s="21"/>
      <c r="AN2646" s="21"/>
      <c r="AO2646" s="21"/>
      <c r="AP2646" s="21"/>
      <c r="AQ2646" s="21"/>
      <c r="AR2646" s="21"/>
      <c r="AS2646" s="21"/>
      <c r="AT2646" s="21"/>
      <c r="AU2646" s="21"/>
      <c r="AV2646" s="21"/>
      <c r="AW2646" s="21"/>
      <c r="AX2646" s="21"/>
      <c r="AY2646" s="21"/>
      <c r="AZ2646" s="21"/>
      <c r="BA2646" s="21"/>
    </row>
    <row r="2647" spans="1:53" s="31" customFormat="1" ht="20.100000000000001" customHeight="1" x14ac:dyDescent="0.2">
      <c r="A2647" s="12" t="s">
        <v>84</v>
      </c>
      <c r="B2647" s="18" t="s">
        <v>270</v>
      </c>
      <c r="C2647" s="12" t="s">
        <v>466</v>
      </c>
      <c r="D2647" s="12" t="s">
        <v>468</v>
      </c>
      <c r="E2647" s="19" t="s">
        <v>5</v>
      </c>
      <c r="F2647" s="19" t="s">
        <v>2273</v>
      </c>
      <c r="G2647" s="19" t="s">
        <v>2780</v>
      </c>
      <c r="H2647" s="12" t="s">
        <v>2781</v>
      </c>
      <c r="I2647" s="20">
        <v>27120</v>
      </c>
      <c r="J2647" s="12" t="s">
        <v>2258</v>
      </c>
      <c r="K2647" s="12" t="s">
        <v>2782</v>
      </c>
      <c r="L2647" s="12" t="s">
        <v>2368</v>
      </c>
      <c r="M2647" s="12"/>
      <c r="N2647" s="12" t="s">
        <v>2783</v>
      </c>
      <c r="O2647" s="20">
        <v>16854.75</v>
      </c>
      <c r="P2647" s="20">
        <v>0</v>
      </c>
      <c r="Q2647" s="20">
        <v>0</v>
      </c>
      <c r="R2647" s="20">
        <v>0</v>
      </c>
      <c r="S2647" s="20">
        <v>960</v>
      </c>
      <c r="T2647" s="21"/>
      <c r="U2647" s="22" t="str">
        <f>IFERROR(VLOOKUP(B2647,[1]Planilha1!$A$1:$B$34,2,FALSE),"Liberado")</f>
        <v>Liberado</v>
      </c>
      <c r="V2647" s="21"/>
      <c r="W2647" s="21"/>
      <c r="X2647" s="21"/>
      <c r="Y2647" s="21"/>
      <c r="Z2647" s="21"/>
      <c r="AA2647" s="21"/>
      <c r="AB2647" s="21"/>
      <c r="AC2647" s="21"/>
      <c r="AD2647" s="21"/>
      <c r="AE2647" s="21"/>
      <c r="AF2647" s="21"/>
      <c r="AG2647" s="21"/>
      <c r="AH2647" s="21"/>
      <c r="AI2647" s="21"/>
      <c r="AJ2647" s="21"/>
      <c r="AK2647" s="21"/>
      <c r="AL2647" s="21"/>
      <c r="AM2647" s="21"/>
      <c r="AN2647" s="21"/>
      <c r="AO2647" s="21"/>
      <c r="AP2647" s="21"/>
      <c r="AQ2647" s="21"/>
      <c r="AR2647" s="21"/>
      <c r="AS2647" s="21"/>
      <c r="AT2647" s="21"/>
      <c r="AU2647" s="21"/>
      <c r="AV2647" s="21"/>
      <c r="AW2647" s="21"/>
      <c r="AX2647" s="21"/>
      <c r="AY2647" s="21"/>
      <c r="AZ2647" s="21"/>
      <c r="BA2647" s="21"/>
    </row>
    <row r="2648" spans="1:53" s="31" customFormat="1" ht="20.100000000000001" customHeight="1" x14ac:dyDescent="0.2">
      <c r="A2648" s="12" t="s">
        <v>84</v>
      </c>
      <c r="B2648" s="18" t="s">
        <v>270</v>
      </c>
      <c r="C2648" s="12" t="s">
        <v>427</v>
      </c>
      <c r="D2648" s="12" t="s">
        <v>10365</v>
      </c>
      <c r="E2648" s="19" t="s">
        <v>5</v>
      </c>
      <c r="F2648" s="19" t="s">
        <v>2244</v>
      </c>
      <c r="G2648" s="19" t="s">
        <v>10366</v>
      </c>
      <c r="H2648" s="12" t="s">
        <v>7967</v>
      </c>
      <c r="I2648" s="20">
        <v>35039.35</v>
      </c>
      <c r="J2648" s="12" t="s">
        <v>6085</v>
      </c>
      <c r="K2648" s="12" t="s">
        <v>3216</v>
      </c>
      <c r="L2648" s="12" t="s">
        <v>2677</v>
      </c>
      <c r="M2648" s="12"/>
      <c r="N2648" s="12" t="s">
        <v>3216</v>
      </c>
      <c r="O2648" s="23">
        <v>0</v>
      </c>
      <c r="P2648" s="23">
        <v>0</v>
      </c>
      <c r="Q2648" s="23">
        <v>0</v>
      </c>
      <c r="R2648" s="24">
        <v>0</v>
      </c>
      <c r="S2648" s="25">
        <v>160</v>
      </c>
      <c r="T2648" s="21"/>
      <c r="U2648" s="22" t="str">
        <f>IFERROR(VLOOKUP(B2648,[1]Planilha1!$A$1:$B$34,2,FALSE),"Liberado")</f>
        <v>Liberado</v>
      </c>
      <c r="V2648" s="21"/>
      <c r="W2648" s="21"/>
      <c r="X2648" s="21"/>
      <c r="Y2648" s="21"/>
      <c r="Z2648" s="21"/>
      <c r="AA2648" s="21"/>
      <c r="AB2648" s="21"/>
      <c r="AC2648" s="21"/>
      <c r="AD2648" s="21"/>
      <c r="AE2648" s="21"/>
      <c r="AF2648" s="21"/>
      <c r="AG2648" s="21"/>
      <c r="AH2648" s="21"/>
      <c r="AI2648" s="21"/>
      <c r="AJ2648" s="21"/>
      <c r="AK2648" s="21"/>
      <c r="AL2648" s="21"/>
      <c r="AM2648" s="21"/>
      <c r="AN2648" s="21"/>
      <c r="AO2648" s="21"/>
      <c r="AP2648" s="21"/>
      <c r="AQ2648" s="21"/>
      <c r="AR2648" s="21"/>
      <c r="AS2648" s="21"/>
      <c r="AT2648" s="21"/>
      <c r="AU2648" s="21"/>
      <c r="AV2648" s="21"/>
      <c r="AW2648" s="21"/>
      <c r="AX2648" s="21"/>
      <c r="AY2648" s="21"/>
      <c r="AZ2648" s="21"/>
      <c r="BA2648" s="21"/>
    </row>
    <row r="2649" spans="1:53" s="31" customFormat="1" ht="20.100000000000001" customHeight="1" x14ac:dyDescent="0.2">
      <c r="A2649" s="12" t="s">
        <v>84</v>
      </c>
      <c r="B2649" s="18" t="s">
        <v>270</v>
      </c>
      <c r="C2649" s="12" t="s">
        <v>331</v>
      </c>
      <c r="D2649" s="12" t="s">
        <v>1660</v>
      </c>
      <c r="E2649" s="19" t="s">
        <v>5</v>
      </c>
      <c r="F2649" s="19" t="s">
        <v>2244</v>
      </c>
      <c r="G2649" s="19" t="s">
        <v>6022</v>
      </c>
      <c r="H2649" s="12" t="s">
        <v>5966</v>
      </c>
      <c r="I2649" s="20">
        <v>10000</v>
      </c>
      <c r="J2649" s="12" t="s">
        <v>2258</v>
      </c>
      <c r="K2649" s="12" t="s">
        <v>6023</v>
      </c>
      <c r="L2649" s="12" t="s">
        <v>2368</v>
      </c>
      <c r="M2649" s="12"/>
      <c r="N2649" s="12" t="s">
        <v>6024</v>
      </c>
      <c r="O2649" s="23">
        <v>0</v>
      </c>
      <c r="P2649" s="23">
        <v>10000</v>
      </c>
      <c r="Q2649" s="23">
        <v>0</v>
      </c>
      <c r="R2649" s="24">
        <v>0</v>
      </c>
      <c r="S2649" s="25">
        <v>832</v>
      </c>
      <c r="T2649" s="21"/>
      <c r="U2649" s="22" t="str">
        <f>IFERROR(VLOOKUP(B2649,[1]Planilha1!$A$1:$B$34,2,FALSE),"Liberado")</f>
        <v>Liberado</v>
      </c>
      <c r="V2649" s="21"/>
      <c r="W2649" s="21"/>
      <c r="X2649" s="21"/>
      <c r="Y2649" s="21"/>
      <c r="Z2649" s="21"/>
      <c r="AA2649" s="21"/>
      <c r="AB2649" s="21"/>
      <c r="AC2649" s="21"/>
      <c r="AD2649" s="21"/>
      <c r="AE2649" s="21"/>
      <c r="AF2649" s="21"/>
      <c r="AG2649" s="21"/>
      <c r="AH2649" s="21"/>
      <c r="AI2649" s="21"/>
      <c r="AJ2649" s="21"/>
      <c r="AK2649" s="21"/>
      <c r="AL2649" s="21"/>
      <c r="AM2649" s="21"/>
      <c r="AN2649" s="21"/>
      <c r="AO2649" s="21"/>
      <c r="AP2649" s="21"/>
      <c r="AQ2649" s="21"/>
      <c r="AR2649" s="21"/>
      <c r="AS2649" s="21"/>
      <c r="AT2649" s="21"/>
      <c r="AU2649" s="21"/>
      <c r="AV2649" s="21"/>
      <c r="AW2649" s="21"/>
      <c r="AX2649" s="21"/>
      <c r="AY2649" s="21"/>
      <c r="AZ2649" s="21"/>
      <c r="BA2649" s="21"/>
    </row>
    <row r="2650" spans="1:53" s="31" customFormat="1" ht="20.100000000000001" customHeight="1" x14ac:dyDescent="0.2">
      <c r="A2650" s="12" t="s">
        <v>84</v>
      </c>
      <c r="B2650" s="18" t="s">
        <v>270</v>
      </c>
      <c r="C2650" s="12" t="s">
        <v>427</v>
      </c>
      <c r="D2650" s="12" t="s">
        <v>1677</v>
      </c>
      <c r="E2650" s="19" t="s">
        <v>5</v>
      </c>
      <c r="F2650" s="19" t="s">
        <v>2324</v>
      </c>
      <c r="G2650" s="19" t="s">
        <v>6071</v>
      </c>
      <c r="H2650" s="12" t="s">
        <v>5905</v>
      </c>
      <c r="I2650" s="20">
        <v>31520</v>
      </c>
      <c r="J2650" s="12" t="s">
        <v>2302</v>
      </c>
      <c r="K2650" s="12" t="s">
        <v>6072</v>
      </c>
      <c r="L2650" s="12" t="s">
        <v>2299</v>
      </c>
      <c r="M2650" s="12"/>
      <c r="N2650" s="12" t="s">
        <v>6073</v>
      </c>
      <c r="O2650" s="23">
        <v>0</v>
      </c>
      <c r="P2650" s="23">
        <v>6504.22</v>
      </c>
      <c r="Q2650" s="23">
        <v>0</v>
      </c>
      <c r="R2650" s="24">
        <v>0</v>
      </c>
      <c r="S2650" s="25">
        <v>736</v>
      </c>
      <c r="T2650" s="21"/>
      <c r="U2650" s="22" t="str">
        <f>IFERROR(VLOOKUP(B2650,[1]Planilha1!$A$1:$B$34,2,FALSE),"Liberado")</f>
        <v>Liberado</v>
      </c>
      <c r="V2650" s="21"/>
      <c r="W2650" s="21"/>
      <c r="X2650" s="21"/>
      <c r="Y2650" s="21"/>
      <c r="Z2650" s="21"/>
      <c r="AA2650" s="21"/>
      <c r="AB2650" s="21"/>
      <c r="AC2650" s="21"/>
      <c r="AD2650" s="21"/>
      <c r="AE2650" s="21"/>
      <c r="AF2650" s="21"/>
      <c r="AG2650" s="21"/>
      <c r="AH2650" s="21"/>
      <c r="AI2650" s="21"/>
      <c r="AJ2650" s="21"/>
      <c r="AK2650" s="21"/>
      <c r="AL2650" s="21"/>
      <c r="AM2650" s="21"/>
      <c r="AN2650" s="21"/>
      <c r="AO2650" s="21"/>
      <c r="AP2650" s="21"/>
      <c r="AQ2650" s="21"/>
      <c r="AR2650" s="21"/>
      <c r="AS2650" s="21"/>
      <c r="AT2650" s="21"/>
      <c r="AU2650" s="21"/>
      <c r="AV2650" s="21"/>
      <c r="AW2650" s="21"/>
      <c r="AX2650" s="21"/>
      <c r="AY2650" s="21"/>
      <c r="AZ2650" s="21"/>
      <c r="BA2650" s="21"/>
    </row>
    <row r="2651" spans="1:53" s="31" customFormat="1" ht="20.100000000000001" customHeight="1" x14ac:dyDescent="0.2">
      <c r="A2651" s="27" t="s">
        <v>144</v>
      </c>
      <c r="B2651" s="28" t="s">
        <v>270</v>
      </c>
      <c r="C2651" s="27" t="s">
        <v>381</v>
      </c>
      <c r="D2651" s="27" t="s">
        <v>1942</v>
      </c>
      <c r="E2651" s="27" t="s">
        <v>11130</v>
      </c>
      <c r="F2651" s="27" t="s">
        <v>6528</v>
      </c>
      <c r="G2651" s="27" t="s">
        <v>11619</v>
      </c>
      <c r="H2651" s="27" t="s">
        <v>6721</v>
      </c>
      <c r="I2651" s="29">
        <v>0</v>
      </c>
      <c r="J2651" s="27" t="s">
        <v>6722</v>
      </c>
      <c r="K2651" s="27" t="s">
        <v>11454</v>
      </c>
      <c r="L2651" s="27" t="s">
        <v>6723</v>
      </c>
      <c r="M2651" s="30" t="s">
        <v>6531</v>
      </c>
      <c r="N2651" s="27" t="s">
        <v>11620</v>
      </c>
      <c r="O2651" s="23">
        <v>0</v>
      </c>
      <c r="P2651" s="23">
        <v>0</v>
      </c>
      <c r="Q2651" s="23">
        <v>0</v>
      </c>
      <c r="R2651" s="24">
        <v>0</v>
      </c>
      <c r="S2651" s="25">
        <v>0</v>
      </c>
      <c r="T2651" s="32"/>
      <c r="U2651" s="22" t="str">
        <f>IFERROR(VLOOKUP(B2651,[1]Planilha1!$A$1:$B$34,2,FALSE),"Liberado")</f>
        <v>Liberado</v>
      </c>
    </row>
    <row r="2652" spans="1:53" s="31" customFormat="1" ht="20.100000000000001" customHeight="1" x14ac:dyDescent="0.2">
      <c r="A2652" s="27" t="s">
        <v>144</v>
      </c>
      <c r="B2652" s="28" t="s">
        <v>270</v>
      </c>
      <c r="C2652" s="27" t="s">
        <v>381</v>
      </c>
      <c r="D2652" s="27" t="s">
        <v>1942</v>
      </c>
      <c r="E2652" s="27" t="s">
        <v>11130</v>
      </c>
      <c r="F2652" s="27" t="s">
        <v>6528</v>
      </c>
      <c r="G2652" s="27" t="s">
        <v>6973</v>
      </c>
      <c r="H2652" s="27" t="s">
        <v>6721</v>
      </c>
      <c r="I2652" s="29">
        <v>0</v>
      </c>
      <c r="J2652" s="27" t="s">
        <v>6722</v>
      </c>
      <c r="K2652" s="27" t="s">
        <v>11454</v>
      </c>
      <c r="L2652" s="27" t="s">
        <v>2266</v>
      </c>
      <c r="M2652" s="30" t="s">
        <v>6531</v>
      </c>
      <c r="N2652" s="27" t="s">
        <v>11620</v>
      </c>
      <c r="O2652" s="23">
        <v>0</v>
      </c>
      <c r="P2652" s="23">
        <v>0</v>
      </c>
      <c r="Q2652" s="23">
        <v>0</v>
      </c>
      <c r="R2652" s="24">
        <v>0</v>
      </c>
      <c r="S2652" s="25">
        <v>0</v>
      </c>
      <c r="T2652" s="32"/>
      <c r="U2652" s="22" t="str">
        <f>IFERROR(VLOOKUP(B2652,[1]Planilha1!$A$1:$B$34,2,FALSE),"Liberado")</f>
        <v>Liberado</v>
      </c>
    </row>
    <row r="2653" spans="1:53" s="31" customFormat="1" ht="20.100000000000001" customHeight="1" x14ac:dyDescent="0.2">
      <c r="A2653" s="40" t="s">
        <v>144</v>
      </c>
      <c r="B2653" s="41" t="s">
        <v>270</v>
      </c>
      <c r="C2653" s="14">
        <v>1</v>
      </c>
      <c r="D2653" s="40" t="s">
        <v>2239</v>
      </c>
      <c r="E2653" s="42" t="s">
        <v>2220</v>
      </c>
      <c r="F2653" s="43" t="s">
        <v>7389</v>
      </c>
      <c r="G2653" s="36" t="s">
        <v>7542</v>
      </c>
      <c r="H2653" s="40" t="s">
        <v>2239</v>
      </c>
      <c r="I2653" s="44">
        <v>13674.63</v>
      </c>
      <c r="J2653" s="40" t="s">
        <v>7391</v>
      </c>
      <c r="K2653" s="40" t="s">
        <v>7543</v>
      </c>
      <c r="L2653" s="40" t="s">
        <v>7393</v>
      </c>
      <c r="M2653" s="42" t="s">
        <v>40</v>
      </c>
      <c r="N2653" s="40" t="s">
        <v>7852</v>
      </c>
      <c r="O2653" s="23">
        <v>0</v>
      </c>
      <c r="P2653" s="23">
        <v>13674.63</v>
      </c>
      <c r="Q2653" s="23">
        <v>0</v>
      </c>
      <c r="R2653" s="24">
        <v>0</v>
      </c>
      <c r="S2653" s="25">
        <v>0</v>
      </c>
      <c r="T2653" s="32"/>
      <c r="U2653" s="22" t="str">
        <f>IFERROR(VLOOKUP(B2653,[1]Planilha1!$A$1:$B$34,2,FALSE),"Liberado")</f>
        <v>Liberado</v>
      </c>
      <c r="V2653" s="45"/>
      <c r="W2653" s="45"/>
      <c r="X2653" s="45"/>
      <c r="Y2653" s="45"/>
      <c r="Z2653" s="45"/>
      <c r="AA2653" s="45"/>
      <c r="AB2653" s="45"/>
      <c r="AC2653" s="45"/>
      <c r="AD2653" s="45"/>
      <c r="AE2653" s="45"/>
      <c r="AF2653" s="45"/>
      <c r="AG2653" s="45"/>
      <c r="AH2653" s="45"/>
      <c r="AI2653" s="45"/>
      <c r="AJ2653" s="45"/>
      <c r="AK2653" s="45"/>
      <c r="AL2653" s="45"/>
      <c r="AM2653" s="45"/>
      <c r="AN2653" s="45"/>
      <c r="AO2653" s="45"/>
      <c r="AP2653" s="45"/>
      <c r="AQ2653" s="45"/>
      <c r="AR2653" s="45"/>
      <c r="AS2653" s="45"/>
      <c r="AT2653" s="45"/>
      <c r="AU2653" s="45"/>
      <c r="AV2653" s="45"/>
      <c r="AW2653" s="45"/>
      <c r="AX2653" s="45"/>
      <c r="AY2653" s="45"/>
      <c r="AZ2653" s="45"/>
      <c r="BA2653" s="45"/>
    </row>
    <row r="2654" spans="1:53" s="31" customFormat="1" ht="20.100000000000001" customHeight="1" x14ac:dyDescent="0.2">
      <c r="A2654" s="40" t="s">
        <v>144</v>
      </c>
      <c r="B2654" s="41" t="s">
        <v>270</v>
      </c>
      <c r="C2654" s="14">
        <v>1</v>
      </c>
      <c r="D2654" s="40" t="s">
        <v>2239</v>
      </c>
      <c r="E2654" s="42" t="s">
        <v>2220</v>
      </c>
      <c r="F2654" s="43" t="s">
        <v>7389</v>
      </c>
      <c r="G2654" s="36" t="s">
        <v>7544</v>
      </c>
      <c r="H2654" s="40" t="s">
        <v>2239</v>
      </c>
      <c r="I2654" s="44">
        <v>7676.91</v>
      </c>
      <c r="J2654" s="40" t="s">
        <v>7391</v>
      </c>
      <c r="K2654" s="40" t="s">
        <v>7543</v>
      </c>
      <c r="L2654" s="40" t="s">
        <v>7393</v>
      </c>
      <c r="M2654" s="42" t="s">
        <v>40</v>
      </c>
      <c r="N2654" s="40" t="s">
        <v>7852</v>
      </c>
      <c r="O2654" s="23">
        <v>0</v>
      </c>
      <c r="P2654" s="23">
        <v>7676.91</v>
      </c>
      <c r="Q2654" s="23">
        <v>0</v>
      </c>
      <c r="R2654" s="24">
        <v>0</v>
      </c>
      <c r="S2654" s="25">
        <v>0</v>
      </c>
      <c r="T2654" s="32"/>
      <c r="U2654" s="22" t="str">
        <f>IFERROR(VLOOKUP(B2654,[1]Planilha1!$A$1:$B$34,2,FALSE),"Liberado")</f>
        <v>Liberado</v>
      </c>
      <c r="V2654" s="45"/>
      <c r="W2654" s="45"/>
      <c r="X2654" s="45"/>
      <c r="Y2654" s="45"/>
      <c r="Z2654" s="45"/>
      <c r="AA2654" s="45"/>
      <c r="AB2654" s="45"/>
      <c r="AC2654" s="45"/>
      <c r="AD2654" s="45"/>
      <c r="AE2654" s="45"/>
      <c r="AF2654" s="45"/>
      <c r="AG2654" s="45"/>
      <c r="AH2654" s="45"/>
      <c r="AI2654" s="45"/>
      <c r="AJ2654" s="45"/>
      <c r="AK2654" s="45"/>
      <c r="AL2654" s="45"/>
      <c r="AM2654" s="45"/>
      <c r="AN2654" s="45"/>
      <c r="AO2654" s="45"/>
      <c r="AP2654" s="45"/>
      <c r="AQ2654" s="45"/>
      <c r="AR2654" s="45"/>
      <c r="AS2654" s="45"/>
      <c r="AT2654" s="45"/>
      <c r="AU2654" s="45"/>
      <c r="AV2654" s="45"/>
      <c r="AW2654" s="45"/>
      <c r="AX2654" s="45"/>
      <c r="AY2654" s="45"/>
      <c r="AZ2654" s="45"/>
      <c r="BA2654" s="45"/>
    </row>
    <row r="2655" spans="1:53" s="31" customFormat="1" ht="20.100000000000001" customHeight="1" x14ac:dyDescent="0.2">
      <c r="A2655" s="12" t="s">
        <v>57</v>
      </c>
      <c r="B2655" s="18" t="s">
        <v>241</v>
      </c>
      <c r="C2655" s="12" t="s">
        <v>320</v>
      </c>
      <c r="D2655" s="12" t="s">
        <v>322</v>
      </c>
      <c r="E2655" s="19" t="s">
        <v>5</v>
      </c>
      <c r="F2655" s="19" t="s">
        <v>2255</v>
      </c>
      <c r="G2655" s="19" t="s">
        <v>2256</v>
      </c>
      <c r="H2655" s="12" t="s">
        <v>2257</v>
      </c>
      <c r="I2655" s="20">
        <v>37071</v>
      </c>
      <c r="J2655" s="12" t="s">
        <v>2258</v>
      </c>
      <c r="K2655" s="12" t="s">
        <v>2259</v>
      </c>
      <c r="L2655" s="12" t="s">
        <v>2368</v>
      </c>
      <c r="M2655" s="12"/>
      <c r="N2655" s="12" t="s">
        <v>2261</v>
      </c>
      <c r="O2655" s="20">
        <v>0</v>
      </c>
      <c r="P2655" s="20">
        <v>15000</v>
      </c>
      <c r="Q2655" s="20">
        <v>0</v>
      </c>
      <c r="R2655" s="20">
        <v>0</v>
      </c>
      <c r="S2655" s="20">
        <v>800</v>
      </c>
      <c r="T2655" s="21"/>
      <c r="U2655" s="22" t="str">
        <f>IFERROR(VLOOKUP(B2655,[1]Planilha1!$A$1:$B$34,2,FALSE),"Liberado")</f>
        <v>Liberado</v>
      </c>
      <c r="V2655" s="21"/>
      <c r="W2655" s="21"/>
      <c r="X2655" s="21"/>
      <c r="Y2655" s="21"/>
      <c r="Z2655" s="21"/>
      <c r="AA2655" s="21"/>
      <c r="AB2655" s="21"/>
      <c r="AC2655" s="21"/>
      <c r="AD2655" s="21"/>
      <c r="AE2655" s="21"/>
      <c r="AF2655" s="21"/>
      <c r="AG2655" s="21"/>
      <c r="AH2655" s="21"/>
      <c r="AI2655" s="21"/>
      <c r="AJ2655" s="21"/>
      <c r="AK2655" s="21"/>
      <c r="AL2655" s="21"/>
      <c r="AM2655" s="21"/>
      <c r="AN2655" s="21"/>
      <c r="AO2655" s="21"/>
      <c r="AP2655" s="21"/>
      <c r="AQ2655" s="21"/>
      <c r="AR2655" s="21"/>
      <c r="AS2655" s="21"/>
      <c r="AT2655" s="21"/>
      <c r="AU2655" s="21"/>
      <c r="AV2655" s="21"/>
      <c r="AW2655" s="21"/>
      <c r="AX2655" s="21"/>
      <c r="AY2655" s="21"/>
      <c r="AZ2655" s="21"/>
      <c r="BA2655" s="21"/>
    </row>
    <row r="2656" spans="1:53" s="31" customFormat="1" ht="20.100000000000001" customHeight="1" x14ac:dyDescent="0.2">
      <c r="A2656" s="12" t="s">
        <v>57</v>
      </c>
      <c r="B2656" s="18" t="s">
        <v>241</v>
      </c>
      <c r="C2656" s="12" t="s">
        <v>331</v>
      </c>
      <c r="D2656" s="12" t="s">
        <v>364</v>
      </c>
      <c r="E2656" s="19" t="s">
        <v>5</v>
      </c>
      <c r="F2656" s="19" t="s">
        <v>2273</v>
      </c>
      <c r="G2656" s="19" t="s">
        <v>2420</v>
      </c>
      <c r="H2656" s="12" t="s">
        <v>2421</v>
      </c>
      <c r="I2656" s="20">
        <v>35200</v>
      </c>
      <c r="J2656" s="12" t="s">
        <v>2258</v>
      </c>
      <c r="K2656" s="12" t="s">
        <v>2422</v>
      </c>
      <c r="L2656" s="12" t="s">
        <v>2368</v>
      </c>
      <c r="M2656" s="12"/>
      <c r="N2656" s="12" t="s">
        <v>2423</v>
      </c>
      <c r="O2656" s="20">
        <v>0</v>
      </c>
      <c r="P2656" s="20">
        <v>10000</v>
      </c>
      <c r="Q2656" s="20">
        <v>0</v>
      </c>
      <c r="R2656" s="20">
        <v>0</v>
      </c>
      <c r="S2656" s="20">
        <v>608</v>
      </c>
      <c r="T2656" s="21"/>
      <c r="U2656" s="22" t="str">
        <f>IFERROR(VLOOKUP(B2656,[1]Planilha1!$A$1:$B$34,2,FALSE),"Liberado")</f>
        <v>Liberado</v>
      </c>
      <c r="V2656" s="21"/>
      <c r="W2656" s="21"/>
      <c r="X2656" s="21"/>
      <c r="Y2656" s="21"/>
      <c r="Z2656" s="21"/>
      <c r="AA2656" s="21"/>
      <c r="AB2656" s="21"/>
      <c r="AC2656" s="21"/>
      <c r="AD2656" s="21"/>
      <c r="AE2656" s="21"/>
      <c r="AF2656" s="21"/>
      <c r="AG2656" s="21"/>
      <c r="AH2656" s="21"/>
      <c r="AI2656" s="21"/>
      <c r="AJ2656" s="21"/>
      <c r="AK2656" s="21"/>
      <c r="AL2656" s="21"/>
      <c r="AM2656" s="21"/>
      <c r="AN2656" s="21"/>
      <c r="AO2656" s="21"/>
      <c r="AP2656" s="21"/>
      <c r="AQ2656" s="21"/>
      <c r="AR2656" s="21"/>
      <c r="AS2656" s="21"/>
      <c r="AT2656" s="21"/>
      <c r="AU2656" s="21"/>
      <c r="AV2656" s="21"/>
      <c r="AW2656" s="21"/>
      <c r="AX2656" s="21"/>
      <c r="AY2656" s="21"/>
      <c r="AZ2656" s="21"/>
      <c r="BA2656" s="21"/>
    </row>
    <row r="2657" spans="1:53" s="31" customFormat="1" ht="20.100000000000001" customHeight="1" x14ac:dyDescent="0.2">
      <c r="A2657" s="12" t="s">
        <v>57</v>
      </c>
      <c r="B2657" s="18" t="s">
        <v>241</v>
      </c>
      <c r="C2657" s="12" t="s">
        <v>397</v>
      </c>
      <c r="D2657" s="12" t="s">
        <v>402</v>
      </c>
      <c r="E2657" s="19" t="s">
        <v>5</v>
      </c>
      <c r="F2657" s="19" t="s">
        <v>2244</v>
      </c>
      <c r="G2657" s="19" t="s">
        <v>2560</v>
      </c>
      <c r="H2657" s="12" t="s">
        <v>2561</v>
      </c>
      <c r="I2657" s="20">
        <v>100000</v>
      </c>
      <c r="J2657" s="12" t="s">
        <v>2258</v>
      </c>
      <c r="K2657" s="12" t="s">
        <v>2562</v>
      </c>
      <c r="L2657" s="12" t="s">
        <v>2368</v>
      </c>
      <c r="M2657" s="12"/>
      <c r="N2657" s="12" t="s">
        <v>2563</v>
      </c>
      <c r="O2657" s="20">
        <v>0</v>
      </c>
      <c r="P2657" s="20">
        <v>10000</v>
      </c>
      <c r="Q2657" s="20">
        <v>0</v>
      </c>
      <c r="R2657" s="20">
        <v>0</v>
      </c>
      <c r="S2657" s="20">
        <v>720</v>
      </c>
      <c r="T2657" s="21"/>
      <c r="U2657" s="22" t="str">
        <f>IFERROR(VLOOKUP(B2657,[1]Planilha1!$A$1:$B$34,2,FALSE),"Liberado")</f>
        <v>Liberado</v>
      </c>
      <c r="V2657" s="21"/>
      <c r="W2657" s="21"/>
      <c r="X2657" s="21"/>
      <c r="Y2657" s="21"/>
      <c r="Z2657" s="21"/>
      <c r="AA2657" s="21"/>
      <c r="AB2657" s="21"/>
      <c r="AC2657" s="21"/>
      <c r="AD2657" s="21"/>
      <c r="AE2657" s="21"/>
      <c r="AF2657" s="21"/>
      <c r="AG2657" s="21"/>
      <c r="AH2657" s="21"/>
      <c r="AI2657" s="21"/>
      <c r="AJ2657" s="21"/>
      <c r="AK2657" s="21"/>
      <c r="AL2657" s="21"/>
      <c r="AM2657" s="21"/>
      <c r="AN2657" s="21"/>
      <c r="AO2657" s="21"/>
      <c r="AP2657" s="21"/>
      <c r="AQ2657" s="21"/>
      <c r="AR2657" s="21"/>
      <c r="AS2657" s="21"/>
      <c r="AT2657" s="21"/>
      <c r="AU2657" s="21"/>
      <c r="AV2657" s="21"/>
      <c r="AW2657" s="21"/>
      <c r="AX2657" s="21"/>
      <c r="AY2657" s="21"/>
      <c r="AZ2657" s="21"/>
      <c r="BA2657" s="21"/>
    </row>
    <row r="2658" spans="1:53" s="31" customFormat="1" ht="20.100000000000001" customHeight="1" x14ac:dyDescent="0.2">
      <c r="A2658" s="12" t="s">
        <v>57</v>
      </c>
      <c r="B2658" s="18" t="s">
        <v>241</v>
      </c>
      <c r="C2658" s="12" t="s">
        <v>466</v>
      </c>
      <c r="D2658" s="12" t="s">
        <v>467</v>
      </c>
      <c r="E2658" s="19" t="s">
        <v>5</v>
      </c>
      <c r="F2658" s="19" t="s">
        <v>2355</v>
      </c>
      <c r="G2658" s="19" t="s">
        <v>2777</v>
      </c>
      <c r="H2658" s="12" t="s">
        <v>2778</v>
      </c>
      <c r="I2658" s="20">
        <v>6637.04</v>
      </c>
      <c r="J2658" s="12" t="s">
        <v>2264</v>
      </c>
      <c r="K2658" s="12" t="s">
        <v>2779</v>
      </c>
      <c r="L2658" s="12" t="s">
        <v>2879</v>
      </c>
      <c r="M2658" s="12"/>
      <c r="N2658" s="12" t="s">
        <v>8212</v>
      </c>
      <c r="O2658" s="20">
        <v>3000</v>
      </c>
      <c r="P2658" s="20">
        <v>6480.38</v>
      </c>
      <c r="Q2658" s="20">
        <v>0</v>
      </c>
      <c r="R2658" s="20">
        <v>0</v>
      </c>
      <c r="S2658" s="20">
        <v>960</v>
      </c>
      <c r="T2658" s="21"/>
      <c r="U2658" s="22" t="str">
        <f>IFERROR(VLOOKUP(B2658,[1]Planilha1!$A$1:$B$34,2,FALSE),"Liberado")</f>
        <v>Liberado</v>
      </c>
      <c r="V2658" s="21"/>
      <c r="W2658" s="21"/>
      <c r="X2658" s="21"/>
      <c r="Y2658" s="21"/>
      <c r="Z2658" s="21"/>
      <c r="AA2658" s="21"/>
      <c r="AB2658" s="21"/>
      <c r="AC2658" s="21"/>
      <c r="AD2658" s="21"/>
      <c r="AE2658" s="21"/>
      <c r="AF2658" s="21"/>
      <c r="AG2658" s="21"/>
      <c r="AH2658" s="21"/>
      <c r="AI2658" s="21"/>
      <c r="AJ2658" s="21"/>
      <c r="AK2658" s="21"/>
      <c r="AL2658" s="21"/>
      <c r="AM2658" s="21"/>
      <c r="AN2658" s="21"/>
      <c r="AO2658" s="21"/>
      <c r="AP2658" s="21"/>
      <c r="AQ2658" s="21"/>
      <c r="AR2658" s="21"/>
      <c r="AS2658" s="21"/>
      <c r="AT2658" s="21"/>
      <c r="AU2658" s="21"/>
      <c r="AV2658" s="21"/>
      <c r="AW2658" s="21"/>
      <c r="AX2658" s="21"/>
      <c r="AY2658" s="21"/>
      <c r="AZ2658" s="21"/>
      <c r="BA2658" s="21"/>
    </row>
    <row r="2659" spans="1:53" s="31" customFormat="1" ht="20.100000000000001" customHeight="1" x14ac:dyDescent="0.2">
      <c r="A2659" s="12" t="s">
        <v>57</v>
      </c>
      <c r="B2659" s="18" t="s">
        <v>241</v>
      </c>
      <c r="C2659" s="12" t="s">
        <v>534</v>
      </c>
      <c r="D2659" s="12" t="s">
        <v>538</v>
      </c>
      <c r="E2659" s="19" t="s">
        <v>5</v>
      </c>
      <c r="F2659" s="19" t="s">
        <v>10</v>
      </c>
      <c r="G2659" s="19" t="s">
        <v>3026</v>
      </c>
      <c r="H2659" s="12" t="s">
        <v>3027</v>
      </c>
      <c r="I2659" s="20">
        <v>37320</v>
      </c>
      <c r="J2659" s="12" t="s">
        <v>2302</v>
      </c>
      <c r="K2659" s="12" t="s">
        <v>3028</v>
      </c>
      <c r="L2659" s="12" t="s">
        <v>2505</v>
      </c>
      <c r="M2659" s="12"/>
      <c r="N2659" s="12" t="s">
        <v>3030</v>
      </c>
      <c r="O2659" s="20">
        <v>0</v>
      </c>
      <c r="P2659" s="20">
        <v>5000</v>
      </c>
      <c r="Q2659" s="20">
        <v>0</v>
      </c>
      <c r="R2659" s="20">
        <v>0</v>
      </c>
      <c r="S2659" s="20">
        <v>1920</v>
      </c>
      <c r="T2659" s="21"/>
      <c r="U2659" s="22" t="str">
        <f>IFERROR(VLOOKUP(B2659,[1]Planilha1!$A$1:$B$34,2,FALSE),"Liberado")</f>
        <v>Liberado</v>
      </c>
      <c r="V2659" s="21"/>
      <c r="W2659" s="21"/>
      <c r="X2659" s="21"/>
      <c r="Y2659" s="21"/>
      <c r="Z2659" s="21"/>
      <c r="AA2659" s="21"/>
      <c r="AB2659" s="21"/>
      <c r="AC2659" s="21"/>
      <c r="AD2659" s="21"/>
      <c r="AE2659" s="21"/>
      <c r="AF2659" s="21"/>
      <c r="AG2659" s="21"/>
      <c r="AH2659" s="21"/>
      <c r="AI2659" s="21"/>
      <c r="AJ2659" s="21"/>
      <c r="AK2659" s="21"/>
      <c r="AL2659" s="21"/>
      <c r="AM2659" s="21"/>
      <c r="AN2659" s="21"/>
      <c r="AO2659" s="21"/>
      <c r="AP2659" s="21"/>
      <c r="AQ2659" s="21"/>
      <c r="AR2659" s="21"/>
      <c r="AS2659" s="21"/>
      <c r="AT2659" s="21"/>
      <c r="AU2659" s="21"/>
      <c r="AV2659" s="21"/>
      <c r="AW2659" s="21"/>
      <c r="AX2659" s="21"/>
      <c r="AY2659" s="21"/>
      <c r="AZ2659" s="21"/>
      <c r="BA2659" s="21"/>
    </row>
    <row r="2660" spans="1:53" s="31" customFormat="1" ht="20.100000000000001" customHeight="1" x14ac:dyDescent="0.2">
      <c r="A2660" s="12" t="s">
        <v>57</v>
      </c>
      <c r="B2660" s="18" t="s">
        <v>241</v>
      </c>
      <c r="C2660" s="12" t="s">
        <v>534</v>
      </c>
      <c r="D2660" s="12" t="s">
        <v>541</v>
      </c>
      <c r="E2660" s="19" t="s">
        <v>5</v>
      </c>
      <c r="F2660" s="19" t="s">
        <v>2244</v>
      </c>
      <c r="G2660" s="19" t="s">
        <v>3036</v>
      </c>
      <c r="H2660" s="12" t="s">
        <v>3037</v>
      </c>
      <c r="I2660" s="20">
        <v>20000</v>
      </c>
      <c r="J2660" s="12" t="s">
        <v>2258</v>
      </c>
      <c r="K2660" s="12" t="s">
        <v>3038</v>
      </c>
      <c r="L2660" s="12" t="s">
        <v>2368</v>
      </c>
      <c r="M2660" s="12"/>
      <c r="N2660" s="12" t="s">
        <v>3039</v>
      </c>
      <c r="O2660" s="20">
        <v>0</v>
      </c>
      <c r="P2660" s="20">
        <v>10000</v>
      </c>
      <c r="Q2660" s="20">
        <v>0</v>
      </c>
      <c r="R2660" s="20">
        <v>0</v>
      </c>
      <c r="S2660" s="20">
        <v>960</v>
      </c>
      <c r="T2660" s="21"/>
      <c r="U2660" s="22" t="str">
        <f>IFERROR(VLOOKUP(B2660,[1]Planilha1!$A$1:$B$34,2,FALSE),"Liberado")</f>
        <v>Liberado</v>
      </c>
      <c r="V2660" s="21"/>
      <c r="W2660" s="21"/>
      <c r="X2660" s="21"/>
      <c r="Y2660" s="21"/>
      <c r="Z2660" s="21"/>
      <c r="AA2660" s="21"/>
      <c r="AB2660" s="21"/>
      <c r="AC2660" s="21"/>
      <c r="AD2660" s="21"/>
      <c r="AE2660" s="21"/>
      <c r="AF2660" s="21"/>
      <c r="AG2660" s="21"/>
      <c r="AH2660" s="21"/>
      <c r="AI2660" s="21"/>
      <c r="AJ2660" s="21"/>
      <c r="AK2660" s="21"/>
      <c r="AL2660" s="21"/>
      <c r="AM2660" s="21"/>
      <c r="AN2660" s="21"/>
      <c r="AO2660" s="21"/>
      <c r="AP2660" s="21"/>
      <c r="AQ2660" s="21"/>
      <c r="AR2660" s="21"/>
      <c r="AS2660" s="21"/>
      <c r="AT2660" s="21"/>
      <c r="AU2660" s="21"/>
      <c r="AV2660" s="21"/>
      <c r="AW2660" s="21"/>
      <c r="AX2660" s="21"/>
      <c r="AY2660" s="21"/>
      <c r="AZ2660" s="21"/>
      <c r="BA2660" s="21"/>
    </row>
    <row r="2661" spans="1:53" s="31" customFormat="1" ht="20.100000000000001" customHeight="1" x14ac:dyDescent="0.2">
      <c r="A2661" s="12" t="s">
        <v>57</v>
      </c>
      <c r="B2661" s="18" t="s">
        <v>241</v>
      </c>
      <c r="C2661" s="12" t="s">
        <v>556</v>
      </c>
      <c r="D2661" s="12" t="s">
        <v>566</v>
      </c>
      <c r="E2661" s="19" t="s">
        <v>5</v>
      </c>
      <c r="F2661" s="19" t="s">
        <v>10</v>
      </c>
      <c r="G2661" s="19" t="s">
        <v>3128</v>
      </c>
      <c r="H2661" s="12" t="s">
        <v>3129</v>
      </c>
      <c r="I2661" s="20">
        <v>10000</v>
      </c>
      <c r="J2661" s="12" t="s">
        <v>2302</v>
      </c>
      <c r="K2661" s="12" t="s">
        <v>3130</v>
      </c>
      <c r="L2661" s="12" t="s">
        <v>7976</v>
      </c>
      <c r="M2661" s="12"/>
      <c r="N2661" s="12" t="s">
        <v>3131</v>
      </c>
      <c r="O2661" s="20">
        <v>0</v>
      </c>
      <c r="P2661" s="20">
        <v>0</v>
      </c>
      <c r="Q2661" s="20">
        <v>0</v>
      </c>
      <c r="R2661" s="20">
        <v>0</v>
      </c>
      <c r="S2661" s="20">
        <v>1320</v>
      </c>
      <c r="T2661" s="21"/>
      <c r="U2661" s="22" t="str">
        <f>IFERROR(VLOOKUP(B2661,[1]Planilha1!$A$1:$B$34,2,FALSE),"Liberado")</f>
        <v>Liberado</v>
      </c>
      <c r="V2661" s="21"/>
      <c r="W2661" s="21"/>
      <c r="X2661" s="21"/>
      <c r="Y2661" s="21"/>
      <c r="Z2661" s="21"/>
      <c r="AA2661" s="21"/>
      <c r="AB2661" s="21"/>
      <c r="AC2661" s="21"/>
      <c r="AD2661" s="21"/>
      <c r="AE2661" s="21"/>
      <c r="AF2661" s="21"/>
      <c r="AG2661" s="21"/>
      <c r="AH2661" s="21"/>
      <c r="AI2661" s="21"/>
      <c r="AJ2661" s="21"/>
      <c r="AK2661" s="21"/>
      <c r="AL2661" s="21"/>
      <c r="AM2661" s="21"/>
      <c r="AN2661" s="21"/>
      <c r="AO2661" s="21"/>
      <c r="AP2661" s="21"/>
      <c r="AQ2661" s="21"/>
      <c r="AR2661" s="21"/>
      <c r="AS2661" s="21"/>
      <c r="AT2661" s="21"/>
      <c r="AU2661" s="21"/>
      <c r="AV2661" s="21"/>
      <c r="AW2661" s="21"/>
      <c r="AX2661" s="21"/>
      <c r="AY2661" s="21"/>
      <c r="AZ2661" s="21"/>
      <c r="BA2661" s="21"/>
    </row>
    <row r="2662" spans="1:53" s="31" customFormat="1" ht="20.100000000000001" customHeight="1" x14ac:dyDescent="0.2">
      <c r="A2662" s="12" t="s">
        <v>57</v>
      </c>
      <c r="B2662" s="18" t="s">
        <v>241</v>
      </c>
      <c r="C2662" s="12" t="s">
        <v>574</v>
      </c>
      <c r="D2662" s="12" t="s">
        <v>582</v>
      </c>
      <c r="E2662" s="19" t="s">
        <v>5</v>
      </c>
      <c r="F2662" s="19" t="s">
        <v>2255</v>
      </c>
      <c r="G2662" s="19" t="s">
        <v>3177</v>
      </c>
      <c r="H2662" s="12" t="s">
        <v>3178</v>
      </c>
      <c r="I2662" s="20">
        <v>31520</v>
      </c>
      <c r="J2662" s="12" t="s">
        <v>2302</v>
      </c>
      <c r="K2662" s="12" t="s">
        <v>3179</v>
      </c>
      <c r="L2662" s="12" t="s">
        <v>2299</v>
      </c>
      <c r="M2662" s="12"/>
      <c r="N2662" s="12" t="s">
        <v>3180</v>
      </c>
      <c r="O2662" s="20">
        <v>0</v>
      </c>
      <c r="P2662" s="20">
        <v>0</v>
      </c>
      <c r="Q2662" s="20">
        <v>0</v>
      </c>
      <c r="R2662" s="20">
        <v>0</v>
      </c>
      <c r="S2662" s="20">
        <v>480</v>
      </c>
      <c r="T2662" s="21"/>
      <c r="U2662" s="22" t="str">
        <f>IFERROR(VLOOKUP(B2662,[1]Planilha1!$A$1:$B$34,2,FALSE),"Liberado")</f>
        <v>Liberado</v>
      </c>
      <c r="V2662" s="21"/>
      <c r="W2662" s="21"/>
      <c r="X2662" s="21"/>
      <c r="Y2662" s="21"/>
      <c r="Z2662" s="21"/>
      <c r="AA2662" s="21"/>
      <c r="AB2662" s="21"/>
      <c r="AC2662" s="21"/>
      <c r="AD2662" s="21"/>
      <c r="AE2662" s="21"/>
      <c r="AF2662" s="21"/>
      <c r="AG2662" s="21"/>
      <c r="AH2662" s="21"/>
      <c r="AI2662" s="21"/>
      <c r="AJ2662" s="21"/>
      <c r="AK2662" s="21"/>
      <c r="AL2662" s="21"/>
      <c r="AM2662" s="21"/>
      <c r="AN2662" s="21"/>
      <c r="AO2662" s="21"/>
      <c r="AP2662" s="21"/>
      <c r="AQ2662" s="21"/>
      <c r="AR2662" s="21"/>
      <c r="AS2662" s="21"/>
      <c r="AT2662" s="21"/>
      <c r="AU2662" s="21"/>
      <c r="AV2662" s="21"/>
      <c r="AW2662" s="21"/>
      <c r="AX2662" s="21"/>
      <c r="AY2662" s="21"/>
      <c r="AZ2662" s="21"/>
      <c r="BA2662" s="21"/>
    </row>
    <row r="2663" spans="1:53" s="31" customFormat="1" ht="20.100000000000001" customHeight="1" x14ac:dyDescent="0.2">
      <c r="A2663" s="12" t="s">
        <v>57</v>
      </c>
      <c r="B2663" s="18" t="s">
        <v>241</v>
      </c>
      <c r="C2663" s="12" t="s">
        <v>689</v>
      </c>
      <c r="D2663" s="12" t="s">
        <v>690</v>
      </c>
      <c r="E2663" s="19" t="s">
        <v>5</v>
      </c>
      <c r="F2663" s="19" t="s">
        <v>3495</v>
      </c>
      <c r="G2663" s="19" t="s">
        <v>3496</v>
      </c>
      <c r="H2663" s="12" t="s">
        <v>3497</v>
      </c>
      <c r="I2663" s="20">
        <v>93205.35</v>
      </c>
      <c r="J2663" s="12" t="s">
        <v>2258</v>
      </c>
      <c r="K2663" s="12" t="s">
        <v>3498</v>
      </c>
      <c r="L2663" s="12" t="s">
        <v>2368</v>
      </c>
      <c r="M2663" s="12"/>
      <c r="N2663" s="12" t="s">
        <v>3499</v>
      </c>
      <c r="O2663" s="20">
        <v>0</v>
      </c>
      <c r="P2663" s="20">
        <v>93205.35</v>
      </c>
      <c r="Q2663" s="20">
        <v>0</v>
      </c>
      <c r="R2663" s="20">
        <v>0</v>
      </c>
      <c r="S2663" s="20">
        <v>1120</v>
      </c>
      <c r="T2663" s="21"/>
      <c r="U2663" s="22" t="str">
        <f>IFERROR(VLOOKUP(B2663,[1]Planilha1!$A$1:$B$34,2,FALSE),"Liberado")</f>
        <v>Liberado</v>
      </c>
      <c r="V2663" s="21"/>
      <c r="W2663" s="21"/>
      <c r="X2663" s="21"/>
      <c r="Y2663" s="21"/>
      <c r="Z2663" s="21"/>
      <c r="AA2663" s="21"/>
      <c r="AB2663" s="21"/>
      <c r="AC2663" s="21"/>
      <c r="AD2663" s="21"/>
      <c r="AE2663" s="21"/>
      <c r="AF2663" s="21"/>
      <c r="AG2663" s="21"/>
      <c r="AH2663" s="21"/>
      <c r="AI2663" s="21"/>
      <c r="AJ2663" s="21"/>
      <c r="AK2663" s="21"/>
      <c r="AL2663" s="21"/>
      <c r="AM2663" s="21"/>
      <c r="AN2663" s="21"/>
      <c r="AO2663" s="21"/>
      <c r="AP2663" s="21"/>
      <c r="AQ2663" s="21"/>
      <c r="AR2663" s="21"/>
      <c r="AS2663" s="21"/>
      <c r="AT2663" s="21"/>
      <c r="AU2663" s="21"/>
      <c r="AV2663" s="21"/>
      <c r="AW2663" s="21"/>
      <c r="AX2663" s="21"/>
      <c r="AY2663" s="21"/>
      <c r="AZ2663" s="21"/>
      <c r="BA2663" s="21"/>
    </row>
    <row r="2664" spans="1:53" s="31" customFormat="1" ht="20.100000000000001" customHeight="1" x14ac:dyDescent="0.2">
      <c r="A2664" s="12" t="s">
        <v>57</v>
      </c>
      <c r="B2664" s="18" t="s">
        <v>241</v>
      </c>
      <c r="C2664" s="12" t="s">
        <v>689</v>
      </c>
      <c r="D2664" s="12" t="s">
        <v>692</v>
      </c>
      <c r="E2664" s="19" t="s">
        <v>5</v>
      </c>
      <c r="F2664" s="19" t="s">
        <v>2273</v>
      </c>
      <c r="G2664" s="19" t="s">
        <v>3503</v>
      </c>
      <c r="H2664" s="12" t="s">
        <v>3504</v>
      </c>
      <c r="I2664" s="20">
        <v>26400</v>
      </c>
      <c r="J2664" s="12" t="s">
        <v>2258</v>
      </c>
      <c r="K2664" s="12" t="s">
        <v>2441</v>
      </c>
      <c r="L2664" s="12" t="s">
        <v>2368</v>
      </c>
      <c r="M2664" s="12"/>
      <c r="N2664" s="12" t="s">
        <v>2591</v>
      </c>
      <c r="O2664" s="20">
        <v>0</v>
      </c>
      <c r="P2664" s="20">
        <v>10000</v>
      </c>
      <c r="Q2664" s="20">
        <v>0</v>
      </c>
      <c r="R2664" s="20">
        <v>0</v>
      </c>
      <c r="S2664" s="20">
        <v>640</v>
      </c>
      <c r="T2664" s="21"/>
      <c r="U2664" s="22" t="str">
        <f>IFERROR(VLOOKUP(B2664,[1]Planilha1!$A$1:$B$34,2,FALSE),"Liberado")</f>
        <v>Liberado</v>
      </c>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row>
    <row r="2665" spans="1:53" s="31" customFormat="1" ht="20.100000000000001" customHeight="1" x14ac:dyDescent="0.2">
      <c r="A2665" s="12" t="s">
        <v>57</v>
      </c>
      <c r="B2665" s="18" t="s">
        <v>241</v>
      </c>
      <c r="C2665" s="12" t="s">
        <v>718</v>
      </c>
      <c r="D2665" s="12" t="s">
        <v>724</v>
      </c>
      <c r="E2665" s="19" t="s">
        <v>5</v>
      </c>
      <c r="F2665" s="19" t="s">
        <v>2273</v>
      </c>
      <c r="G2665" s="19" t="s">
        <v>3575</v>
      </c>
      <c r="H2665" s="12" t="s">
        <v>3576</v>
      </c>
      <c r="I2665" s="20">
        <v>21800</v>
      </c>
      <c r="J2665" s="12" t="s">
        <v>2258</v>
      </c>
      <c r="K2665" s="12" t="s">
        <v>3577</v>
      </c>
      <c r="L2665" s="12" t="s">
        <v>2299</v>
      </c>
      <c r="M2665" s="12"/>
      <c r="N2665" s="12" t="s">
        <v>3578</v>
      </c>
      <c r="O2665" s="20">
        <v>0</v>
      </c>
      <c r="P2665" s="20">
        <v>10000</v>
      </c>
      <c r="Q2665" s="20">
        <v>0</v>
      </c>
      <c r="R2665" s="20">
        <v>0</v>
      </c>
      <c r="S2665" s="20">
        <v>960</v>
      </c>
      <c r="T2665" s="21"/>
      <c r="U2665" s="22" t="str">
        <f>IFERROR(VLOOKUP(B2665,[1]Planilha1!$A$1:$B$34,2,FALSE),"Liberado")</f>
        <v>Liberado</v>
      </c>
      <c r="V2665" s="21"/>
      <c r="W2665" s="21"/>
      <c r="X2665" s="21"/>
      <c r="Y2665" s="21"/>
      <c r="Z2665" s="21"/>
      <c r="AA2665" s="21"/>
      <c r="AB2665" s="21"/>
      <c r="AC2665" s="21"/>
      <c r="AD2665" s="21"/>
      <c r="AE2665" s="21"/>
      <c r="AF2665" s="21"/>
      <c r="AG2665" s="21"/>
      <c r="AH2665" s="21"/>
      <c r="AI2665" s="21"/>
      <c r="AJ2665" s="21"/>
      <c r="AK2665" s="21"/>
      <c r="AL2665" s="21"/>
      <c r="AM2665" s="21"/>
      <c r="AN2665" s="21"/>
      <c r="AO2665" s="21"/>
      <c r="AP2665" s="21"/>
      <c r="AQ2665" s="21"/>
      <c r="AR2665" s="21"/>
      <c r="AS2665" s="21"/>
      <c r="AT2665" s="21"/>
      <c r="AU2665" s="21"/>
      <c r="AV2665" s="21"/>
      <c r="AW2665" s="21"/>
      <c r="AX2665" s="21"/>
      <c r="AY2665" s="21"/>
      <c r="AZ2665" s="21"/>
      <c r="BA2665" s="21"/>
    </row>
    <row r="2666" spans="1:53" s="31" customFormat="1" ht="20.100000000000001" customHeight="1" x14ac:dyDescent="0.2">
      <c r="A2666" s="12" t="s">
        <v>57</v>
      </c>
      <c r="B2666" s="18" t="s">
        <v>241</v>
      </c>
      <c r="C2666" s="12" t="s">
        <v>334</v>
      </c>
      <c r="D2666" s="12" t="s">
        <v>730</v>
      </c>
      <c r="E2666" s="19" t="s">
        <v>5</v>
      </c>
      <c r="F2666" s="19" t="s">
        <v>2324</v>
      </c>
      <c r="G2666" s="19" t="s">
        <v>3595</v>
      </c>
      <c r="H2666" s="12" t="s">
        <v>3596</v>
      </c>
      <c r="I2666" s="20">
        <v>5573.84</v>
      </c>
      <c r="J2666" s="12" t="s">
        <v>2258</v>
      </c>
      <c r="K2666" s="12" t="s">
        <v>3597</v>
      </c>
      <c r="L2666" s="12" t="s">
        <v>2368</v>
      </c>
      <c r="M2666" s="12"/>
      <c r="N2666" s="12" t="s">
        <v>3598</v>
      </c>
      <c r="O2666" s="20">
        <v>0</v>
      </c>
      <c r="P2666" s="20">
        <v>3000</v>
      </c>
      <c r="Q2666" s="20">
        <v>0</v>
      </c>
      <c r="R2666" s="20">
        <v>0</v>
      </c>
      <c r="S2666" s="20">
        <v>1000</v>
      </c>
      <c r="T2666" s="21"/>
      <c r="U2666" s="22" t="str">
        <f>IFERROR(VLOOKUP(B2666,[1]Planilha1!$A$1:$B$34,2,FALSE),"Liberado")</f>
        <v>Liberado</v>
      </c>
      <c r="V2666" s="21"/>
      <c r="W2666" s="21"/>
      <c r="X2666" s="21"/>
      <c r="Y2666" s="21"/>
      <c r="Z2666" s="21"/>
      <c r="AA2666" s="21"/>
      <c r="AB2666" s="21"/>
      <c r="AC2666" s="21"/>
      <c r="AD2666" s="21"/>
      <c r="AE2666" s="21"/>
      <c r="AF2666" s="21"/>
      <c r="AG2666" s="21"/>
      <c r="AH2666" s="21"/>
      <c r="AI2666" s="21"/>
      <c r="AJ2666" s="21"/>
      <c r="AK2666" s="21"/>
      <c r="AL2666" s="21"/>
      <c r="AM2666" s="21"/>
      <c r="AN2666" s="21"/>
      <c r="AO2666" s="21"/>
      <c r="AP2666" s="21"/>
      <c r="AQ2666" s="21"/>
      <c r="AR2666" s="21"/>
      <c r="AS2666" s="21"/>
      <c r="AT2666" s="21"/>
      <c r="AU2666" s="21"/>
      <c r="AV2666" s="21"/>
      <c r="AW2666" s="21"/>
      <c r="AX2666" s="21"/>
      <c r="AY2666" s="21"/>
      <c r="AZ2666" s="21"/>
      <c r="BA2666" s="21"/>
    </row>
    <row r="2667" spans="1:53" s="31" customFormat="1" ht="20.100000000000001" customHeight="1" x14ac:dyDescent="0.2">
      <c r="A2667" s="12" t="s">
        <v>57</v>
      </c>
      <c r="B2667" s="18" t="s">
        <v>241</v>
      </c>
      <c r="C2667" s="12" t="s">
        <v>732</v>
      </c>
      <c r="D2667" s="12" t="s">
        <v>733</v>
      </c>
      <c r="E2667" s="19" t="s">
        <v>5</v>
      </c>
      <c r="F2667" s="19" t="s">
        <v>2324</v>
      </c>
      <c r="G2667" s="19" t="s">
        <v>3603</v>
      </c>
      <c r="H2667" s="12" t="s">
        <v>3604</v>
      </c>
      <c r="I2667" s="20">
        <v>5696.88</v>
      </c>
      <c r="J2667" s="12" t="s">
        <v>2264</v>
      </c>
      <c r="K2667" s="12" t="s">
        <v>3605</v>
      </c>
      <c r="L2667" s="12" t="s">
        <v>2334</v>
      </c>
      <c r="M2667" s="12"/>
      <c r="N2667" s="12" t="s">
        <v>8553</v>
      </c>
      <c r="O2667" s="20">
        <v>12000</v>
      </c>
      <c r="P2667" s="20">
        <v>0</v>
      </c>
      <c r="Q2667" s="20">
        <v>0</v>
      </c>
      <c r="R2667" s="20">
        <v>0</v>
      </c>
      <c r="S2667" s="20">
        <v>1964.51</v>
      </c>
      <c r="T2667" s="21"/>
      <c r="U2667" s="22" t="str">
        <f>IFERROR(VLOOKUP(B2667,[1]Planilha1!$A$1:$B$34,2,FALSE),"Liberado")</f>
        <v>Liberado</v>
      </c>
      <c r="V2667" s="21"/>
      <c r="W2667" s="21"/>
      <c r="X2667" s="21"/>
      <c r="Y2667" s="21"/>
      <c r="Z2667" s="21"/>
      <c r="AA2667" s="21"/>
      <c r="AB2667" s="21"/>
      <c r="AC2667" s="21"/>
      <c r="AD2667" s="21"/>
      <c r="AE2667" s="21"/>
      <c r="AF2667" s="21"/>
      <c r="AG2667" s="21"/>
      <c r="AH2667" s="21"/>
      <c r="AI2667" s="21"/>
      <c r="AJ2667" s="21"/>
      <c r="AK2667" s="21"/>
      <c r="AL2667" s="21"/>
      <c r="AM2667" s="21"/>
      <c r="AN2667" s="21"/>
      <c r="AO2667" s="21"/>
      <c r="AP2667" s="21"/>
      <c r="AQ2667" s="21"/>
      <c r="AR2667" s="21"/>
      <c r="AS2667" s="21"/>
      <c r="AT2667" s="21"/>
      <c r="AU2667" s="21"/>
      <c r="AV2667" s="21"/>
      <c r="AW2667" s="21"/>
      <c r="AX2667" s="21"/>
      <c r="AY2667" s="21"/>
      <c r="AZ2667" s="21"/>
      <c r="BA2667" s="21"/>
    </row>
    <row r="2668" spans="1:53" s="31" customFormat="1" ht="20.100000000000001" customHeight="1" x14ac:dyDescent="0.2">
      <c r="A2668" s="12" t="s">
        <v>57</v>
      </c>
      <c r="B2668" s="18" t="s">
        <v>241</v>
      </c>
      <c r="C2668" s="12" t="s">
        <v>1009</v>
      </c>
      <c r="D2668" s="12" t="s">
        <v>8557</v>
      </c>
      <c r="E2668" s="19" t="s">
        <v>5</v>
      </c>
      <c r="F2668" s="19" t="s">
        <v>8</v>
      </c>
      <c r="G2668" s="19" t="s">
        <v>8558</v>
      </c>
      <c r="H2668" s="12" t="s">
        <v>8559</v>
      </c>
      <c r="I2668" s="20">
        <v>12430</v>
      </c>
      <c r="J2668" s="12" t="s">
        <v>2258</v>
      </c>
      <c r="K2668" s="12" t="s">
        <v>8560</v>
      </c>
      <c r="L2668" s="12" t="s">
        <v>2411</v>
      </c>
      <c r="M2668" s="12"/>
      <c r="N2668" s="12" t="s">
        <v>2412</v>
      </c>
      <c r="O2668" s="20">
        <v>0</v>
      </c>
      <c r="P2668" s="20">
        <v>10000</v>
      </c>
      <c r="Q2668" s="20">
        <v>0</v>
      </c>
      <c r="R2668" s="20">
        <v>0</v>
      </c>
      <c r="S2668" s="20">
        <v>175</v>
      </c>
      <c r="T2668" s="21"/>
      <c r="U2668" s="22" t="str">
        <f>IFERROR(VLOOKUP(B2668,[1]Planilha1!$A$1:$B$34,2,FALSE),"Liberado")</f>
        <v>Liberado</v>
      </c>
      <c r="V2668" s="21"/>
      <c r="W2668" s="21"/>
      <c r="X2668" s="21"/>
      <c r="Y2668" s="21"/>
      <c r="Z2668" s="21"/>
      <c r="AA2668" s="21"/>
      <c r="AB2668" s="21"/>
      <c r="AC2668" s="21"/>
      <c r="AD2668" s="21"/>
      <c r="AE2668" s="21"/>
      <c r="AF2668" s="21"/>
      <c r="AG2668" s="21"/>
      <c r="AH2668" s="21"/>
      <c r="AI2668" s="21"/>
      <c r="AJ2668" s="21"/>
      <c r="AK2668" s="21"/>
      <c r="AL2668" s="21"/>
      <c r="AM2668" s="21"/>
      <c r="AN2668" s="21"/>
      <c r="AO2668" s="21"/>
      <c r="AP2668" s="21"/>
      <c r="AQ2668" s="21"/>
      <c r="AR2668" s="21"/>
      <c r="AS2668" s="21"/>
      <c r="AT2668" s="21"/>
      <c r="AU2668" s="21"/>
      <c r="AV2668" s="21"/>
      <c r="AW2668" s="21"/>
      <c r="AX2668" s="21"/>
      <c r="AY2668" s="21"/>
      <c r="AZ2668" s="21"/>
      <c r="BA2668" s="21"/>
    </row>
    <row r="2669" spans="1:53" s="31" customFormat="1" ht="20.100000000000001" customHeight="1" x14ac:dyDescent="0.2">
      <c r="A2669" s="12" t="s">
        <v>57</v>
      </c>
      <c r="B2669" s="18" t="s">
        <v>241</v>
      </c>
      <c r="C2669" s="12" t="s">
        <v>736</v>
      </c>
      <c r="D2669" s="12" t="s">
        <v>737</v>
      </c>
      <c r="E2669" s="19" t="s">
        <v>5</v>
      </c>
      <c r="F2669" s="19" t="s">
        <v>2244</v>
      </c>
      <c r="G2669" s="19" t="s">
        <v>3612</v>
      </c>
      <c r="H2669" s="12" t="s">
        <v>3613</v>
      </c>
      <c r="I2669" s="20">
        <v>30477</v>
      </c>
      <c r="J2669" s="12" t="s">
        <v>2258</v>
      </c>
      <c r="K2669" s="12" t="s">
        <v>3614</v>
      </c>
      <c r="L2669" s="12" t="s">
        <v>7976</v>
      </c>
      <c r="M2669" s="12"/>
      <c r="N2669" s="12" t="s">
        <v>2682</v>
      </c>
      <c r="O2669" s="20">
        <v>0</v>
      </c>
      <c r="P2669" s="20">
        <v>10000</v>
      </c>
      <c r="Q2669" s="20">
        <v>0</v>
      </c>
      <c r="R2669" s="20">
        <v>0</v>
      </c>
      <c r="S2669" s="20">
        <v>880</v>
      </c>
      <c r="T2669" s="21"/>
      <c r="U2669" s="22" t="str">
        <f>IFERROR(VLOOKUP(B2669,[1]Planilha1!$A$1:$B$34,2,FALSE),"Liberado")</f>
        <v>Liberado</v>
      </c>
      <c r="V2669" s="21"/>
      <c r="W2669" s="21"/>
      <c r="X2669" s="21"/>
      <c r="Y2669" s="21"/>
      <c r="Z2669" s="21"/>
      <c r="AA2669" s="21"/>
      <c r="AB2669" s="21"/>
      <c r="AC2669" s="21"/>
      <c r="AD2669" s="21"/>
      <c r="AE2669" s="21"/>
      <c r="AF2669" s="21"/>
      <c r="AG2669" s="21"/>
      <c r="AH2669" s="21"/>
      <c r="AI2669" s="21"/>
      <c r="AJ2669" s="21"/>
      <c r="AK2669" s="21"/>
      <c r="AL2669" s="21"/>
      <c r="AM2669" s="21"/>
      <c r="AN2669" s="21"/>
      <c r="AO2669" s="21"/>
      <c r="AP2669" s="21"/>
      <c r="AQ2669" s="21"/>
      <c r="AR2669" s="21"/>
      <c r="AS2669" s="21"/>
      <c r="AT2669" s="21"/>
      <c r="AU2669" s="21"/>
      <c r="AV2669" s="21"/>
      <c r="AW2669" s="21"/>
      <c r="AX2669" s="21"/>
      <c r="AY2669" s="21"/>
      <c r="AZ2669" s="21"/>
      <c r="BA2669" s="21"/>
    </row>
    <row r="2670" spans="1:53" s="31" customFormat="1" ht="20.100000000000001" customHeight="1" x14ac:dyDescent="0.2">
      <c r="A2670" s="12" t="s">
        <v>57</v>
      </c>
      <c r="B2670" s="18" t="s">
        <v>241</v>
      </c>
      <c r="C2670" s="12" t="s">
        <v>741</v>
      </c>
      <c r="D2670" s="12" t="s">
        <v>745</v>
      </c>
      <c r="E2670" s="19" t="s">
        <v>5</v>
      </c>
      <c r="F2670" s="19" t="s">
        <v>2273</v>
      </c>
      <c r="G2670" s="19" t="s">
        <v>3629</v>
      </c>
      <c r="H2670" s="12" t="s">
        <v>3630</v>
      </c>
      <c r="I2670" s="20">
        <v>28365.599999999999</v>
      </c>
      <c r="J2670" s="12" t="s">
        <v>2258</v>
      </c>
      <c r="K2670" s="12" t="s">
        <v>3631</v>
      </c>
      <c r="L2670" s="12" t="s">
        <v>2299</v>
      </c>
      <c r="M2670" s="12"/>
      <c r="N2670" s="12" t="s">
        <v>3632</v>
      </c>
      <c r="O2670" s="20">
        <v>0</v>
      </c>
      <c r="P2670" s="20">
        <v>20000</v>
      </c>
      <c r="Q2670" s="20">
        <v>0</v>
      </c>
      <c r="R2670" s="20">
        <v>0</v>
      </c>
      <c r="S2670" s="20">
        <v>400</v>
      </c>
      <c r="T2670" s="21"/>
      <c r="U2670" s="22" t="str">
        <f>IFERROR(VLOOKUP(B2670,[1]Planilha1!$A$1:$B$34,2,FALSE),"Liberado")</f>
        <v>Liberado</v>
      </c>
      <c r="V2670" s="21"/>
      <c r="W2670" s="21"/>
      <c r="X2670" s="21"/>
      <c r="Y2670" s="21"/>
      <c r="Z2670" s="21"/>
      <c r="AA2670" s="21"/>
      <c r="AB2670" s="21"/>
      <c r="AC2670" s="21"/>
      <c r="AD2670" s="21"/>
      <c r="AE2670" s="21"/>
      <c r="AF2670" s="21"/>
      <c r="AG2670" s="21"/>
      <c r="AH2670" s="21"/>
      <c r="AI2670" s="21"/>
      <c r="AJ2670" s="21"/>
      <c r="AK2670" s="21"/>
      <c r="AL2670" s="21"/>
      <c r="AM2670" s="21"/>
      <c r="AN2670" s="21"/>
      <c r="AO2670" s="21"/>
      <c r="AP2670" s="21"/>
      <c r="AQ2670" s="21"/>
      <c r="AR2670" s="21"/>
      <c r="AS2670" s="21"/>
      <c r="AT2670" s="21"/>
      <c r="AU2670" s="21"/>
      <c r="AV2670" s="21"/>
      <c r="AW2670" s="21"/>
      <c r="AX2670" s="21"/>
      <c r="AY2670" s="21"/>
      <c r="AZ2670" s="21"/>
      <c r="BA2670" s="21"/>
    </row>
    <row r="2671" spans="1:53" s="31" customFormat="1" ht="20.100000000000001" customHeight="1" x14ac:dyDescent="0.2">
      <c r="A2671" s="12" t="s">
        <v>57</v>
      </c>
      <c r="B2671" s="18" t="s">
        <v>241</v>
      </c>
      <c r="C2671" s="12" t="s">
        <v>718</v>
      </c>
      <c r="D2671" s="12" t="s">
        <v>9259</v>
      </c>
      <c r="E2671" s="19" t="s">
        <v>5</v>
      </c>
      <c r="F2671" s="19" t="s">
        <v>2244</v>
      </c>
      <c r="G2671" s="19" t="s">
        <v>9260</v>
      </c>
      <c r="H2671" s="12" t="s">
        <v>4693</v>
      </c>
      <c r="I2671" s="20">
        <v>213898</v>
      </c>
      <c r="J2671" s="12" t="s">
        <v>2258</v>
      </c>
      <c r="K2671" s="12" t="s">
        <v>2306</v>
      </c>
      <c r="L2671" s="12" t="s">
        <v>2299</v>
      </c>
      <c r="M2671" s="12"/>
      <c r="N2671" s="12" t="s">
        <v>2412</v>
      </c>
      <c r="O2671" s="23">
        <v>0</v>
      </c>
      <c r="P2671" s="23">
        <v>10000</v>
      </c>
      <c r="Q2671" s="23">
        <v>0</v>
      </c>
      <c r="R2671" s="24">
        <v>0</v>
      </c>
      <c r="S2671" s="25">
        <v>640</v>
      </c>
      <c r="T2671" s="21"/>
      <c r="U2671" s="22" t="str">
        <f>IFERROR(VLOOKUP(B2671,[1]Planilha1!$A$1:$B$34,2,FALSE),"Liberado")</f>
        <v>Liberado</v>
      </c>
      <c r="V2671" s="21"/>
      <c r="W2671" s="21"/>
      <c r="X2671" s="21"/>
      <c r="Y2671" s="21"/>
      <c r="Z2671" s="21"/>
      <c r="AA2671" s="21"/>
      <c r="AB2671" s="21"/>
      <c r="AC2671" s="21"/>
      <c r="AD2671" s="21"/>
      <c r="AE2671" s="21"/>
      <c r="AF2671" s="21"/>
      <c r="AG2671" s="21"/>
      <c r="AH2671" s="21"/>
      <c r="AI2671" s="21"/>
      <c r="AJ2671" s="21"/>
      <c r="AK2671" s="21"/>
      <c r="AL2671" s="21"/>
      <c r="AM2671" s="21"/>
      <c r="AN2671" s="21"/>
      <c r="AO2671" s="21"/>
      <c r="AP2671" s="21"/>
      <c r="AQ2671" s="21"/>
      <c r="AR2671" s="21"/>
      <c r="AS2671" s="21"/>
      <c r="AT2671" s="21"/>
      <c r="AU2671" s="21"/>
      <c r="AV2671" s="21"/>
      <c r="AW2671" s="21"/>
      <c r="AX2671" s="21"/>
      <c r="AY2671" s="21"/>
      <c r="AZ2671" s="21"/>
      <c r="BA2671" s="21"/>
    </row>
    <row r="2672" spans="1:53" s="31" customFormat="1" ht="20.100000000000001" customHeight="1" x14ac:dyDescent="0.2">
      <c r="A2672" s="12" t="s">
        <v>57</v>
      </c>
      <c r="B2672" s="18" t="s">
        <v>241</v>
      </c>
      <c r="C2672" s="12" t="s">
        <v>334</v>
      </c>
      <c r="D2672" s="12" t="s">
        <v>9261</v>
      </c>
      <c r="E2672" s="19" t="s">
        <v>5</v>
      </c>
      <c r="F2672" s="19" t="s">
        <v>9262</v>
      </c>
      <c r="G2672" s="19" t="s">
        <v>9263</v>
      </c>
      <c r="H2672" s="12" t="s">
        <v>9264</v>
      </c>
      <c r="I2672" s="20">
        <v>25248.080000000002</v>
      </c>
      <c r="J2672" s="12" t="s">
        <v>2258</v>
      </c>
      <c r="K2672" s="12" t="s">
        <v>9265</v>
      </c>
      <c r="L2672" s="12" t="s">
        <v>2411</v>
      </c>
      <c r="M2672" s="12"/>
      <c r="N2672" s="12" t="s">
        <v>9266</v>
      </c>
      <c r="O2672" s="23">
        <v>0</v>
      </c>
      <c r="P2672" s="23">
        <v>25248.080000000002</v>
      </c>
      <c r="Q2672" s="23">
        <v>0</v>
      </c>
      <c r="R2672" s="24">
        <v>0</v>
      </c>
      <c r="S2672" s="25">
        <v>960</v>
      </c>
      <c r="T2672" s="21"/>
      <c r="U2672" s="22" t="str">
        <f>IFERROR(VLOOKUP(B2672,[1]Planilha1!$A$1:$B$34,2,FALSE),"Liberado")</f>
        <v>Liberado</v>
      </c>
      <c r="V2672" s="21"/>
      <c r="W2672" s="21"/>
      <c r="X2672" s="21"/>
      <c r="Y2672" s="21"/>
      <c r="Z2672" s="21"/>
      <c r="AA2672" s="21"/>
      <c r="AB2672" s="21"/>
      <c r="AC2672" s="21"/>
      <c r="AD2672" s="21"/>
      <c r="AE2672" s="21"/>
      <c r="AF2672" s="21"/>
      <c r="AG2672" s="21"/>
      <c r="AH2672" s="21"/>
      <c r="AI2672" s="21"/>
      <c r="AJ2672" s="21"/>
      <c r="AK2672" s="21"/>
      <c r="AL2672" s="21"/>
      <c r="AM2672" s="21"/>
      <c r="AN2672" s="21"/>
      <c r="AO2672" s="21"/>
      <c r="AP2672" s="21"/>
      <c r="AQ2672" s="21"/>
      <c r="AR2672" s="21"/>
      <c r="AS2672" s="21"/>
      <c r="AT2672" s="21"/>
      <c r="AU2672" s="21"/>
      <c r="AV2672" s="21"/>
      <c r="AW2672" s="21"/>
      <c r="AX2672" s="21"/>
      <c r="AY2672" s="21"/>
      <c r="AZ2672" s="21"/>
      <c r="BA2672" s="21"/>
    </row>
    <row r="2673" spans="1:53" s="31" customFormat="1" ht="20.100000000000001" customHeight="1" x14ac:dyDescent="0.2">
      <c r="A2673" s="12" t="s">
        <v>57</v>
      </c>
      <c r="B2673" s="18" t="s">
        <v>241</v>
      </c>
      <c r="C2673" s="12" t="s">
        <v>334</v>
      </c>
      <c r="D2673" s="12" t="s">
        <v>1141</v>
      </c>
      <c r="E2673" s="19" t="s">
        <v>5</v>
      </c>
      <c r="F2673" s="19" t="s">
        <v>2255</v>
      </c>
      <c r="G2673" s="19" t="s">
        <v>4691</v>
      </c>
      <c r="H2673" s="12" t="s">
        <v>3602</v>
      </c>
      <c r="I2673" s="20">
        <v>71798.97</v>
      </c>
      <c r="J2673" s="12" t="s">
        <v>2258</v>
      </c>
      <c r="K2673" s="12" t="s">
        <v>2410</v>
      </c>
      <c r="L2673" s="12" t="s">
        <v>3932</v>
      </c>
      <c r="M2673" s="12"/>
      <c r="N2673" s="12" t="s">
        <v>9267</v>
      </c>
      <c r="O2673" s="23">
        <v>0</v>
      </c>
      <c r="P2673" s="23">
        <v>10000</v>
      </c>
      <c r="Q2673" s="23">
        <v>0</v>
      </c>
      <c r="R2673" s="24">
        <v>0</v>
      </c>
      <c r="S2673" s="25">
        <v>1360</v>
      </c>
      <c r="T2673" s="21"/>
      <c r="U2673" s="22" t="str">
        <f>IFERROR(VLOOKUP(B2673,[1]Planilha1!$A$1:$B$34,2,FALSE),"Liberado")</f>
        <v>Liberado</v>
      </c>
      <c r="V2673" s="21"/>
      <c r="W2673" s="21"/>
      <c r="X2673" s="21"/>
      <c r="Y2673" s="21"/>
      <c r="Z2673" s="21"/>
      <c r="AA2673" s="21"/>
      <c r="AB2673" s="21"/>
      <c r="AC2673" s="21"/>
      <c r="AD2673" s="21"/>
      <c r="AE2673" s="21"/>
      <c r="AF2673" s="21"/>
      <c r="AG2673" s="21"/>
      <c r="AH2673" s="21"/>
      <c r="AI2673" s="21"/>
      <c r="AJ2673" s="21"/>
      <c r="AK2673" s="21"/>
      <c r="AL2673" s="21"/>
      <c r="AM2673" s="21"/>
      <c r="AN2673" s="21"/>
      <c r="AO2673" s="21"/>
      <c r="AP2673" s="21"/>
      <c r="AQ2673" s="21"/>
      <c r="AR2673" s="21"/>
      <c r="AS2673" s="21"/>
      <c r="AT2673" s="21"/>
      <c r="AU2673" s="21"/>
      <c r="AV2673" s="21"/>
      <c r="AW2673" s="21"/>
      <c r="AX2673" s="21"/>
      <c r="AY2673" s="21"/>
      <c r="AZ2673" s="21"/>
      <c r="BA2673" s="21"/>
    </row>
    <row r="2674" spans="1:53" s="31" customFormat="1" ht="20.100000000000001" customHeight="1" x14ac:dyDescent="0.2">
      <c r="A2674" s="12" t="s">
        <v>57</v>
      </c>
      <c r="B2674" s="18" t="s">
        <v>241</v>
      </c>
      <c r="C2674" s="12" t="s">
        <v>732</v>
      </c>
      <c r="D2674" s="12" t="s">
        <v>1142</v>
      </c>
      <c r="E2674" s="19" t="s">
        <v>5</v>
      </c>
      <c r="F2674" s="19" t="s">
        <v>2434</v>
      </c>
      <c r="G2674" s="19" t="s">
        <v>4692</v>
      </c>
      <c r="H2674" s="12" t="s">
        <v>4693</v>
      </c>
      <c r="I2674" s="20">
        <v>1150000</v>
      </c>
      <c r="J2674" s="12" t="s">
        <v>2258</v>
      </c>
      <c r="K2674" s="12" t="s">
        <v>2584</v>
      </c>
      <c r="L2674" s="12" t="s">
        <v>9268</v>
      </c>
      <c r="M2674" s="12"/>
      <c r="N2674" s="12" t="s">
        <v>4694</v>
      </c>
      <c r="O2674" s="23">
        <v>0</v>
      </c>
      <c r="P2674" s="23">
        <v>15000</v>
      </c>
      <c r="Q2674" s="23">
        <v>0</v>
      </c>
      <c r="R2674" s="24">
        <v>0</v>
      </c>
      <c r="S2674" s="25">
        <v>800</v>
      </c>
      <c r="T2674" s="21"/>
      <c r="U2674" s="22" t="str">
        <f>IFERROR(VLOOKUP(B2674,[1]Planilha1!$A$1:$B$34,2,FALSE),"Liberado")</f>
        <v>Liberado</v>
      </c>
      <c r="V2674" s="21"/>
      <c r="W2674" s="21"/>
      <c r="X2674" s="21"/>
      <c r="Y2674" s="21"/>
      <c r="Z2674" s="21"/>
      <c r="AA2674" s="21"/>
      <c r="AB2674" s="21"/>
      <c r="AC2674" s="21"/>
      <c r="AD2674" s="21"/>
      <c r="AE2674" s="21"/>
      <c r="AF2674" s="21"/>
      <c r="AG2674" s="21"/>
      <c r="AH2674" s="21"/>
      <c r="AI2674" s="21"/>
      <c r="AJ2674" s="21"/>
      <c r="AK2674" s="21"/>
      <c r="AL2674" s="21"/>
      <c r="AM2674" s="21"/>
      <c r="AN2674" s="21"/>
      <c r="AO2674" s="21"/>
      <c r="AP2674" s="21"/>
      <c r="AQ2674" s="21"/>
      <c r="AR2674" s="21"/>
      <c r="AS2674" s="21"/>
      <c r="AT2674" s="21"/>
      <c r="AU2674" s="21"/>
      <c r="AV2674" s="21"/>
      <c r="AW2674" s="21"/>
      <c r="AX2674" s="21"/>
      <c r="AY2674" s="21"/>
      <c r="AZ2674" s="21"/>
      <c r="BA2674" s="21"/>
    </row>
    <row r="2675" spans="1:53" s="31" customFormat="1" ht="20.100000000000001" customHeight="1" x14ac:dyDescent="0.2">
      <c r="A2675" s="12" t="s">
        <v>57</v>
      </c>
      <c r="B2675" s="18" t="s">
        <v>241</v>
      </c>
      <c r="C2675" s="12" t="s">
        <v>1009</v>
      </c>
      <c r="D2675" s="12" t="s">
        <v>1143</v>
      </c>
      <c r="E2675" s="19" t="s">
        <v>5</v>
      </c>
      <c r="F2675" s="19" t="s">
        <v>2644</v>
      </c>
      <c r="G2675" s="19" t="s">
        <v>4695</v>
      </c>
      <c r="H2675" s="12" t="s">
        <v>4696</v>
      </c>
      <c r="I2675" s="20">
        <v>10000</v>
      </c>
      <c r="J2675" s="12" t="s">
        <v>2258</v>
      </c>
      <c r="K2675" s="12" t="s">
        <v>4697</v>
      </c>
      <c r="L2675" s="12" t="s">
        <v>2299</v>
      </c>
      <c r="M2675" s="12"/>
      <c r="N2675" s="12" t="s">
        <v>2412</v>
      </c>
      <c r="O2675" s="23">
        <v>0</v>
      </c>
      <c r="P2675" s="23">
        <v>10000</v>
      </c>
      <c r="Q2675" s="23">
        <v>0</v>
      </c>
      <c r="R2675" s="24">
        <v>0</v>
      </c>
      <c r="S2675" s="25">
        <v>560</v>
      </c>
      <c r="T2675" s="21"/>
      <c r="U2675" s="22" t="str">
        <f>IFERROR(VLOOKUP(B2675,[1]Planilha1!$A$1:$B$34,2,FALSE),"Liberado")</f>
        <v>Liberado</v>
      </c>
      <c r="V2675" s="21"/>
      <c r="W2675" s="21"/>
      <c r="X2675" s="21"/>
      <c r="Y2675" s="21"/>
      <c r="Z2675" s="21"/>
      <c r="AA2675" s="21"/>
      <c r="AB2675" s="21"/>
      <c r="AC2675" s="21"/>
      <c r="AD2675" s="21"/>
      <c r="AE2675" s="21"/>
      <c r="AF2675" s="21"/>
      <c r="AG2675" s="21"/>
      <c r="AH2675" s="21"/>
      <c r="AI2675" s="21"/>
      <c r="AJ2675" s="21"/>
      <c r="AK2675" s="21"/>
      <c r="AL2675" s="21"/>
      <c r="AM2675" s="21"/>
      <c r="AN2675" s="21"/>
      <c r="AO2675" s="21"/>
      <c r="AP2675" s="21"/>
      <c r="AQ2675" s="21"/>
      <c r="AR2675" s="21"/>
      <c r="AS2675" s="21"/>
      <c r="AT2675" s="21"/>
      <c r="AU2675" s="21"/>
      <c r="AV2675" s="21"/>
      <c r="AW2675" s="21"/>
      <c r="AX2675" s="21"/>
      <c r="AY2675" s="21"/>
      <c r="AZ2675" s="21"/>
      <c r="BA2675" s="21"/>
    </row>
    <row r="2676" spans="1:53" s="31" customFormat="1" ht="20.100000000000001" customHeight="1" x14ac:dyDescent="0.2">
      <c r="A2676" s="12" t="s">
        <v>57</v>
      </c>
      <c r="B2676" s="18" t="s">
        <v>241</v>
      </c>
      <c r="C2676" s="12" t="s">
        <v>337</v>
      </c>
      <c r="D2676" s="12" t="s">
        <v>1569</v>
      </c>
      <c r="E2676" s="19" t="s">
        <v>5</v>
      </c>
      <c r="F2676" s="19" t="s">
        <v>2273</v>
      </c>
      <c r="G2676" s="19" t="s">
        <v>5748</v>
      </c>
      <c r="H2676" s="12" t="s">
        <v>5749</v>
      </c>
      <c r="I2676" s="20">
        <v>0</v>
      </c>
      <c r="J2676" s="12" t="s">
        <v>2302</v>
      </c>
      <c r="K2676" s="12" t="s">
        <v>5750</v>
      </c>
      <c r="L2676" s="12" t="s">
        <v>2299</v>
      </c>
      <c r="M2676" s="12"/>
      <c r="N2676" s="12" t="s">
        <v>5751</v>
      </c>
      <c r="O2676" s="23">
        <v>0</v>
      </c>
      <c r="P2676" s="23">
        <v>0</v>
      </c>
      <c r="Q2676" s="23">
        <v>0</v>
      </c>
      <c r="R2676" s="24">
        <v>0</v>
      </c>
      <c r="S2676" s="25">
        <v>256</v>
      </c>
      <c r="T2676" s="21"/>
      <c r="U2676" s="22" t="str">
        <f>IFERROR(VLOOKUP(B2676,[1]Planilha1!$A$1:$B$34,2,FALSE),"Liberado")</f>
        <v>Liberado</v>
      </c>
      <c r="V2676" s="21"/>
      <c r="W2676" s="21"/>
      <c r="X2676" s="21"/>
      <c r="Y2676" s="21"/>
      <c r="Z2676" s="21"/>
      <c r="AA2676" s="21"/>
      <c r="AB2676" s="21"/>
      <c r="AC2676" s="21"/>
      <c r="AD2676" s="21"/>
      <c r="AE2676" s="21"/>
      <c r="AF2676" s="21"/>
      <c r="AG2676" s="21"/>
      <c r="AH2676" s="21"/>
      <c r="AI2676" s="21"/>
      <c r="AJ2676" s="21"/>
      <c r="AK2676" s="21"/>
      <c r="AL2676" s="21"/>
      <c r="AM2676" s="21"/>
      <c r="AN2676" s="21"/>
      <c r="AO2676" s="21"/>
      <c r="AP2676" s="21"/>
      <c r="AQ2676" s="21"/>
      <c r="AR2676" s="21"/>
      <c r="AS2676" s="21"/>
      <c r="AT2676" s="21"/>
      <c r="AU2676" s="21"/>
      <c r="AV2676" s="21"/>
      <c r="AW2676" s="21"/>
      <c r="AX2676" s="21"/>
      <c r="AY2676" s="21"/>
      <c r="AZ2676" s="21"/>
      <c r="BA2676" s="21"/>
    </row>
    <row r="2677" spans="1:53" s="31" customFormat="1" ht="20.100000000000001" customHeight="1" x14ac:dyDescent="0.2">
      <c r="A2677" s="12" t="s">
        <v>57</v>
      </c>
      <c r="B2677" s="18" t="s">
        <v>241</v>
      </c>
      <c r="C2677" s="12" t="s">
        <v>337</v>
      </c>
      <c r="D2677" s="12" t="s">
        <v>10367</v>
      </c>
      <c r="E2677" s="19" t="s">
        <v>5</v>
      </c>
      <c r="F2677" s="19" t="s">
        <v>10368</v>
      </c>
      <c r="G2677" s="19" t="s">
        <v>10369</v>
      </c>
      <c r="H2677" s="12" t="s">
        <v>10370</v>
      </c>
      <c r="I2677" s="20">
        <v>0</v>
      </c>
      <c r="J2677" s="12" t="s">
        <v>2258</v>
      </c>
      <c r="K2677" s="12" t="s">
        <v>3216</v>
      </c>
      <c r="L2677" s="12" t="s">
        <v>6531</v>
      </c>
      <c r="M2677" s="12"/>
      <c r="N2677" s="12" t="s">
        <v>3216</v>
      </c>
      <c r="O2677" s="23">
        <v>0</v>
      </c>
      <c r="P2677" s="23">
        <v>0</v>
      </c>
      <c r="Q2677" s="23">
        <v>0</v>
      </c>
      <c r="R2677" s="24">
        <v>0</v>
      </c>
      <c r="S2677" s="25">
        <v>0</v>
      </c>
      <c r="T2677" s="21"/>
      <c r="U2677" s="22" t="str">
        <f>IFERROR(VLOOKUP(B2677,[1]Planilha1!$A$1:$B$34,2,FALSE),"Liberado")</f>
        <v>Liberado</v>
      </c>
      <c r="V2677" s="21"/>
      <c r="W2677" s="21"/>
      <c r="X2677" s="21"/>
      <c r="Y2677" s="21"/>
      <c r="Z2677" s="21"/>
      <c r="AA2677" s="21"/>
      <c r="AB2677" s="21"/>
      <c r="AC2677" s="21"/>
      <c r="AD2677" s="21"/>
      <c r="AE2677" s="21"/>
      <c r="AF2677" s="21"/>
      <c r="AG2677" s="21"/>
      <c r="AH2677" s="21"/>
      <c r="AI2677" s="21"/>
      <c r="AJ2677" s="21"/>
      <c r="AK2677" s="21"/>
      <c r="AL2677" s="21"/>
      <c r="AM2677" s="21"/>
      <c r="AN2677" s="21"/>
      <c r="AO2677" s="21"/>
      <c r="AP2677" s="21"/>
      <c r="AQ2677" s="21"/>
      <c r="AR2677" s="21"/>
      <c r="AS2677" s="21"/>
      <c r="AT2677" s="21"/>
      <c r="AU2677" s="21"/>
      <c r="AV2677" s="21"/>
      <c r="AW2677" s="21"/>
      <c r="AX2677" s="21"/>
      <c r="AY2677" s="21"/>
      <c r="AZ2677" s="21"/>
      <c r="BA2677" s="21"/>
    </row>
    <row r="2678" spans="1:53" s="31" customFormat="1" ht="20.100000000000001" customHeight="1" x14ac:dyDescent="0.2">
      <c r="A2678" s="12" t="s">
        <v>57</v>
      </c>
      <c r="B2678" s="18" t="s">
        <v>241</v>
      </c>
      <c r="C2678" s="12" t="s">
        <v>331</v>
      </c>
      <c r="D2678" s="12" t="s">
        <v>1727</v>
      </c>
      <c r="E2678" s="19" t="s">
        <v>5</v>
      </c>
      <c r="F2678" s="19" t="s">
        <v>10371</v>
      </c>
      <c r="G2678" s="19" t="s">
        <v>10372</v>
      </c>
      <c r="H2678" s="12" t="s">
        <v>10373</v>
      </c>
      <c r="I2678" s="20">
        <v>0</v>
      </c>
      <c r="J2678" s="12" t="s">
        <v>2258</v>
      </c>
      <c r="K2678" s="12" t="s">
        <v>10374</v>
      </c>
      <c r="L2678" s="12" t="s">
        <v>2260</v>
      </c>
      <c r="M2678" s="12"/>
      <c r="N2678" s="12" t="s">
        <v>10375</v>
      </c>
      <c r="O2678" s="23">
        <v>0</v>
      </c>
      <c r="P2678" s="23">
        <v>10000</v>
      </c>
      <c r="Q2678" s="23">
        <v>0</v>
      </c>
      <c r="R2678" s="24">
        <v>0</v>
      </c>
      <c r="S2678" s="25">
        <v>912</v>
      </c>
      <c r="T2678" s="21"/>
      <c r="U2678" s="22" t="str">
        <f>IFERROR(VLOOKUP(B2678,[1]Planilha1!$A$1:$B$34,2,FALSE),"Liberado")</f>
        <v>Liberado</v>
      </c>
      <c r="V2678" s="21"/>
      <c r="W2678" s="21"/>
      <c r="X2678" s="21"/>
      <c r="Y2678" s="21"/>
      <c r="Z2678" s="21"/>
      <c r="AA2678" s="21"/>
      <c r="AB2678" s="21"/>
      <c r="AC2678" s="21"/>
      <c r="AD2678" s="21"/>
      <c r="AE2678" s="21"/>
      <c r="AF2678" s="21"/>
      <c r="AG2678" s="21"/>
      <c r="AH2678" s="21"/>
      <c r="AI2678" s="21"/>
      <c r="AJ2678" s="21"/>
      <c r="AK2678" s="21"/>
      <c r="AL2678" s="21"/>
      <c r="AM2678" s="21"/>
      <c r="AN2678" s="21"/>
      <c r="AO2678" s="21"/>
      <c r="AP2678" s="21"/>
      <c r="AQ2678" s="21"/>
      <c r="AR2678" s="21"/>
      <c r="AS2678" s="21"/>
      <c r="AT2678" s="21"/>
      <c r="AU2678" s="21"/>
      <c r="AV2678" s="21"/>
      <c r="AW2678" s="21"/>
      <c r="AX2678" s="21"/>
      <c r="AY2678" s="21"/>
      <c r="AZ2678" s="21"/>
      <c r="BA2678" s="21"/>
    </row>
    <row r="2679" spans="1:53" s="31" customFormat="1" ht="20.100000000000001" customHeight="1" x14ac:dyDescent="0.2">
      <c r="A2679" s="12" t="s">
        <v>57</v>
      </c>
      <c r="B2679" s="18" t="s">
        <v>241</v>
      </c>
      <c r="C2679" s="12" t="s">
        <v>331</v>
      </c>
      <c r="D2679" s="12" t="s">
        <v>1570</v>
      </c>
      <c r="E2679" s="19" t="s">
        <v>5</v>
      </c>
      <c r="F2679" s="19" t="s">
        <v>10</v>
      </c>
      <c r="G2679" s="19" t="s">
        <v>5752</v>
      </c>
      <c r="H2679" s="12" t="s">
        <v>2421</v>
      </c>
      <c r="I2679" s="20">
        <v>35200</v>
      </c>
      <c r="J2679" s="12" t="s">
        <v>2302</v>
      </c>
      <c r="K2679" s="12" t="s">
        <v>2303</v>
      </c>
      <c r="L2679" s="12" t="s">
        <v>4323</v>
      </c>
      <c r="M2679" s="12"/>
      <c r="N2679" s="12" t="s">
        <v>5753</v>
      </c>
      <c r="O2679" s="23">
        <v>0</v>
      </c>
      <c r="P2679" s="23">
        <v>0</v>
      </c>
      <c r="Q2679" s="23">
        <v>0</v>
      </c>
      <c r="R2679" s="24">
        <v>0</v>
      </c>
      <c r="S2679" s="25">
        <v>544</v>
      </c>
      <c r="T2679" s="21"/>
      <c r="U2679" s="22" t="str">
        <f>IFERROR(VLOOKUP(B2679,[1]Planilha1!$A$1:$B$34,2,FALSE),"Liberado")</f>
        <v>Liberado</v>
      </c>
      <c r="V2679" s="21"/>
      <c r="W2679" s="21"/>
      <c r="X2679" s="21"/>
      <c r="Y2679" s="21"/>
      <c r="Z2679" s="21"/>
      <c r="AA2679" s="21"/>
      <c r="AB2679" s="21"/>
      <c r="AC2679" s="21"/>
      <c r="AD2679" s="21"/>
      <c r="AE2679" s="21"/>
      <c r="AF2679" s="21"/>
      <c r="AG2679" s="21"/>
      <c r="AH2679" s="21"/>
      <c r="AI2679" s="21"/>
      <c r="AJ2679" s="21"/>
      <c r="AK2679" s="21"/>
      <c r="AL2679" s="21"/>
      <c r="AM2679" s="21"/>
      <c r="AN2679" s="21"/>
      <c r="AO2679" s="21"/>
      <c r="AP2679" s="21"/>
      <c r="AQ2679" s="21"/>
      <c r="AR2679" s="21"/>
      <c r="AS2679" s="21"/>
      <c r="AT2679" s="21"/>
      <c r="AU2679" s="21"/>
      <c r="AV2679" s="21"/>
      <c r="AW2679" s="21"/>
      <c r="AX2679" s="21"/>
      <c r="AY2679" s="21"/>
      <c r="AZ2679" s="21"/>
      <c r="BA2679" s="21"/>
    </row>
    <row r="2680" spans="1:53" s="31" customFormat="1" ht="20.100000000000001" customHeight="1" x14ac:dyDescent="0.2">
      <c r="A2680" s="12" t="s">
        <v>57</v>
      </c>
      <c r="B2680" s="18" t="s">
        <v>241</v>
      </c>
      <c r="C2680" s="12" t="s">
        <v>331</v>
      </c>
      <c r="D2680" s="12" t="s">
        <v>10376</v>
      </c>
      <c r="E2680" s="19" t="s">
        <v>5</v>
      </c>
      <c r="F2680" s="19" t="s">
        <v>2244</v>
      </c>
      <c r="G2680" s="19" t="s">
        <v>10377</v>
      </c>
      <c r="H2680" s="12" t="s">
        <v>6174</v>
      </c>
      <c r="I2680" s="20">
        <v>10000</v>
      </c>
      <c r="J2680" s="12" t="s">
        <v>2302</v>
      </c>
      <c r="K2680" s="12" t="s">
        <v>2303</v>
      </c>
      <c r="L2680" s="12" t="s">
        <v>2677</v>
      </c>
      <c r="M2680" s="12"/>
      <c r="N2680" s="12" t="s">
        <v>10378</v>
      </c>
      <c r="O2680" s="23">
        <v>0</v>
      </c>
      <c r="P2680" s="23">
        <v>0</v>
      </c>
      <c r="Q2680" s="23">
        <v>0</v>
      </c>
      <c r="R2680" s="24">
        <v>0</v>
      </c>
      <c r="S2680" s="25">
        <v>224</v>
      </c>
      <c r="T2680" s="21"/>
      <c r="U2680" s="22" t="str">
        <f>IFERROR(VLOOKUP(B2680,[1]Planilha1!$A$1:$B$34,2,FALSE),"Liberado")</f>
        <v>Liberado</v>
      </c>
      <c r="V2680" s="21"/>
      <c r="W2680" s="21"/>
      <c r="X2680" s="21"/>
      <c r="Y2680" s="21"/>
      <c r="Z2680" s="21"/>
      <c r="AA2680" s="21"/>
      <c r="AB2680" s="21"/>
      <c r="AC2680" s="21"/>
      <c r="AD2680" s="21"/>
      <c r="AE2680" s="21"/>
      <c r="AF2680" s="21"/>
      <c r="AG2680" s="21"/>
      <c r="AH2680" s="21"/>
      <c r="AI2680" s="21"/>
      <c r="AJ2680" s="21"/>
      <c r="AK2680" s="21"/>
      <c r="AL2680" s="21"/>
      <c r="AM2680" s="21"/>
      <c r="AN2680" s="21"/>
      <c r="AO2680" s="21"/>
      <c r="AP2680" s="21"/>
      <c r="AQ2680" s="21"/>
      <c r="AR2680" s="21"/>
      <c r="AS2680" s="21"/>
      <c r="AT2680" s="21"/>
      <c r="AU2680" s="21"/>
      <c r="AV2680" s="21"/>
      <c r="AW2680" s="21"/>
      <c r="AX2680" s="21"/>
      <c r="AY2680" s="21"/>
      <c r="AZ2680" s="21"/>
      <c r="BA2680" s="21"/>
    </row>
    <row r="2681" spans="1:53" s="31" customFormat="1" ht="20.100000000000001" customHeight="1" x14ac:dyDescent="0.2">
      <c r="A2681" s="12" t="s">
        <v>57</v>
      </c>
      <c r="B2681" s="18" t="s">
        <v>241</v>
      </c>
      <c r="C2681" s="12" t="s">
        <v>331</v>
      </c>
      <c r="D2681" s="12" t="s">
        <v>10379</v>
      </c>
      <c r="E2681" s="19" t="s">
        <v>5</v>
      </c>
      <c r="F2681" s="19" t="s">
        <v>10368</v>
      </c>
      <c r="G2681" s="19" t="s">
        <v>10380</v>
      </c>
      <c r="H2681" s="12" t="s">
        <v>10370</v>
      </c>
      <c r="I2681" s="20">
        <v>0</v>
      </c>
      <c r="J2681" s="12" t="s">
        <v>2258</v>
      </c>
      <c r="K2681" s="12" t="s">
        <v>3216</v>
      </c>
      <c r="L2681" s="12" t="s">
        <v>6531</v>
      </c>
      <c r="M2681" s="12"/>
      <c r="N2681" s="12" t="s">
        <v>3216</v>
      </c>
      <c r="O2681" s="23">
        <v>0</v>
      </c>
      <c r="P2681" s="23">
        <v>0</v>
      </c>
      <c r="Q2681" s="23">
        <v>0</v>
      </c>
      <c r="R2681" s="24">
        <v>0</v>
      </c>
      <c r="S2681" s="25">
        <v>0</v>
      </c>
      <c r="T2681" s="21"/>
      <c r="U2681" s="22" t="str">
        <f>IFERROR(VLOOKUP(B2681,[1]Planilha1!$A$1:$B$34,2,FALSE),"Liberado")</f>
        <v>Liberado</v>
      </c>
      <c r="V2681" s="21"/>
      <c r="W2681" s="21"/>
      <c r="X2681" s="21"/>
      <c r="Y2681" s="21"/>
      <c r="Z2681" s="21"/>
      <c r="AA2681" s="21"/>
      <c r="AB2681" s="21"/>
      <c r="AC2681" s="21"/>
      <c r="AD2681" s="21"/>
      <c r="AE2681" s="21"/>
      <c r="AF2681" s="21"/>
      <c r="AG2681" s="21"/>
      <c r="AH2681" s="21"/>
      <c r="AI2681" s="21"/>
      <c r="AJ2681" s="21"/>
      <c r="AK2681" s="21"/>
      <c r="AL2681" s="21"/>
      <c r="AM2681" s="21"/>
      <c r="AN2681" s="21"/>
      <c r="AO2681" s="21"/>
      <c r="AP2681" s="21"/>
      <c r="AQ2681" s="21"/>
      <c r="AR2681" s="21"/>
      <c r="AS2681" s="21"/>
      <c r="AT2681" s="21"/>
      <c r="AU2681" s="21"/>
      <c r="AV2681" s="21"/>
      <c r="AW2681" s="21"/>
      <c r="AX2681" s="21"/>
      <c r="AY2681" s="21"/>
      <c r="AZ2681" s="21"/>
      <c r="BA2681" s="21"/>
    </row>
    <row r="2682" spans="1:53" s="31" customFormat="1" ht="20.100000000000001" customHeight="1" x14ac:dyDescent="0.2">
      <c r="A2682" s="12" t="s">
        <v>57</v>
      </c>
      <c r="B2682" s="18" t="s">
        <v>241</v>
      </c>
      <c r="C2682" s="12" t="s">
        <v>331</v>
      </c>
      <c r="D2682" s="12" t="s">
        <v>10381</v>
      </c>
      <c r="E2682" s="19" t="s">
        <v>5</v>
      </c>
      <c r="F2682" s="19" t="s">
        <v>10368</v>
      </c>
      <c r="G2682" s="19" t="s">
        <v>10382</v>
      </c>
      <c r="H2682" s="12" t="s">
        <v>10370</v>
      </c>
      <c r="I2682" s="20">
        <v>0</v>
      </c>
      <c r="J2682" s="12" t="s">
        <v>2258</v>
      </c>
      <c r="K2682" s="12" t="s">
        <v>3216</v>
      </c>
      <c r="L2682" s="12" t="s">
        <v>6531</v>
      </c>
      <c r="M2682" s="12"/>
      <c r="N2682" s="12" t="s">
        <v>3216</v>
      </c>
      <c r="O2682" s="23">
        <v>0</v>
      </c>
      <c r="P2682" s="23">
        <v>0</v>
      </c>
      <c r="Q2682" s="23">
        <v>0</v>
      </c>
      <c r="R2682" s="24">
        <v>0</v>
      </c>
      <c r="S2682" s="25">
        <v>0</v>
      </c>
      <c r="T2682" s="21"/>
      <c r="U2682" s="22" t="str">
        <f>IFERROR(VLOOKUP(B2682,[1]Planilha1!$A$1:$B$34,2,FALSE),"Liberado")</f>
        <v>Liberado</v>
      </c>
      <c r="V2682" s="21"/>
      <c r="W2682" s="21"/>
      <c r="X2682" s="21"/>
      <c r="Y2682" s="21"/>
      <c r="Z2682" s="21"/>
      <c r="AA2682" s="21"/>
      <c r="AB2682" s="21"/>
      <c r="AC2682" s="21"/>
      <c r="AD2682" s="21"/>
      <c r="AE2682" s="21"/>
      <c r="AF2682" s="21"/>
      <c r="AG2682" s="21"/>
      <c r="AH2682" s="21"/>
      <c r="AI2682" s="21"/>
      <c r="AJ2682" s="21"/>
      <c r="AK2682" s="21"/>
      <c r="AL2682" s="21"/>
      <c r="AM2682" s="21"/>
      <c r="AN2682" s="21"/>
      <c r="AO2682" s="21"/>
      <c r="AP2682" s="21"/>
      <c r="AQ2682" s="21"/>
      <c r="AR2682" s="21"/>
      <c r="AS2682" s="21"/>
      <c r="AT2682" s="21"/>
      <c r="AU2682" s="21"/>
      <c r="AV2682" s="21"/>
      <c r="AW2682" s="21"/>
      <c r="AX2682" s="21"/>
      <c r="AY2682" s="21"/>
      <c r="AZ2682" s="21"/>
      <c r="BA2682" s="21"/>
    </row>
    <row r="2683" spans="1:53" s="31" customFormat="1" ht="20.100000000000001" customHeight="1" x14ac:dyDescent="0.2">
      <c r="A2683" s="12" t="s">
        <v>57</v>
      </c>
      <c r="B2683" s="18" t="s">
        <v>241</v>
      </c>
      <c r="C2683" s="12" t="s">
        <v>331</v>
      </c>
      <c r="D2683" s="12" t="s">
        <v>10383</v>
      </c>
      <c r="E2683" s="19" t="s">
        <v>5</v>
      </c>
      <c r="F2683" s="19" t="s">
        <v>10368</v>
      </c>
      <c r="G2683" s="19" t="s">
        <v>10384</v>
      </c>
      <c r="H2683" s="12" t="s">
        <v>10370</v>
      </c>
      <c r="I2683" s="20">
        <v>0</v>
      </c>
      <c r="J2683" s="12" t="s">
        <v>2258</v>
      </c>
      <c r="K2683" s="12" t="s">
        <v>3216</v>
      </c>
      <c r="L2683" s="12" t="s">
        <v>6531</v>
      </c>
      <c r="M2683" s="12"/>
      <c r="N2683" s="12" t="s">
        <v>3216</v>
      </c>
      <c r="O2683" s="23">
        <v>0</v>
      </c>
      <c r="P2683" s="23">
        <v>0</v>
      </c>
      <c r="Q2683" s="23">
        <v>0</v>
      </c>
      <c r="R2683" s="24">
        <v>0</v>
      </c>
      <c r="S2683" s="25">
        <v>0</v>
      </c>
      <c r="T2683" s="21"/>
      <c r="U2683" s="22" t="str">
        <f>IFERROR(VLOOKUP(B2683,[1]Planilha1!$A$1:$B$34,2,FALSE),"Liberado")</f>
        <v>Liberado</v>
      </c>
      <c r="V2683" s="21"/>
      <c r="W2683" s="21"/>
      <c r="X2683" s="21"/>
      <c r="Y2683" s="21"/>
      <c r="Z2683" s="21"/>
      <c r="AA2683" s="21"/>
      <c r="AB2683" s="21"/>
      <c r="AC2683" s="21"/>
      <c r="AD2683" s="21"/>
      <c r="AE2683" s="21"/>
      <c r="AF2683" s="21"/>
      <c r="AG2683" s="21"/>
      <c r="AH2683" s="21"/>
      <c r="AI2683" s="21"/>
      <c r="AJ2683" s="21"/>
      <c r="AK2683" s="21"/>
      <c r="AL2683" s="21"/>
      <c r="AM2683" s="21"/>
      <c r="AN2683" s="21"/>
      <c r="AO2683" s="21"/>
      <c r="AP2683" s="21"/>
      <c r="AQ2683" s="21"/>
      <c r="AR2683" s="21"/>
      <c r="AS2683" s="21"/>
      <c r="AT2683" s="21"/>
      <c r="AU2683" s="21"/>
      <c r="AV2683" s="21"/>
      <c r="AW2683" s="21"/>
      <c r="AX2683" s="21"/>
      <c r="AY2683" s="21"/>
      <c r="AZ2683" s="21"/>
      <c r="BA2683" s="21"/>
    </row>
    <row r="2684" spans="1:53" s="31" customFormat="1" ht="20.100000000000001" customHeight="1" x14ac:dyDescent="0.2">
      <c r="A2684" s="12" t="s">
        <v>57</v>
      </c>
      <c r="B2684" s="18" t="s">
        <v>241</v>
      </c>
      <c r="C2684" s="12" t="s">
        <v>381</v>
      </c>
      <c r="D2684" s="12" t="s">
        <v>1604</v>
      </c>
      <c r="E2684" s="19" t="s">
        <v>5</v>
      </c>
      <c r="F2684" s="19" t="s">
        <v>8078</v>
      </c>
      <c r="G2684" s="19" t="s">
        <v>10385</v>
      </c>
      <c r="H2684" s="12" t="s">
        <v>10386</v>
      </c>
      <c r="I2684" s="20">
        <v>0</v>
      </c>
      <c r="J2684" s="12" t="s">
        <v>2302</v>
      </c>
      <c r="K2684" s="12" t="s">
        <v>10387</v>
      </c>
      <c r="L2684" s="12" t="s">
        <v>2299</v>
      </c>
      <c r="M2684" s="12"/>
      <c r="N2684" s="12" t="s">
        <v>10388</v>
      </c>
      <c r="O2684" s="23">
        <v>0</v>
      </c>
      <c r="P2684" s="23">
        <v>0</v>
      </c>
      <c r="Q2684" s="23">
        <v>0</v>
      </c>
      <c r="R2684" s="24">
        <v>0</v>
      </c>
      <c r="S2684" s="25">
        <v>912</v>
      </c>
      <c r="T2684" s="21"/>
      <c r="U2684" s="22" t="str">
        <f>IFERROR(VLOOKUP(B2684,[1]Planilha1!$A$1:$B$34,2,FALSE),"Liberado")</f>
        <v>Liberado</v>
      </c>
      <c r="V2684" s="21"/>
      <c r="W2684" s="21"/>
      <c r="X2684" s="21"/>
      <c r="Y2684" s="21"/>
      <c r="Z2684" s="21"/>
      <c r="AA2684" s="21"/>
      <c r="AB2684" s="21"/>
      <c r="AC2684" s="21"/>
      <c r="AD2684" s="21"/>
      <c r="AE2684" s="21"/>
      <c r="AF2684" s="21"/>
      <c r="AG2684" s="21"/>
      <c r="AH2684" s="21"/>
      <c r="AI2684" s="21"/>
      <c r="AJ2684" s="21"/>
      <c r="AK2684" s="21"/>
      <c r="AL2684" s="21"/>
      <c r="AM2684" s="21"/>
      <c r="AN2684" s="21"/>
      <c r="AO2684" s="21"/>
      <c r="AP2684" s="21"/>
      <c r="AQ2684" s="21"/>
      <c r="AR2684" s="21"/>
      <c r="AS2684" s="21"/>
      <c r="AT2684" s="21"/>
      <c r="AU2684" s="21"/>
      <c r="AV2684" s="21"/>
      <c r="AW2684" s="21"/>
      <c r="AX2684" s="21"/>
      <c r="AY2684" s="21"/>
      <c r="AZ2684" s="21"/>
      <c r="BA2684" s="21"/>
    </row>
    <row r="2685" spans="1:53" s="31" customFormat="1" ht="20.100000000000001" customHeight="1" x14ac:dyDescent="0.2">
      <c r="A2685" s="12" t="s">
        <v>57</v>
      </c>
      <c r="B2685" s="18" t="s">
        <v>241</v>
      </c>
      <c r="C2685" s="12" t="s">
        <v>381</v>
      </c>
      <c r="D2685" s="12" t="s">
        <v>10389</v>
      </c>
      <c r="E2685" s="19" t="s">
        <v>5</v>
      </c>
      <c r="F2685" s="19" t="s">
        <v>10371</v>
      </c>
      <c r="G2685" s="19" t="s">
        <v>10390</v>
      </c>
      <c r="H2685" s="12" t="s">
        <v>10391</v>
      </c>
      <c r="I2685" s="20">
        <v>10000</v>
      </c>
      <c r="J2685" s="12" t="s">
        <v>2258</v>
      </c>
      <c r="K2685" s="12" t="s">
        <v>10392</v>
      </c>
      <c r="L2685" s="12" t="s">
        <v>2260</v>
      </c>
      <c r="M2685" s="12"/>
      <c r="N2685" s="12" t="s">
        <v>10393</v>
      </c>
      <c r="O2685" s="23">
        <v>0</v>
      </c>
      <c r="P2685" s="23">
        <v>10000</v>
      </c>
      <c r="Q2685" s="23">
        <v>0</v>
      </c>
      <c r="R2685" s="24">
        <v>0</v>
      </c>
      <c r="S2685" s="25">
        <v>360</v>
      </c>
      <c r="T2685" s="21"/>
      <c r="U2685" s="22" t="str">
        <f>IFERROR(VLOOKUP(B2685,[1]Planilha1!$A$1:$B$34,2,FALSE),"Liberado")</f>
        <v>Liberado</v>
      </c>
      <c r="V2685" s="21"/>
      <c r="W2685" s="21"/>
      <c r="X2685" s="21"/>
      <c r="Y2685" s="21"/>
      <c r="Z2685" s="21"/>
      <c r="AA2685" s="21"/>
      <c r="AB2685" s="21"/>
      <c r="AC2685" s="21"/>
      <c r="AD2685" s="21"/>
      <c r="AE2685" s="21"/>
      <c r="AF2685" s="21"/>
      <c r="AG2685" s="21"/>
      <c r="AH2685" s="21"/>
      <c r="AI2685" s="21"/>
      <c r="AJ2685" s="21"/>
      <c r="AK2685" s="21"/>
      <c r="AL2685" s="21"/>
      <c r="AM2685" s="21"/>
      <c r="AN2685" s="21"/>
      <c r="AO2685" s="21"/>
      <c r="AP2685" s="21"/>
      <c r="AQ2685" s="21"/>
      <c r="AR2685" s="21"/>
      <c r="AS2685" s="21"/>
      <c r="AT2685" s="21"/>
      <c r="AU2685" s="21"/>
      <c r="AV2685" s="21"/>
      <c r="AW2685" s="21"/>
      <c r="AX2685" s="21"/>
      <c r="AY2685" s="21"/>
      <c r="AZ2685" s="21"/>
      <c r="BA2685" s="21"/>
    </row>
    <row r="2686" spans="1:53" s="31" customFormat="1" ht="20.100000000000001" customHeight="1" x14ac:dyDescent="0.2">
      <c r="A2686" s="12" t="s">
        <v>57</v>
      </c>
      <c r="B2686" s="18" t="s">
        <v>241</v>
      </c>
      <c r="C2686" s="12" t="s">
        <v>381</v>
      </c>
      <c r="D2686" s="12" t="s">
        <v>1604</v>
      </c>
      <c r="E2686" s="19" t="s">
        <v>5</v>
      </c>
      <c r="F2686" s="19" t="s">
        <v>10371</v>
      </c>
      <c r="G2686" s="19" t="s">
        <v>10394</v>
      </c>
      <c r="H2686" s="12" t="s">
        <v>5852</v>
      </c>
      <c r="I2686" s="20">
        <v>0</v>
      </c>
      <c r="J2686" s="12" t="s">
        <v>2258</v>
      </c>
      <c r="K2686" s="12" t="s">
        <v>10395</v>
      </c>
      <c r="L2686" s="12" t="s">
        <v>2368</v>
      </c>
      <c r="M2686" s="12"/>
      <c r="N2686" s="12" t="s">
        <v>10396</v>
      </c>
      <c r="O2686" s="23">
        <v>0</v>
      </c>
      <c r="P2686" s="23">
        <v>0</v>
      </c>
      <c r="Q2686" s="23">
        <v>0</v>
      </c>
      <c r="R2686" s="24">
        <v>0</v>
      </c>
      <c r="S2686" s="25">
        <v>360</v>
      </c>
      <c r="T2686" s="21"/>
      <c r="U2686" s="22" t="str">
        <f>IFERROR(VLOOKUP(B2686,[1]Planilha1!$A$1:$B$34,2,FALSE),"Liberado")</f>
        <v>Liberado</v>
      </c>
      <c r="V2686" s="21"/>
      <c r="W2686" s="21"/>
      <c r="X2686" s="21"/>
      <c r="Y2686" s="21"/>
      <c r="Z2686" s="21"/>
      <c r="AA2686" s="21"/>
      <c r="AB2686" s="21"/>
      <c r="AC2686" s="21"/>
      <c r="AD2686" s="21"/>
      <c r="AE2686" s="21"/>
      <c r="AF2686" s="21"/>
      <c r="AG2686" s="21"/>
      <c r="AH2686" s="21"/>
      <c r="AI2686" s="21"/>
      <c r="AJ2686" s="21"/>
      <c r="AK2686" s="21"/>
      <c r="AL2686" s="21"/>
      <c r="AM2686" s="21"/>
      <c r="AN2686" s="21"/>
      <c r="AO2686" s="21"/>
      <c r="AP2686" s="21"/>
      <c r="AQ2686" s="21"/>
      <c r="AR2686" s="21"/>
      <c r="AS2686" s="21"/>
      <c r="AT2686" s="21"/>
      <c r="AU2686" s="21"/>
      <c r="AV2686" s="21"/>
      <c r="AW2686" s="21"/>
      <c r="AX2686" s="21"/>
      <c r="AY2686" s="21"/>
      <c r="AZ2686" s="21"/>
      <c r="BA2686" s="21"/>
    </row>
    <row r="2687" spans="1:53" s="31" customFormat="1" ht="20.100000000000001" customHeight="1" x14ac:dyDescent="0.2">
      <c r="A2687" s="12" t="s">
        <v>57</v>
      </c>
      <c r="B2687" s="18" t="s">
        <v>241</v>
      </c>
      <c r="C2687" s="12" t="s">
        <v>397</v>
      </c>
      <c r="D2687" s="12" t="s">
        <v>1571</v>
      </c>
      <c r="E2687" s="19" t="s">
        <v>5</v>
      </c>
      <c r="F2687" s="19" t="s">
        <v>2244</v>
      </c>
      <c r="G2687" s="19" t="s">
        <v>5754</v>
      </c>
      <c r="H2687" s="12" t="s">
        <v>5755</v>
      </c>
      <c r="I2687" s="20">
        <v>13560</v>
      </c>
      <c r="J2687" s="12" t="s">
        <v>2302</v>
      </c>
      <c r="K2687" s="12" t="s">
        <v>5756</v>
      </c>
      <c r="L2687" s="12" t="s">
        <v>2299</v>
      </c>
      <c r="M2687" s="12"/>
      <c r="N2687" s="12" t="s">
        <v>5757</v>
      </c>
      <c r="O2687" s="23">
        <v>0</v>
      </c>
      <c r="P2687" s="23">
        <v>0</v>
      </c>
      <c r="Q2687" s="23">
        <v>0</v>
      </c>
      <c r="R2687" s="24">
        <v>0</v>
      </c>
      <c r="S2687" s="25">
        <v>1920</v>
      </c>
      <c r="T2687" s="21"/>
      <c r="U2687" s="22" t="str">
        <f>IFERROR(VLOOKUP(B2687,[1]Planilha1!$A$1:$B$34,2,FALSE),"Liberado")</f>
        <v>Liberado</v>
      </c>
      <c r="V2687" s="21"/>
      <c r="W2687" s="21"/>
      <c r="X2687" s="21"/>
      <c r="Y2687" s="21"/>
      <c r="Z2687" s="21"/>
      <c r="AA2687" s="21"/>
      <c r="AB2687" s="21"/>
      <c r="AC2687" s="21"/>
      <c r="AD2687" s="21"/>
      <c r="AE2687" s="21"/>
      <c r="AF2687" s="21"/>
      <c r="AG2687" s="21"/>
      <c r="AH2687" s="21"/>
      <c r="AI2687" s="21"/>
      <c r="AJ2687" s="21"/>
      <c r="AK2687" s="21"/>
      <c r="AL2687" s="21"/>
      <c r="AM2687" s="21"/>
      <c r="AN2687" s="21"/>
      <c r="AO2687" s="21"/>
      <c r="AP2687" s="21"/>
      <c r="AQ2687" s="21"/>
      <c r="AR2687" s="21"/>
      <c r="AS2687" s="21"/>
      <c r="AT2687" s="21"/>
      <c r="AU2687" s="21"/>
      <c r="AV2687" s="21"/>
      <c r="AW2687" s="21"/>
      <c r="AX2687" s="21"/>
      <c r="AY2687" s="21"/>
      <c r="AZ2687" s="21"/>
      <c r="BA2687" s="21"/>
    </row>
    <row r="2688" spans="1:53" s="31" customFormat="1" ht="20.100000000000001" customHeight="1" x14ac:dyDescent="0.2">
      <c r="A2688" s="12" t="s">
        <v>57</v>
      </c>
      <c r="B2688" s="18" t="s">
        <v>241</v>
      </c>
      <c r="C2688" s="12" t="s">
        <v>397</v>
      </c>
      <c r="D2688" s="12" t="s">
        <v>1572</v>
      </c>
      <c r="E2688" s="19" t="s">
        <v>5</v>
      </c>
      <c r="F2688" s="19" t="s">
        <v>2255</v>
      </c>
      <c r="G2688" s="19" t="s">
        <v>5758</v>
      </c>
      <c r="H2688" s="12" t="s">
        <v>5755</v>
      </c>
      <c r="I2688" s="20">
        <v>2722821</v>
      </c>
      <c r="J2688" s="12" t="s">
        <v>2302</v>
      </c>
      <c r="K2688" s="12" t="s">
        <v>5759</v>
      </c>
      <c r="L2688" s="12" t="s">
        <v>7869</v>
      </c>
      <c r="M2688" s="12"/>
      <c r="N2688" s="12" t="s">
        <v>5760</v>
      </c>
      <c r="O2688" s="23">
        <v>0</v>
      </c>
      <c r="P2688" s="23">
        <v>5000</v>
      </c>
      <c r="Q2688" s="23">
        <v>0</v>
      </c>
      <c r="R2688" s="24">
        <v>0</v>
      </c>
      <c r="S2688" s="25">
        <v>1800</v>
      </c>
      <c r="T2688" s="21"/>
      <c r="U2688" s="22" t="str">
        <f>IFERROR(VLOOKUP(B2688,[1]Planilha1!$A$1:$B$34,2,FALSE),"Liberado")</f>
        <v>Liberado</v>
      </c>
      <c r="V2688" s="21"/>
      <c r="W2688" s="21"/>
      <c r="X2688" s="21"/>
      <c r="Y2688" s="21"/>
      <c r="Z2688" s="21"/>
      <c r="AA2688" s="21"/>
      <c r="AB2688" s="21"/>
      <c r="AC2688" s="21"/>
      <c r="AD2688" s="21"/>
      <c r="AE2688" s="21"/>
      <c r="AF2688" s="21"/>
      <c r="AG2688" s="21"/>
      <c r="AH2688" s="21"/>
      <c r="AI2688" s="21"/>
      <c r="AJ2688" s="21"/>
      <c r="AK2688" s="21"/>
      <c r="AL2688" s="21"/>
      <c r="AM2688" s="21"/>
      <c r="AN2688" s="21"/>
      <c r="AO2688" s="21"/>
      <c r="AP2688" s="21"/>
      <c r="AQ2688" s="21"/>
      <c r="AR2688" s="21"/>
      <c r="AS2688" s="21"/>
      <c r="AT2688" s="21"/>
      <c r="AU2688" s="21"/>
      <c r="AV2688" s="21"/>
      <c r="AW2688" s="21"/>
      <c r="AX2688" s="21"/>
      <c r="AY2688" s="21"/>
      <c r="AZ2688" s="21"/>
      <c r="BA2688" s="21"/>
    </row>
    <row r="2689" spans="1:53" s="31" customFormat="1" ht="20.100000000000001" customHeight="1" x14ac:dyDescent="0.2">
      <c r="A2689" s="12" t="s">
        <v>57</v>
      </c>
      <c r="B2689" s="18" t="s">
        <v>241</v>
      </c>
      <c r="C2689" s="12" t="s">
        <v>411</v>
      </c>
      <c r="D2689" s="12" t="s">
        <v>1573</v>
      </c>
      <c r="E2689" s="19" t="s">
        <v>5</v>
      </c>
      <c r="F2689" s="19" t="s">
        <v>2273</v>
      </c>
      <c r="G2689" s="19" t="s">
        <v>5761</v>
      </c>
      <c r="H2689" s="12" t="s">
        <v>5762</v>
      </c>
      <c r="I2689" s="20">
        <v>27120</v>
      </c>
      <c r="J2689" s="12" t="s">
        <v>2302</v>
      </c>
      <c r="K2689" s="12" t="s">
        <v>5763</v>
      </c>
      <c r="L2689" s="12" t="s">
        <v>2299</v>
      </c>
      <c r="M2689" s="12"/>
      <c r="N2689" s="12" t="s">
        <v>5764</v>
      </c>
      <c r="O2689" s="23">
        <v>0</v>
      </c>
      <c r="P2689" s="23">
        <v>0</v>
      </c>
      <c r="Q2689" s="23">
        <v>0</v>
      </c>
      <c r="R2689" s="24">
        <v>0</v>
      </c>
      <c r="S2689" s="25">
        <v>1760</v>
      </c>
      <c r="T2689" s="21"/>
      <c r="U2689" s="22" t="str">
        <f>IFERROR(VLOOKUP(B2689,[1]Planilha1!$A$1:$B$34,2,FALSE),"Liberado")</f>
        <v>Liberado</v>
      </c>
      <c r="V2689" s="21"/>
      <c r="W2689" s="21"/>
      <c r="X2689" s="21"/>
      <c r="Y2689" s="21"/>
      <c r="Z2689" s="21"/>
      <c r="AA2689" s="21"/>
      <c r="AB2689" s="21"/>
      <c r="AC2689" s="21"/>
      <c r="AD2689" s="21"/>
      <c r="AE2689" s="21"/>
      <c r="AF2689" s="21"/>
      <c r="AG2689" s="21"/>
      <c r="AH2689" s="21"/>
      <c r="AI2689" s="21"/>
      <c r="AJ2689" s="21"/>
      <c r="AK2689" s="21"/>
      <c r="AL2689" s="21"/>
      <c r="AM2689" s="21"/>
      <c r="AN2689" s="21"/>
      <c r="AO2689" s="21"/>
      <c r="AP2689" s="21"/>
      <c r="AQ2689" s="21"/>
      <c r="AR2689" s="21"/>
      <c r="AS2689" s="21"/>
      <c r="AT2689" s="21"/>
      <c r="AU2689" s="21"/>
      <c r="AV2689" s="21"/>
      <c r="AW2689" s="21"/>
      <c r="AX2689" s="21"/>
      <c r="AY2689" s="21"/>
      <c r="AZ2689" s="21"/>
      <c r="BA2689" s="21"/>
    </row>
    <row r="2690" spans="1:53" s="31" customFormat="1" ht="20.100000000000001" customHeight="1" x14ac:dyDescent="0.2">
      <c r="A2690" s="12" t="s">
        <v>57</v>
      </c>
      <c r="B2690" s="18" t="s">
        <v>241</v>
      </c>
      <c r="C2690" s="12" t="s">
        <v>411</v>
      </c>
      <c r="D2690" s="12" t="s">
        <v>1574</v>
      </c>
      <c r="E2690" s="19" t="s">
        <v>5</v>
      </c>
      <c r="F2690" s="19" t="s">
        <v>2244</v>
      </c>
      <c r="G2690" s="19" t="s">
        <v>5765</v>
      </c>
      <c r="H2690" s="12" t="s">
        <v>5766</v>
      </c>
      <c r="I2690" s="20">
        <v>78800</v>
      </c>
      <c r="J2690" s="12" t="s">
        <v>2302</v>
      </c>
      <c r="K2690" s="12" t="s">
        <v>2303</v>
      </c>
      <c r="L2690" s="12" t="s">
        <v>2299</v>
      </c>
      <c r="M2690" s="12"/>
      <c r="N2690" s="12" t="s">
        <v>5767</v>
      </c>
      <c r="O2690" s="23">
        <v>0</v>
      </c>
      <c r="P2690" s="23">
        <v>0</v>
      </c>
      <c r="Q2690" s="23">
        <v>0</v>
      </c>
      <c r="R2690" s="24">
        <v>0</v>
      </c>
      <c r="S2690" s="25">
        <v>1040</v>
      </c>
      <c r="T2690" s="21"/>
      <c r="U2690" s="22" t="str">
        <f>IFERROR(VLOOKUP(B2690,[1]Planilha1!$A$1:$B$34,2,FALSE),"Liberado")</f>
        <v>Liberado</v>
      </c>
      <c r="V2690" s="21"/>
      <c r="W2690" s="21"/>
      <c r="X2690" s="21"/>
      <c r="Y2690" s="21"/>
      <c r="Z2690" s="21"/>
      <c r="AA2690" s="21"/>
      <c r="AB2690" s="21"/>
      <c r="AC2690" s="21"/>
      <c r="AD2690" s="21"/>
      <c r="AE2690" s="21"/>
      <c r="AF2690" s="21"/>
      <c r="AG2690" s="21"/>
      <c r="AH2690" s="21"/>
      <c r="AI2690" s="21"/>
      <c r="AJ2690" s="21"/>
      <c r="AK2690" s="21"/>
      <c r="AL2690" s="21"/>
      <c r="AM2690" s="21"/>
      <c r="AN2690" s="21"/>
      <c r="AO2690" s="21"/>
      <c r="AP2690" s="21"/>
      <c r="AQ2690" s="21"/>
      <c r="AR2690" s="21"/>
      <c r="AS2690" s="21"/>
      <c r="AT2690" s="21"/>
      <c r="AU2690" s="21"/>
      <c r="AV2690" s="21"/>
      <c r="AW2690" s="21"/>
      <c r="AX2690" s="21"/>
      <c r="AY2690" s="21"/>
      <c r="AZ2690" s="21"/>
      <c r="BA2690" s="21"/>
    </row>
    <row r="2691" spans="1:53" s="31" customFormat="1" ht="20.100000000000001" customHeight="1" x14ac:dyDescent="0.2">
      <c r="A2691" s="12" t="s">
        <v>57</v>
      </c>
      <c r="B2691" s="18" t="s">
        <v>241</v>
      </c>
      <c r="C2691" s="12" t="s">
        <v>411</v>
      </c>
      <c r="D2691" s="12" t="s">
        <v>1575</v>
      </c>
      <c r="E2691" s="19" t="s">
        <v>5</v>
      </c>
      <c r="F2691" s="19" t="s">
        <v>2273</v>
      </c>
      <c r="G2691" s="19" t="s">
        <v>5772</v>
      </c>
      <c r="H2691" s="12" t="s">
        <v>5768</v>
      </c>
      <c r="I2691" s="20">
        <v>37480</v>
      </c>
      <c r="J2691" s="12" t="s">
        <v>2302</v>
      </c>
      <c r="K2691" s="12" t="s">
        <v>5773</v>
      </c>
      <c r="L2691" s="12" t="s">
        <v>7875</v>
      </c>
      <c r="M2691" s="12"/>
      <c r="N2691" s="12" t="s">
        <v>5774</v>
      </c>
      <c r="O2691" s="23">
        <v>0</v>
      </c>
      <c r="P2691" s="23">
        <v>0</v>
      </c>
      <c r="Q2691" s="23">
        <v>0</v>
      </c>
      <c r="R2691" s="24">
        <v>0</v>
      </c>
      <c r="S2691" s="25">
        <v>192</v>
      </c>
      <c r="T2691" s="21"/>
      <c r="U2691" s="22" t="str">
        <f>IFERROR(VLOOKUP(B2691,[1]Planilha1!$A$1:$B$34,2,FALSE),"Liberado")</f>
        <v>Liberado</v>
      </c>
      <c r="V2691" s="21"/>
      <c r="W2691" s="21"/>
      <c r="X2691" s="21"/>
      <c r="Y2691" s="21"/>
      <c r="Z2691" s="21"/>
      <c r="AA2691" s="21"/>
      <c r="AB2691" s="21"/>
      <c r="AC2691" s="21"/>
      <c r="AD2691" s="21"/>
      <c r="AE2691" s="21"/>
      <c r="AF2691" s="21"/>
      <c r="AG2691" s="21"/>
      <c r="AH2691" s="21"/>
      <c r="AI2691" s="21"/>
      <c r="AJ2691" s="21"/>
      <c r="AK2691" s="21"/>
      <c r="AL2691" s="21"/>
      <c r="AM2691" s="21"/>
      <c r="AN2691" s="21"/>
      <c r="AO2691" s="21"/>
      <c r="AP2691" s="21"/>
      <c r="AQ2691" s="21"/>
      <c r="AR2691" s="21"/>
      <c r="AS2691" s="21"/>
      <c r="AT2691" s="21"/>
      <c r="AU2691" s="21"/>
      <c r="AV2691" s="21"/>
      <c r="AW2691" s="21"/>
      <c r="AX2691" s="21"/>
      <c r="AY2691" s="21"/>
      <c r="AZ2691" s="21"/>
      <c r="BA2691" s="21"/>
    </row>
    <row r="2692" spans="1:53" s="31" customFormat="1" ht="20.100000000000001" customHeight="1" x14ac:dyDescent="0.2">
      <c r="A2692" s="12" t="s">
        <v>57</v>
      </c>
      <c r="B2692" s="18" t="s">
        <v>241</v>
      </c>
      <c r="C2692" s="12" t="s">
        <v>427</v>
      </c>
      <c r="D2692" s="12" t="s">
        <v>10397</v>
      </c>
      <c r="E2692" s="19" t="s">
        <v>5</v>
      </c>
      <c r="F2692" s="19" t="s">
        <v>8</v>
      </c>
      <c r="G2692" s="19" t="s">
        <v>10398</v>
      </c>
      <c r="H2692" s="12" t="s">
        <v>5776</v>
      </c>
      <c r="I2692" s="20">
        <v>402983.2</v>
      </c>
      <c r="J2692" s="12" t="s">
        <v>2258</v>
      </c>
      <c r="K2692" s="12" t="s">
        <v>10399</v>
      </c>
      <c r="L2692" s="12" t="s">
        <v>2368</v>
      </c>
      <c r="M2692" s="12"/>
      <c r="N2692" s="12" t="s">
        <v>10400</v>
      </c>
      <c r="O2692" s="23">
        <v>0</v>
      </c>
      <c r="P2692" s="23">
        <v>402983.2</v>
      </c>
      <c r="Q2692" s="23">
        <v>0</v>
      </c>
      <c r="R2692" s="24">
        <v>0</v>
      </c>
      <c r="S2692" s="25">
        <v>1260</v>
      </c>
      <c r="T2692" s="21"/>
      <c r="U2692" s="22" t="str">
        <f>IFERROR(VLOOKUP(B2692,[1]Planilha1!$A$1:$B$34,2,FALSE),"Liberado")</f>
        <v>Liberado</v>
      </c>
      <c r="V2692" s="21"/>
      <c r="W2692" s="21"/>
      <c r="X2692" s="21"/>
      <c r="Y2692" s="21"/>
      <c r="Z2692" s="21"/>
      <c r="AA2692" s="21"/>
      <c r="AB2692" s="21"/>
      <c r="AC2692" s="21"/>
      <c r="AD2692" s="21"/>
      <c r="AE2692" s="21"/>
      <c r="AF2692" s="21"/>
      <c r="AG2692" s="21"/>
      <c r="AH2692" s="21"/>
      <c r="AI2692" s="21"/>
      <c r="AJ2692" s="21"/>
      <c r="AK2692" s="21"/>
      <c r="AL2692" s="21"/>
      <c r="AM2692" s="21"/>
      <c r="AN2692" s="21"/>
      <c r="AO2692" s="21"/>
      <c r="AP2692" s="21"/>
      <c r="AQ2692" s="21"/>
      <c r="AR2692" s="21"/>
      <c r="AS2692" s="21"/>
      <c r="AT2692" s="21"/>
      <c r="AU2692" s="21"/>
      <c r="AV2692" s="21"/>
      <c r="AW2692" s="21"/>
      <c r="AX2692" s="21"/>
      <c r="AY2692" s="21"/>
      <c r="AZ2692" s="21"/>
      <c r="BA2692" s="21"/>
    </row>
    <row r="2693" spans="1:53" s="31" customFormat="1" ht="20.100000000000001" customHeight="1" x14ac:dyDescent="0.2">
      <c r="A2693" s="12" t="s">
        <v>57</v>
      </c>
      <c r="B2693" s="18" t="s">
        <v>241</v>
      </c>
      <c r="C2693" s="12" t="s">
        <v>427</v>
      </c>
      <c r="D2693" s="12" t="s">
        <v>1577</v>
      </c>
      <c r="E2693" s="19" t="s">
        <v>5</v>
      </c>
      <c r="F2693" s="19" t="s">
        <v>2519</v>
      </c>
      <c r="G2693" s="19" t="s">
        <v>5775</v>
      </c>
      <c r="H2693" s="12" t="s">
        <v>5776</v>
      </c>
      <c r="I2693" s="20">
        <v>10000</v>
      </c>
      <c r="J2693" s="12" t="s">
        <v>2258</v>
      </c>
      <c r="K2693" s="12" t="s">
        <v>5777</v>
      </c>
      <c r="L2693" s="12" t="s">
        <v>2368</v>
      </c>
      <c r="M2693" s="12"/>
      <c r="N2693" s="12" t="s">
        <v>5778</v>
      </c>
      <c r="O2693" s="23">
        <v>12000</v>
      </c>
      <c r="P2693" s="23">
        <v>0</v>
      </c>
      <c r="Q2693" s="23">
        <v>0</v>
      </c>
      <c r="R2693" s="24">
        <v>0</v>
      </c>
      <c r="S2693" s="25">
        <v>1680</v>
      </c>
      <c r="T2693" s="21"/>
      <c r="U2693" s="22" t="str">
        <f>IFERROR(VLOOKUP(B2693,[1]Planilha1!$A$1:$B$34,2,FALSE),"Liberado")</f>
        <v>Liberado</v>
      </c>
      <c r="V2693" s="21"/>
      <c r="W2693" s="21"/>
      <c r="X2693" s="21"/>
      <c r="Y2693" s="21"/>
      <c r="Z2693" s="21"/>
      <c r="AA2693" s="21"/>
      <c r="AB2693" s="21"/>
      <c r="AC2693" s="21"/>
      <c r="AD2693" s="21"/>
      <c r="AE2693" s="21"/>
      <c r="AF2693" s="21"/>
      <c r="AG2693" s="21"/>
      <c r="AH2693" s="21"/>
      <c r="AI2693" s="21"/>
      <c r="AJ2693" s="21"/>
      <c r="AK2693" s="21"/>
      <c r="AL2693" s="21"/>
      <c r="AM2693" s="21"/>
      <c r="AN2693" s="21"/>
      <c r="AO2693" s="21"/>
      <c r="AP2693" s="21"/>
      <c r="AQ2693" s="21"/>
      <c r="AR2693" s="21"/>
      <c r="AS2693" s="21"/>
      <c r="AT2693" s="21"/>
      <c r="AU2693" s="21"/>
      <c r="AV2693" s="21"/>
      <c r="AW2693" s="21"/>
      <c r="AX2693" s="21"/>
      <c r="AY2693" s="21"/>
      <c r="AZ2693" s="21"/>
      <c r="BA2693" s="21"/>
    </row>
    <row r="2694" spans="1:53" s="31" customFormat="1" ht="20.100000000000001" customHeight="1" x14ac:dyDescent="0.2">
      <c r="A2694" s="12" t="s">
        <v>57</v>
      </c>
      <c r="B2694" s="18" t="s">
        <v>241</v>
      </c>
      <c r="C2694" s="12" t="s">
        <v>427</v>
      </c>
      <c r="D2694" s="12" t="s">
        <v>1578</v>
      </c>
      <c r="E2694" s="19" t="s">
        <v>5</v>
      </c>
      <c r="F2694" s="19" t="s">
        <v>2244</v>
      </c>
      <c r="G2694" s="19" t="s">
        <v>5779</v>
      </c>
      <c r="H2694" s="12" t="s">
        <v>5780</v>
      </c>
      <c r="I2694" s="20">
        <v>28960</v>
      </c>
      <c r="J2694" s="12" t="s">
        <v>2302</v>
      </c>
      <c r="K2694" s="12" t="s">
        <v>2303</v>
      </c>
      <c r="L2694" s="12" t="s">
        <v>2307</v>
      </c>
      <c r="M2694" s="12"/>
      <c r="N2694" s="12" t="s">
        <v>5781</v>
      </c>
      <c r="O2694" s="23">
        <v>0</v>
      </c>
      <c r="P2694" s="23">
        <v>5000</v>
      </c>
      <c r="Q2694" s="23">
        <v>0</v>
      </c>
      <c r="R2694" s="24">
        <v>0</v>
      </c>
      <c r="S2694" s="25">
        <v>960</v>
      </c>
      <c r="T2694" s="21"/>
      <c r="U2694" s="22" t="str">
        <f>IFERROR(VLOOKUP(B2694,[1]Planilha1!$A$1:$B$34,2,FALSE),"Liberado")</f>
        <v>Liberado</v>
      </c>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row>
    <row r="2695" spans="1:53" s="31" customFormat="1" ht="20.100000000000001" customHeight="1" x14ac:dyDescent="0.2">
      <c r="A2695" s="12" t="s">
        <v>57</v>
      </c>
      <c r="B2695" s="18" t="s">
        <v>241</v>
      </c>
      <c r="C2695" s="12" t="s">
        <v>427</v>
      </c>
      <c r="D2695" s="12" t="s">
        <v>1579</v>
      </c>
      <c r="E2695" s="19" t="s">
        <v>5</v>
      </c>
      <c r="F2695" s="19" t="s">
        <v>2244</v>
      </c>
      <c r="G2695" s="19" t="s">
        <v>5782</v>
      </c>
      <c r="H2695" s="12" t="s">
        <v>5783</v>
      </c>
      <c r="I2695" s="20">
        <v>10000</v>
      </c>
      <c r="J2695" s="12" t="s">
        <v>2302</v>
      </c>
      <c r="K2695" s="12" t="s">
        <v>5784</v>
      </c>
      <c r="L2695" s="12" t="s">
        <v>2505</v>
      </c>
      <c r="M2695" s="12"/>
      <c r="N2695" s="12" t="s">
        <v>5785</v>
      </c>
      <c r="O2695" s="23">
        <v>0</v>
      </c>
      <c r="P2695" s="23">
        <v>0</v>
      </c>
      <c r="Q2695" s="23">
        <v>0</v>
      </c>
      <c r="R2695" s="24">
        <v>0</v>
      </c>
      <c r="S2695" s="25">
        <v>1280</v>
      </c>
      <c r="T2695" s="21"/>
      <c r="U2695" s="22" t="str">
        <f>IFERROR(VLOOKUP(B2695,[1]Planilha1!$A$1:$B$34,2,FALSE),"Liberado")</f>
        <v>Liberado</v>
      </c>
      <c r="V2695" s="21"/>
      <c r="W2695" s="21"/>
      <c r="X2695" s="21"/>
      <c r="Y2695" s="21"/>
      <c r="Z2695" s="21"/>
      <c r="AA2695" s="21"/>
      <c r="AB2695" s="21"/>
      <c r="AC2695" s="21"/>
      <c r="AD2695" s="21"/>
      <c r="AE2695" s="21"/>
      <c r="AF2695" s="21"/>
      <c r="AG2695" s="21"/>
      <c r="AH2695" s="21"/>
      <c r="AI2695" s="21"/>
      <c r="AJ2695" s="21"/>
      <c r="AK2695" s="21"/>
      <c r="AL2695" s="21"/>
      <c r="AM2695" s="21"/>
      <c r="AN2695" s="21"/>
      <c r="AO2695" s="21"/>
      <c r="AP2695" s="21"/>
      <c r="AQ2695" s="21"/>
      <c r="AR2695" s="21"/>
      <c r="AS2695" s="21"/>
      <c r="AT2695" s="21"/>
      <c r="AU2695" s="21"/>
      <c r="AV2695" s="21"/>
      <c r="AW2695" s="21"/>
      <c r="AX2695" s="21"/>
      <c r="AY2695" s="21"/>
      <c r="AZ2695" s="21"/>
      <c r="BA2695" s="21"/>
    </row>
    <row r="2696" spans="1:53" s="31" customFormat="1" ht="20.100000000000001" customHeight="1" x14ac:dyDescent="0.2">
      <c r="A2696" s="12" t="s">
        <v>57</v>
      </c>
      <c r="B2696" s="18" t="s">
        <v>241</v>
      </c>
      <c r="C2696" s="12" t="s">
        <v>427</v>
      </c>
      <c r="D2696" s="12" t="s">
        <v>1580</v>
      </c>
      <c r="E2696" s="19" t="s">
        <v>5</v>
      </c>
      <c r="F2696" s="19" t="s">
        <v>10</v>
      </c>
      <c r="G2696" s="19" t="s">
        <v>5786</v>
      </c>
      <c r="H2696" s="12" t="s">
        <v>5780</v>
      </c>
      <c r="I2696" s="20">
        <v>30943.48</v>
      </c>
      <c r="J2696" s="12" t="s">
        <v>2302</v>
      </c>
      <c r="K2696" s="12" t="s">
        <v>2303</v>
      </c>
      <c r="L2696" s="12" t="s">
        <v>2299</v>
      </c>
      <c r="M2696" s="12"/>
      <c r="N2696" s="12" t="s">
        <v>5787</v>
      </c>
      <c r="O2696" s="23">
        <v>0</v>
      </c>
      <c r="P2696" s="23">
        <v>0</v>
      </c>
      <c r="Q2696" s="23">
        <v>0</v>
      </c>
      <c r="R2696" s="24">
        <v>0</v>
      </c>
      <c r="S2696" s="25">
        <v>960</v>
      </c>
      <c r="T2696" s="21"/>
      <c r="U2696" s="22" t="str">
        <f>IFERROR(VLOOKUP(B2696,[1]Planilha1!$A$1:$B$34,2,FALSE),"Liberado")</f>
        <v>Liberado</v>
      </c>
      <c r="V2696" s="21"/>
      <c r="W2696" s="21"/>
      <c r="X2696" s="21"/>
      <c r="Y2696" s="21"/>
      <c r="Z2696" s="21"/>
      <c r="AA2696" s="21"/>
      <c r="AB2696" s="21"/>
      <c r="AC2696" s="21"/>
      <c r="AD2696" s="21"/>
      <c r="AE2696" s="21"/>
      <c r="AF2696" s="21"/>
      <c r="AG2696" s="21"/>
      <c r="AH2696" s="21"/>
      <c r="AI2696" s="21"/>
      <c r="AJ2696" s="21"/>
      <c r="AK2696" s="21"/>
      <c r="AL2696" s="21"/>
      <c r="AM2696" s="21"/>
      <c r="AN2696" s="21"/>
      <c r="AO2696" s="21"/>
      <c r="AP2696" s="21"/>
      <c r="AQ2696" s="21"/>
      <c r="AR2696" s="21"/>
      <c r="AS2696" s="21"/>
      <c r="AT2696" s="21"/>
      <c r="AU2696" s="21"/>
      <c r="AV2696" s="21"/>
      <c r="AW2696" s="21"/>
      <c r="AX2696" s="21"/>
      <c r="AY2696" s="21"/>
      <c r="AZ2696" s="21"/>
      <c r="BA2696" s="21"/>
    </row>
    <row r="2697" spans="1:53" s="31" customFormat="1" ht="20.100000000000001" customHeight="1" x14ac:dyDescent="0.2">
      <c r="A2697" s="12" t="s">
        <v>57</v>
      </c>
      <c r="B2697" s="18" t="s">
        <v>241</v>
      </c>
      <c r="C2697" s="12" t="s">
        <v>427</v>
      </c>
      <c r="D2697" s="12" t="s">
        <v>1581</v>
      </c>
      <c r="E2697" s="19" t="s">
        <v>5</v>
      </c>
      <c r="F2697" s="19" t="s">
        <v>10</v>
      </c>
      <c r="G2697" s="19" t="s">
        <v>5788</v>
      </c>
      <c r="H2697" s="12" t="s">
        <v>5789</v>
      </c>
      <c r="I2697" s="20">
        <v>10804.68</v>
      </c>
      <c r="J2697" s="12" t="s">
        <v>2302</v>
      </c>
      <c r="K2697" s="12" t="s">
        <v>2303</v>
      </c>
      <c r="L2697" s="12" t="s">
        <v>2299</v>
      </c>
      <c r="M2697" s="12"/>
      <c r="N2697" s="12" t="s">
        <v>5790</v>
      </c>
      <c r="O2697" s="23">
        <v>0</v>
      </c>
      <c r="P2697" s="23">
        <v>0</v>
      </c>
      <c r="Q2697" s="23">
        <v>0</v>
      </c>
      <c r="R2697" s="24">
        <v>0</v>
      </c>
      <c r="S2697" s="25">
        <v>1160</v>
      </c>
      <c r="T2697" s="21"/>
      <c r="U2697" s="22" t="str">
        <f>IFERROR(VLOOKUP(B2697,[1]Planilha1!$A$1:$B$34,2,FALSE),"Liberado")</f>
        <v>Liberado</v>
      </c>
      <c r="V2697" s="21"/>
      <c r="W2697" s="21"/>
      <c r="X2697" s="21"/>
      <c r="Y2697" s="21"/>
      <c r="Z2697" s="21"/>
      <c r="AA2697" s="21"/>
      <c r="AB2697" s="21"/>
      <c r="AC2697" s="21"/>
      <c r="AD2697" s="21"/>
      <c r="AE2697" s="21"/>
      <c r="AF2697" s="21"/>
      <c r="AG2697" s="21"/>
      <c r="AH2697" s="21"/>
      <c r="AI2697" s="21"/>
      <c r="AJ2697" s="21"/>
      <c r="AK2697" s="21"/>
      <c r="AL2697" s="21"/>
      <c r="AM2697" s="21"/>
      <c r="AN2697" s="21"/>
      <c r="AO2697" s="21"/>
      <c r="AP2697" s="21"/>
      <c r="AQ2697" s="21"/>
      <c r="AR2697" s="21"/>
      <c r="AS2697" s="21"/>
      <c r="AT2697" s="21"/>
      <c r="AU2697" s="21"/>
      <c r="AV2697" s="21"/>
      <c r="AW2697" s="21"/>
      <c r="AX2697" s="21"/>
      <c r="AY2697" s="21"/>
      <c r="AZ2697" s="21"/>
      <c r="BA2697" s="21"/>
    </row>
    <row r="2698" spans="1:53" s="31" customFormat="1" ht="20.100000000000001" customHeight="1" x14ac:dyDescent="0.2">
      <c r="A2698" s="12" t="s">
        <v>57</v>
      </c>
      <c r="B2698" s="18" t="s">
        <v>241</v>
      </c>
      <c r="C2698" s="12" t="s">
        <v>427</v>
      </c>
      <c r="D2698" s="12" t="s">
        <v>1582</v>
      </c>
      <c r="E2698" s="19" t="s">
        <v>5</v>
      </c>
      <c r="F2698" s="19" t="s">
        <v>14</v>
      </c>
      <c r="G2698" s="19" t="s">
        <v>5791</v>
      </c>
      <c r="H2698" s="12" t="s">
        <v>5789</v>
      </c>
      <c r="I2698" s="20">
        <v>71773.279999999999</v>
      </c>
      <c r="J2698" s="12" t="s">
        <v>2258</v>
      </c>
      <c r="K2698" s="12" t="s">
        <v>5792</v>
      </c>
      <c r="L2698" s="12" t="s">
        <v>2368</v>
      </c>
      <c r="M2698" s="12"/>
      <c r="N2698" s="12" t="s">
        <v>2451</v>
      </c>
      <c r="O2698" s="23">
        <v>0</v>
      </c>
      <c r="P2698" s="23">
        <v>10000</v>
      </c>
      <c r="Q2698" s="23">
        <v>0</v>
      </c>
      <c r="R2698" s="24">
        <v>0</v>
      </c>
      <c r="S2698" s="25">
        <v>1000</v>
      </c>
      <c r="T2698" s="21"/>
      <c r="U2698" s="22" t="str">
        <f>IFERROR(VLOOKUP(B2698,[1]Planilha1!$A$1:$B$34,2,FALSE),"Liberado")</f>
        <v>Liberado</v>
      </c>
      <c r="V2698" s="21"/>
      <c r="W2698" s="21"/>
      <c r="X2698" s="21"/>
      <c r="Y2698" s="21"/>
      <c r="Z2698" s="21"/>
      <c r="AA2698" s="21"/>
      <c r="AB2698" s="21"/>
      <c r="AC2698" s="21"/>
      <c r="AD2698" s="21"/>
      <c r="AE2698" s="21"/>
      <c r="AF2698" s="21"/>
      <c r="AG2698" s="21"/>
      <c r="AH2698" s="21"/>
      <c r="AI2698" s="21"/>
      <c r="AJ2698" s="21"/>
      <c r="AK2698" s="21"/>
      <c r="AL2698" s="21"/>
      <c r="AM2698" s="21"/>
      <c r="AN2698" s="21"/>
      <c r="AO2698" s="21"/>
      <c r="AP2698" s="21"/>
      <c r="AQ2698" s="21"/>
      <c r="AR2698" s="21"/>
      <c r="AS2698" s="21"/>
      <c r="AT2698" s="21"/>
      <c r="AU2698" s="21"/>
      <c r="AV2698" s="21"/>
      <c r="AW2698" s="21"/>
      <c r="AX2698" s="21"/>
      <c r="AY2698" s="21"/>
      <c r="AZ2698" s="21"/>
      <c r="BA2698" s="21"/>
    </row>
    <row r="2699" spans="1:53" s="31" customFormat="1" ht="20.100000000000001" customHeight="1" x14ac:dyDescent="0.2">
      <c r="A2699" s="12" t="s">
        <v>57</v>
      </c>
      <c r="B2699" s="18" t="s">
        <v>241</v>
      </c>
      <c r="C2699" s="12" t="s">
        <v>427</v>
      </c>
      <c r="D2699" s="12" t="s">
        <v>10401</v>
      </c>
      <c r="E2699" s="19" t="s">
        <v>5</v>
      </c>
      <c r="F2699" s="19" t="s">
        <v>8215</v>
      </c>
      <c r="G2699" s="19" t="s">
        <v>10402</v>
      </c>
      <c r="H2699" s="12" t="s">
        <v>5783</v>
      </c>
      <c r="I2699" s="20">
        <v>10000</v>
      </c>
      <c r="J2699" s="12" t="s">
        <v>2258</v>
      </c>
      <c r="K2699" s="12" t="s">
        <v>10403</v>
      </c>
      <c r="L2699" s="12" t="s">
        <v>2368</v>
      </c>
      <c r="M2699" s="12"/>
      <c r="N2699" s="12" t="s">
        <v>10404</v>
      </c>
      <c r="O2699" s="23">
        <v>1000</v>
      </c>
      <c r="P2699" s="23">
        <v>0</v>
      </c>
      <c r="Q2699" s="23">
        <v>0</v>
      </c>
      <c r="R2699" s="24">
        <v>0</v>
      </c>
      <c r="S2699" s="25">
        <v>992</v>
      </c>
      <c r="T2699" s="21"/>
      <c r="U2699" s="22" t="str">
        <f>IFERROR(VLOOKUP(B2699,[1]Planilha1!$A$1:$B$34,2,FALSE),"Liberado")</f>
        <v>Liberado</v>
      </c>
      <c r="V2699" s="21"/>
      <c r="W2699" s="21"/>
      <c r="X2699" s="21"/>
      <c r="Y2699" s="21"/>
      <c r="Z2699" s="21"/>
      <c r="AA2699" s="21"/>
      <c r="AB2699" s="21"/>
      <c r="AC2699" s="21"/>
      <c r="AD2699" s="21"/>
      <c r="AE2699" s="21"/>
      <c r="AF2699" s="21"/>
      <c r="AG2699" s="21"/>
      <c r="AH2699" s="21"/>
      <c r="AI2699" s="21"/>
      <c r="AJ2699" s="21"/>
      <c r="AK2699" s="21"/>
      <c r="AL2699" s="21"/>
      <c r="AM2699" s="21"/>
      <c r="AN2699" s="21"/>
      <c r="AO2699" s="21"/>
      <c r="AP2699" s="21"/>
      <c r="AQ2699" s="21"/>
      <c r="AR2699" s="21"/>
      <c r="AS2699" s="21"/>
      <c r="AT2699" s="21"/>
      <c r="AU2699" s="21"/>
      <c r="AV2699" s="21"/>
      <c r="AW2699" s="21"/>
      <c r="AX2699" s="21"/>
      <c r="AY2699" s="21"/>
      <c r="AZ2699" s="21"/>
      <c r="BA2699" s="21"/>
    </row>
    <row r="2700" spans="1:53" s="31" customFormat="1" ht="20.100000000000001" customHeight="1" x14ac:dyDescent="0.2">
      <c r="A2700" s="12" t="s">
        <v>57</v>
      </c>
      <c r="B2700" s="18" t="s">
        <v>241</v>
      </c>
      <c r="C2700" s="12" t="s">
        <v>427</v>
      </c>
      <c r="D2700" s="12" t="s">
        <v>1584</v>
      </c>
      <c r="E2700" s="19" t="s">
        <v>5</v>
      </c>
      <c r="F2700" s="19" t="s">
        <v>8215</v>
      </c>
      <c r="G2700" s="19" t="s">
        <v>10405</v>
      </c>
      <c r="H2700" s="12" t="s">
        <v>5776</v>
      </c>
      <c r="I2700" s="20">
        <v>500</v>
      </c>
      <c r="J2700" s="12" t="s">
        <v>2258</v>
      </c>
      <c r="K2700" s="12" t="s">
        <v>10406</v>
      </c>
      <c r="L2700" s="12" t="s">
        <v>2368</v>
      </c>
      <c r="M2700" s="12"/>
      <c r="N2700" s="12" t="s">
        <v>10407</v>
      </c>
      <c r="O2700" s="23">
        <v>3000</v>
      </c>
      <c r="P2700" s="23">
        <v>0</v>
      </c>
      <c r="Q2700" s="23">
        <v>0</v>
      </c>
      <c r="R2700" s="24">
        <v>0</v>
      </c>
      <c r="S2700" s="25">
        <v>836</v>
      </c>
      <c r="T2700" s="21"/>
      <c r="U2700" s="22" t="str">
        <f>IFERROR(VLOOKUP(B2700,[1]Planilha1!$A$1:$B$34,2,FALSE),"Liberado")</f>
        <v>Liberado</v>
      </c>
      <c r="V2700" s="21"/>
      <c r="W2700" s="21"/>
      <c r="X2700" s="21"/>
      <c r="Y2700" s="21"/>
      <c r="Z2700" s="21"/>
      <c r="AA2700" s="21"/>
      <c r="AB2700" s="21"/>
      <c r="AC2700" s="21"/>
      <c r="AD2700" s="21"/>
      <c r="AE2700" s="21"/>
      <c r="AF2700" s="21"/>
      <c r="AG2700" s="21"/>
      <c r="AH2700" s="21"/>
      <c r="AI2700" s="21"/>
      <c r="AJ2700" s="21"/>
      <c r="AK2700" s="21"/>
      <c r="AL2700" s="21"/>
      <c r="AM2700" s="21"/>
      <c r="AN2700" s="21"/>
      <c r="AO2700" s="21"/>
      <c r="AP2700" s="21"/>
      <c r="AQ2700" s="21"/>
      <c r="AR2700" s="21"/>
      <c r="AS2700" s="21"/>
      <c r="AT2700" s="21"/>
      <c r="AU2700" s="21"/>
      <c r="AV2700" s="21"/>
      <c r="AW2700" s="21"/>
      <c r="AX2700" s="21"/>
      <c r="AY2700" s="21"/>
      <c r="AZ2700" s="21"/>
      <c r="BA2700" s="21"/>
    </row>
    <row r="2701" spans="1:53" s="31" customFormat="1" ht="20.100000000000001" customHeight="1" x14ac:dyDescent="0.2">
      <c r="A2701" s="12" t="s">
        <v>57</v>
      </c>
      <c r="B2701" s="18" t="s">
        <v>241</v>
      </c>
      <c r="C2701" s="12" t="s">
        <v>427</v>
      </c>
      <c r="D2701" s="12" t="s">
        <v>10408</v>
      </c>
      <c r="E2701" s="19" t="s">
        <v>5</v>
      </c>
      <c r="F2701" s="19" t="s">
        <v>11</v>
      </c>
      <c r="G2701" s="19" t="s">
        <v>10409</v>
      </c>
      <c r="H2701" s="12" t="s">
        <v>5783</v>
      </c>
      <c r="I2701" s="20">
        <v>37749.379999999997</v>
      </c>
      <c r="J2701" s="12" t="s">
        <v>2258</v>
      </c>
      <c r="K2701" s="12" t="s">
        <v>9328</v>
      </c>
      <c r="L2701" s="12" t="s">
        <v>2368</v>
      </c>
      <c r="M2701" s="12"/>
      <c r="N2701" s="12" t="s">
        <v>10410</v>
      </c>
      <c r="O2701" s="23">
        <v>0</v>
      </c>
      <c r="P2701" s="23">
        <v>37749.379999999997</v>
      </c>
      <c r="Q2701" s="23">
        <v>0</v>
      </c>
      <c r="R2701" s="24">
        <v>0</v>
      </c>
      <c r="S2701" s="25">
        <v>378</v>
      </c>
      <c r="T2701" s="21"/>
      <c r="U2701" s="22" t="str">
        <f>IFERROR(VLOOKUP(B2701,[1]Planilha1!$A$1:$B$34,2,FALSE),"Liberado")</f>
        <v>Liberado</v>
      </c>
      <c r="V2701" s="21"/>
      <c r="W2701" s="21"/>
      <c r="X2701" s="21"/>
      <c r="Y2701" s="21"/>
      <c r="Z2701" s="21"/>
      <c r="AA2701" s="21"/>
      <c r="AB2701" s="21"/>
      <c r="AC2701" s="21"/>
      <c r="AD2701" s="21"/>
      <c r="AE2701" s="21"/>
      <c r="AF2701" s="21"/>
      <c r="AG2701" s="21"/>
      <c r="AH2701" s="21"/>
      <c r="AI2701" s="21"/>
      <c r="AJ2701" s="21"/>
      <c r="AK2701" s="21"/>
      <c r="AL2701" s="21"/>
      <c r="AM2701" s="21"/>
      <c r="AN2701" s="21"/>
      <c r="AO2701" s="21"/>
      <c r="AP2701" s="21"/>
      <c r="AQ2701" s="21"/>
      <c r="AR2701" s="21"/>
      <c r="AS2701" s="21"/>
      <c r="AT2701" s="21"/>
      <c r="AU2701" s="21"/>
      <c r="AV2701" s="21"/>
      <c r="AW2701" s="21"/>
      <c r="AX2701" s="21"/>
      <c r="AY2701" s="21"/>
      <c r="AZ2701" s="21"/>
      <c r="BA2701" s="21"/>
    </row>
    <row r="2702" spans="1:53" s="31" customFormat="1" ht="20.100000000000001" customHeight="1" x14ac:dyDescent="0.2">
      <c r="A2702" s="12" t="s">
        <v>57</v>
      </c>
      <c r="B2702" s="18" t="s">
        <v>241</v>
      </c>
      <c r="C2702" s="12" t="s">
        <v>427</v>
      </c>
      <c r="D2702" s="12" t="s">
        <v>7838</v>
      </c>
      <c r="E2702" s="19" t="s">
        <v>5</v>
      </c>
      <c r="F2702" s="19" t="s">
        <v>2255</v>
      </c>
      <c r="G2702" s="19" t="s">
        <v>10411</v>
      </c>
      <c r="H2702" s="12" t="s">
        <v>5794</v>
      </c>
      <c r="I2702" s="20">
        <v>34950.51</v>
      </c>
      <c r="J2702" s="12" t="s">
        <v>2302</v>
      </c>
      <c r="K2702" s="12" t="s">
        <v>2842</v>
      </c>
      <c r="L2702" s="12" t="s">
        <v>2505</v>
      </c>
      <c r="M2702" s="12"/>
      <c r="N2702" s="12" t="s">
        <v>10412</v>
      </c>
      <c r="O2702" s="23">
        <v>0</v>
      </c>
      <c r="P2702" s="23">
        <v>0</v>
      </c>
      <c r="Q2702" s="23">
        <v>0</v>
      </c>
      <c r="R2702" s="24">
        <v>0</v>
      </c>
      <c r="S2702" s="25">
        <v>480</v>
      </c>
      <c r="T2702" s="21"/>
      <c r="U2702" s="22" t="str">
        <f>IFERROR(VLOOKUP(B2702,[1]Planilha1!$A$1:$B$34,2,FALSE),"Liberado")</f>
        <v>Liberado</v>
      </c>
      <c r="V2702" s="21"/>
      <c r="W2702" s="21"/>
      <c r="X2702" s="21"/>
      <c r="Y2702" s="21"/>
      <c r="Z2702" s="21"/>
      <c r="AA2702" s="21"/>
      <c r="AB2702" s="21"/>
      <c r="AC2702" s="21"/>
      <c r="AD2702" s="21"/>
      <c r="AE2702" s="21"/>
      <c r="AF2702" s="21"/>
      <c r="AG2702" s="21"/>
      <c r="AH2702" s="21"/>
      <c r="AI2702" s="21"/>
      <c r="AJ2702" s="21"/>
      <c r="AK2702" s="21"/>
      <c r="AL2702" s="21"/>
      <c r="AM2702" s="21"/>
      <c r="AN2702" s="21"/>
      <c r="AO2702" s="21"/>
      <c r="AP2702" s="21"/>
      <c r="AQ2702" s="21"/>
      <c r="AR2702" s="21"/>
      <c r="AS2702" s="21"/>
      <c r="AT2702" s="21"/>
      <c r="AU2702" s="21"/>
      <c r="AV2702" s="21"/>
      <c r="AW2702" s="21"/>
      <c r="AX2702" s="21"/>
      <c r="AY2702" s="21"/>
      <c r="AZ2702" s="21"/>
      <c r="BA2702" s="21"/>
    </row>
    <row r="2703" spans="1:53" s="31" customFormat="1" ht="20.100000000000001" customHeight="1" x14ac:dyDescent="0.2">
      <c r="A2703" s="12" t="s">
        <v>57</v>
      </c>
      <c r="B2703" s="18" t="s">
        <v>241</v>
      </c>
      <c r="C2703" s="12" t="s">
        <v>427</v>
      </c>
      <c r="D2703" s="12" t="s">
        <v>1583</v>
      </c>
      <c r="E2703" s="19" t="s">
        <v>5</v>
      </c>
      <c r="F2703" s="19" t="s">
        <v>2273</v>
      </c>
      <c r="G2703" s="19" t="s">
        <v>5793</v>
      </c>
      <c r="H2703" s="12" t="s">
        <v>5794</v>
      </c>
      <c r="I2703" s="20">
        <v>20940.54</v>
      </c>
      <c r="J2703" s="12" t="s">
        <v>2302</v>
      </c>
      <c r="K2703" s="12" t="s">
        <v>5795</v>
      </c>
      <c r="L2703" s="12" t="s">
        <v>2299</v>
      </c>
      <c r="M2703" s="12"/>
      <c r="N2703" s="12" t="s">
        <v>2859</v>
      </c>
      <c r="O2703" s="23">
        <v>0</v>
      </c>
      <c r="P2703" s="23">
        <v>0</v>
      </c>
      <c r="Q2703" s="23">
        <v>0</v>
      </c>
      <c r="R2703" s="24">
        <v>0</v>
      </c>
      <c r="S2703" s="25">
        <v>416</v>
      </c>
      <c r="T2703" s="21"/>
      <c r="U2703" s="22" t="str">
        <f>IFERROR(VLOOKUP(B2703,[1]Planilha1!$A$1:$B$34,2,FALSE),"Liberado")</f>
        <v>Liberado</v>
      </c>
      <c r="V2703" s="21"/>
      <c r="W2703" s="21"/>
      <c r="X2703" s="21"/>
      <c r="Y2703" s="21"/>
      <c r="Z2703" s="21"/>
      <c r="AA2703" s="21"/>
      <c r="AB2703" s="21"/>
      <c r="AC2703" s="21"/>
      <c r="AD2703" s="21"/>
      <c r="AE2703" s="21"/>
      <c r="AF2703" s="21"/>
      <c r="AG2703" s="21"/>
      <c r="AH2703" s="21"/>
      <c r="AI2703" s="21"/>
      <c r="AJ2703" s="21"/>
      <c r="AK2703" s="21"/>
      <c r="AL2703" s="21"/>
      <c r="AM2703" s="21"/>
      <c r="AN2703" s="21"/>
      <c r="AO2703" s="21"/>
      <c r="AP2703" s="21"/>
      <c r="AQ2703" s="21"/>
      <c r="AR2703" s="21"/>
      <c r="AS2703" s="21"/>
      <c r="AT2703" s="21"/>
      <c r="AU2703" s="21"/>
      <c r="AV2703" s="21"/>
      <c r="AW2703" s="21"/>
      <c r="AX2703" s="21"/>
      <c r="AY2703" s="21"/>
      <c r="AZ2703" s="21"/>
      <c r="BA2703" s="21"/>
    </row>
    <row r="2704" spans="1:53" s="31" customFormat="1" ht="20.100000000000001" customHeight="1" x14ac:dyDescent="0.2">
      <c r="A2704" s="12" t="s">
        <v>57</v>
      </c>
      <c r="B2704" s="18" t="s">
        <v>241</v>
      </c>
      <c r="C2704" s="12" t="s">
        <v>427</v>
      </c>
      <c r="D2704" s="12" t="s">
        <v>1585</v>
      </c>
      <c r="E2704" s="19" t="s">
        <v>5</v>
      </c>
      <c r="F2704" s="19" t="s">
        <v>2273</v>
      </c>
      <c r="G2704" s="19" t="s">
        <v>5797</v>
      </c>
      <c r="H2704" s="12" t="s">
        <v>5794</v>
      </c>
      <c r="I2704" s="20">
        <v>7000</v>
      </c>
      <c r="J2704" s="12" t="s">
        <v>2302</v>
      </c>
      <c r="K2704" s="12" t="s">
        <v>3179</v>
      </c>
      <c r="L2704" s="12" t="s">
        <v>2299</v>
      </c>
      <c r="M2704" s="12"/>
      <c r="N2704" s="12" t="s">
        <v>5798</v>
      </c>
      <c r="O2704" s="23">
        <v>0</v>
      </c>
      <c r="P2704" s="23">
        <v>0</v>
      </c>
      <c r="Q2704" s="23">
        <v>0</v>
      </c>
      <c r="R2704" s="24">
        <v>0</v>
      </c>
      <c r="S2704" s="25">
        <v>288</v>
      </c>
      <c r="T2704" s="21"/>
      <c r="U2704" s="22" t="str">
        <f>IFERROR(VLOOKUP(B2704,[1]Planilha1!$A$1:$B$34,2,FALSE),"Liberado")</f>
        <v>Liberado</v>
      </c>
      <c r="V2704" s="21"/>
      <c r="W2704" s="21"/>
      <c r="X2704" s="21"/>
      <c r="Y2704" s="21"/>
      <c r="Z2704" s="21"/>
      <c r="AA2704" s="21"/>
      <c r="AB2704" s="21"/>
      <c r="AC2704" s="21"/>
      <c r="AD2704" s="21"/>
      <c r="AE2704" s="21"/>
      <c r="AF2704" s="21"/>
      <c r="AG2704" s="21"/>
      <c r="AH2704" s="21"/>
      <c r="AI2704" s="21"/>
      <c r="AJ2704" s="21"/>
      <c r="AK2704" s="21"/>
      <c r="AL2704" s="21"/>
      <c r="AM2704" s="21"/>
      <c r="AN2704" s="21"/>
      <c r="AO2704" s="21"/>
      <c r="AP2704" s="21"/>
      <c r="AQ2704" s="21"/>
      <c r="AR2704" s="21"/>
      <c r="AS2704" s="21"/>
      <c r="AT2704" s="21"/>
      <c r="AU2704" s="21"/>
      <c r="AV2704" s="21"/>
      <c r="AW2704" s="21"/>
      <c r="AX2704" s="21"/>
      <c r="AY2704" s="21"/>
      <c r="AZ2704" s="21"/>
      <c r="BA2704" s="21"/>
    </row>
    <row r="2705" spans="1:53" s="31" customFormat="1" ht="20.100000000000001" customHeight="1" x14ac:dyDescent="0.2">
      <c r="A2705" s="12" t="s">
        <v>57</v>
      </c>
      <c r="B2705" s="18" t="s">
        <v>241</v>
      </c>
      <c r="C2705" s="12" t="s">
        <v>427</v>
      </c>
      <c r="D2705" s="12" t="s">
        <v>1582</v>
      </c>
      <c r="E2705" s="19" t="s">
        <v>5</v>
      </c>
      <c r="F2705" s="19" t="s">
        <v>8714</v>
      </c>
      <c r="G2705" s="19" t="s">
        <v>10413</v>
      </c>
      <c r="H2705" s="12" t="s">
        <v>5783</v>
      </c>
      <c r="I2705" s="20">
        <v>42746</v>
      </c>
      <c r="J2705" s="12" t="s">
        <v>2258</v>
      </c>
      <c r="K2705" s="12" t="s">
        <v>10414</v>
      </c>
      <c r="L2705" s="12" t="s">
        <v>7976</v>
      </c>
      <c r="M2705" s="12"/>
      <c r="N2705" s="12" t="s">
        <v>10415</v>
      </c>
      <c r="O2705" s="23">
        <v>0</v>
      </c>
      <c r="P2705" s="23">
        <v>18808.240000000002</v>
      </c>
      <c r="Q2705" s="23">
        <v>0</v>
      </c>
      <c r="R2705" s="24">
        <v>0</v>
      </c>
      <c r="S2705" s="25">
        <v>80</v>
      </c>
      <c r="T2705" s="21"/>
      <c r="U2705" s="22" t="str">
        <f>IFERROR(VLOOKUP(B2705,[1]Planilha1!$A$1:$B$34,2,FALSE),"Liberado")</f>
        <v>Liberado</v>
      </c>
      <c r="V2705" s="21"/>
      <c r="W2705" s="21"/>
      <c r="X2705" s="21"/>
      <c r="Y2705" s="21"/>
      <c r="Z2705" s="21"/>
      <c r="AA2705" s="21"/>
      <c r="AB2705" s="21"/>
      <c r="AC2705" s="21"/>
      <c r="AD2705" s="21"/>
      <c r="AE2705" s="21"/>
      <c r="AF2705" s="21"/>
      <c r="AG2705" s="21"/>
      <c r="AH2705" s="21"/>
      <c r="AI2705" s="21"/>
      <c r="AJ2705" s="21"/>
      <c r="AK2705" s="21"/>
      <c r="AL2705" s="21"/>
      <c r="AM2705" s="21"/>
      <c r="AN2705" s="21"/>
      <c r="AO2705" s="21"/>
      <c r="AP2705" s="21"/>
      <c r="AQ2705" s="21"/>
      <c r="AR2705" s="21"/>
      <c r="AS2705" s="21"/>
      <c r="AT2705" s="21"/>
      <c r="AU2705" s="21"/>
      <c r="AV2705" s="21"/>
      <c r="AW2705" s="21"/>
      <c r="AX2705" s="21"/>
      <c r="AY2705" s="21"/>
      <c r="AZ2705" s="21"/>
      <c r="BA2705" s="21"/>
    </row>
    <row r="2706" spans="1:53" s="31" customFormat="1" ht="20.100000000000001" customHeight="1" x14ac:dyDescent="0.2">
      <c r="A2706" s="12" t="s">
        <v>57</v>
      </c>
      <c r="B2706" s="18" t="s">
        <v>241</v>
      </c>
      <c r="C2706" s="12" t="s">
        <v>466</v>
      </c>
      <c r="D2706" s="12" t="s">
        <v>1586</v>
      </c>
      <c r="E2706" s="19" t="s">
        <v>5</v>
      </c>
      <c r="F2706" s="19" t="s">
        <v>2255</v>
      </c>
      <c r="G2706" s="19" t="s">
        <v>5799</v>
      </c>
      <c r="H2706" s="12" t="s">
        <v>5768</v>
      </c>
      <c r="I2706" s="20">
        <v>3835</v>
      </c>
      <c r="J2706" s="12" t="s">
        <v>2302</v>
      </c>
      <c r="K2706" s="12" t="s">
        <v>3179</v>
      </c>
      <c r="L2706" s="12" t="s">
        <v>8057</v>
      </c>
      <c r="M2706" s="12"/>
      <c r="N2706" s="12" t="s">
        <v>5800</v>
      </c>
      <c r="O2706" s="23">
        <v>0</v>
      </c>
      <c r="P2706" s="23">
        <v>0</v>
      </c>
      <c r="Q2706" s="23">
        <v>0</v>
      </c>
      <c r="R2706" s="24">
        <v>0</v>
      </c>
      <c r="S2706" s="25">
        <v>960</v>
      </c>
      <c r="T2706" s="21"/>
      <c r="U2706" s="22" t="str">
        <f>IFERROR(VLOOKUP(B2706,[1]Planilha1!$A$1:$B$34,2,FALSE),"Liberado")</f>
        <v>Liberado</v>
      </c>
      <c r="V2706" s="21"/>
      <c r="W2706" s="21"/>
      <c r="X2706" s="21"/>
      <c r="Y2706" s="21"/>
      <c r="Z2706" s="21"/>
      <c r="AA2706" s="21"/>
      <c r="AB2706" s="21"/>
      <c r="AC2706" s="21"/>
      <c r="AD2706" s="21"/>
      <c r="AE2706" s="21"/>
      <c r="AF2706" s="21"/>
      <c r="AG2706" s="21"/>
      <c r="AH2706" s="21"/>
      <c r="AI2706" s="21"/>
      <c r="AJ2706" s="21"/>
      <c r="AK2706" s="21"/>
      <c r="AL2706" s="21"/>
      <c r="AM2706" s="21"/>
      <c r="AN2706" s="21"/>
      <c r="AO2706" s="21"/>
      <c r="AP2706" s="21"/>
      <c r="AQ2706" s="21"/>
      <c r="AR2706" s="21"/>
      <c r="AS2706" s="21"/>
      <c r="AT2706" s="21"/>
      <c r="AU2706" s="21"/>
      <c r="AV2706" s="21"/>
      <c r="AW2706" s="21"/>
      <c r="AX2706" s="21"/>
      <c r="AY2706" s="21"/>
      <c r="AZ2706" s="21"/>
      <c r="BA2706" s="21"/>
    </row>
    <row r="2707" spans="1:53" s="31" customFormat="1" ht="20.100000000000001" customHeight="1" x14ac:dyDescent="0.2">
      <c r="A2707" s="12" t="s">
        <v>57</v>
      </c>
      <c r="B2707" s="18" t="s">
        <v>241</v>
      </c>
      <c r="C2707" s="12" t="s">
        <v>466</v>
      </c>
      <c r="D2707" s="12" t="s">
        <v>10416</v>
      </c>
      <c r="E2707" s="19" t="s">
        <v>5</v>
      </c>
      <c r="F2707" s="19" t="s">
        <v>8215</v>
      </c>
      <c r="G2707" s="19" t="s">
        <v>10417</v>
      </c>
      <c r="H2707" s="12" t="s">
        <v>10418</v>
      </c>
      <c r="I2707" s="20">
        <v>1000</v>
      </c>
      <c r="J2707" s="12" t="s">
        <v>2302</v>
      </c>
      <c r="K2707" s="12" t="s">
        <v>10419</v>
      </c>
      <c r="L2707" s="12" t="s">
        <v>2299</v>
      </c>
      <c r="M2707" s="12"/>
      <c r="N2707" s="12" t="s">
        <v>10420</v>
      </c>
      <c r="O2707" s="23">
        <v>0</v>
      </c>
      <c r="P2707" s="23">
        <v>1000</v>
      </c>
      <c r="Q2707" s="23">
        <v>0</v>
      </c>
      <c r="R2707" s="24">
        <v>0</v>
      </c>
      <c r="S2707" s="25">
        <v>646</v>
      </c>
      <c r="T2707" s="21"/>
      <c r="U2707" s="22" t="str">
        <f>IFERROR(VLOOKUP(B2707,[1]Planilha1!$A$1:$B$34,2,FALSE),"Liberado")</f>
        <v>Liberado</v>
      </c>
      <c r="V2707" s="21"/>
      <c r="W2707" s="21"/>
      <c r="X2707" s="21"/>
      <c r="Y2707" s="21"/>
      <c r="Z2707" s="21"/>
      <c r="AA2707" s="21"/>
      <c r="AB2707" s="21"/>
      <c r="AC2707" s="21"/>
      <c r="AD2707" s="21"/>
      <c r="AE2707" s="21"/>
      <c r="AF2707" s="21"/>
      <c r="AG2707" s="21"/>
      <c r="AH2707" s="21"/>
      <c r="AI2707" s="21"/>
      <c r="AJ2707" s="21"/>
      <c r="AK2707" s="21"/>
      <c r="AL2707" s="21"/>
      <c r="AM2707" s="21"/>
      <c r="AN2707" s="21"/>
      <c r="AO2707" s="21"/>
      <c r="AP2707" s="21"/>
      <c r="AQ2707" s="21"/>
      <c r="AR2707" s="21"/>
      <c r="AS2707" s="21"/>
      <c r="AT2707" s="21"/>
      <c r="AU2707" s="21"/>
      <c r="AV2707" s="21"/>
      <c r="AW2707" s="21"/>
      <c r="AX2707" s="21"/>
      <c r="AY2707" s="21"/>
      <c r="AZ2707" s="21"/>
      <c r="BA2707" s="21"/>
    </row>
    <row r="2708" spans="1:53" s="31" customFormat="1" ht="20.100000000000001" customHeight="1" x14ac:dyDescent="0.2">
      <c r="A2708" s="12" t="s">
        <v>57</v>
      </c>
      <c r="B2708" s="18" t="s">
        <v>241</v>
      </c>
      <c r="C2708" s="12" t="s">
        <v>318</v>
      </c>
      <c r="D2708" s="12" t="s">
        <v>10421</v>
      </c>
      <c r="E2708" s="19" t="s">
        <v>5</v>
      </c>
      <c r="F2708" s="19" t="s">
        <v>2434</v>
      </c>
      <c r="G2708" s="19" t="s">
        <v>10422</v>
      </c>
      <c r="H2708" s="12" t="s">
        <v>10423</v>
      </c>
      <c r="I2708" s="20">
        <v>50000</v>
      </c>
      <c r="J2708" s="12" t="s">
        <v>2302</v>
      </c>
      <c r="K2708" s="12" t="s">
        <v>10424</v>
      </c>
      <c r="L2708" s="12" t="s">
        <v>2299</v>
      </c>
      <c r="M2708" s="12"/>
      <c r="N2708" s="12" t="s">
        <v>10425</v>
      </c>
      <c r="O2708" s="23">
        <v>0</v>
      </c>
      <c r="P2708" s="23">
        <v>0</v>
      </c>
      <c r="Q2708" s="23">
        <v>0</v>
      </c>
      <c r="R2708" s="24">
        <v>0</v>
      </c>
      <c r="S2708" s="25">
        <v>600</v>
      </c>
      <c r="T2708" s="21"/>
      <c r="U2708" s="22" t="str">
        <f>IFERROR(VLOOKUP(B2708,[1]Planilha1!$A$1:$B$34,2,FALSE),"Liberado")</f>
        <v>Liberado</v>
      </c>
      <c r="V2708" s="21"/>
      <c r="W2708" s="21"/>
      <c r="X2708" s="21"/>
      <c r="Y2708" s="21"/>
      <c r="Z2708" s="21"/>
      <c r="AA2708" s="21"/>
      <c r="AB2708" s="21"/>
      <c r="AC2708" s="21"/>
      <c r="AD2708" s="21"/>
      <c r="AE2708" s="21"/>
      <c r="AF2708" s="21"/>
      <c r="AG2708" s="21"/>
      <c r="AH2708" s="21"/>
      <c r="AI2708" s="21"/>
      <c r="AJ2708" s="21"/>
      <c r="AK2708" s="21"/>
      <c r="AL2708" s="21"/>
      <c r="AM2708" s="21"/>
      <c r="AN2708" s="21"/>
      <c r="AO2708" s="21"/>
      <c r="AP2708" s="21"/>
      <c r="AQ2708" s="21"/>
      <c r="AR2708" s="21"/>
      <c r="AS2708" s="21"/>
      <c r="AT2708" s="21"/>
      <c r="AU2708" s="21"/>
      <c r="AV2708" s="21"/>
      <c r="AW2708" s="21"/>
      <c r="AX2708" s="21"/>
      <c r="AY2708" s="21"/>
      <c r="AZ2708" s="21"/>
      <c r="BA2708" s="21"/>
    </row>
    <row r="2709" spans="1:53" s="31" customFormat="1" ht="20.100000000000001" customHeight="1" x14ac:dyDescent="0.2">
      <c r="A2709" s="12" t="s">
        <v>57</v>
      </c>
      <c r="B2709" s="18" t="s">
        <v>241</v>
      </c>
      <c r="C2709" s="12" t="s">
        <v>318</v>
      </c>
      <c r="D2709" s="12" t="s">
        <v>1587</v>
      </c>
      <c r="E2709" s="19" t="s">
        <v>5</v>
      </c>
      <c r="F2709" s="19" t="s">
        <v>14</v>
      </c>
      <c r="G2709" s="19" t="s">
        <v>5801</v>
      </c>
      <c r="H2709" s="12" t="s">
        <v>5802</v>
      </c>
      <c r="I2709" s="20">
        <v>25000</v>
      </c>
      <c r="J2709" s="12" t="s">
        <v>2264</v>
      </c>
      <c r="K2709" s="12" t="s">
        <v>5803</v>
      </c>
      <c r="L2709" s="12" t="s">
        <v>2266</v>
      </c>
      <c r="M2709" s="12"/>
      <c r="N2709" s="12" t="s">
        <v>2321</v>
      </c>
      <c r="O2709" s="23">
        <v>0</v>
      </c>
      <c r="P2709" s="23">
        <v>8000</v>
      </c>
      <c r="Q2709" s="23">
        <v>0</v>
      </c>
      <c r="R2709" s="24">
        <v>0</v>
      </c>
      <c r="S2709" s="25">
        <v>520</v>
      </c>
      <c r="T2709" s="21"/>
      <c r="U2709" s="22" t="str">
        <f>IFERROR(VLOOKUP(B2709,[1]Planilha1!$A$1:$B$34,2,FALSE),"Liberado")</f>
        <v>Liberado</v>
      </c>
      <c r="V2709" s="21"/>
      <c r="W2709" s="21"/>
      <c r="X2709" s="21"/>
      <c r="Y2709" s="21"/>
      <c r="Z2709" s="21"/>
      <c r="AA2709" s="21"/>
      <c r="AB2709" s="21"/>
      <c r="AC2709" s="21"/>
      <c r="AD2709" s="21"/>
      <c r="AE2709" s="21"/>
      <c r="AF2709" s="21"/>
      <c r="AG2709" s="21"/>
      <c r="AH2709" s="21"/>
      <c r="AI2709" s="21"/>
      <c r="AJ2709" s="21"/>
      <c r="AK2709" s="21"/>
      <c r="AL2709" s="21"/>
      <c r="AM2709" s="21"/>
      <c r="AN2709" s="21"/>
      <c r="AO2709" s="21"/>
      <c r="AP2709" s="21"/>
      <c r="AQ2709" s="21"/>
      <c r="AR2709" s="21"/>
      <c r="AS2709" s="21"/>
      <c r="AT2709" s="21"/>
      <c r="AU2709" s="21"/>
      <c r="AV2709" s="21"/>
      <c r="AW2709" s="21"/>
      <c r="AX2709" s="21"/>
      <c r="AY2709" s="21"/>
      <c r="AZ2709" s="21"/>
      <c r="BA2709" s="21"/>
    </row>
    <row r="2710" spans="1:53" s="31" customFormat="1" ht="20.100000000000001" customHeight="1" x14ac:dyDescent="0.2">
      <c r="A2710" s="12" t="s">
        <v>57</v>
      </c>
      <c r="B2710" s="18" t="s">
        <v>241</v>
      </c>
      <c r="C2710" s="12" t="s">
        <v>318</v>
      </c>
      <c r="D2710" s="12" t="s">
        <v>1604</v>
      </c>
      <c r="E2710" s="19" t="s">
        <v>5</v>
      </c>
      <c r="F2710" s="19" t="s">
        <v>10371</v>
      </c>
      <c r="G2710" s="19" t="s">
        <v>10426</v>
      </c>
      <c r="H2710" s="12" t="s">
        <v>10427</v>
      </c>
      <c r="I2710" s="20">
        <v>0</v>
      </c>
      <c r="J2710" s="12" t="s">
        <v>2302</v>
      </c>
      <c r="K2710" s="12" t="s">
        <v>10428</v>
      </c>
      <c r="L2710" s="12" t="s">
        <v>7875</v>
      </c>
      <c r="M2710" s="12"/>
      <c r="N2710" s="12" t="s">
        <v>10429</v>
      </c>
      <c r="O2710" s="23">
        <v>0</v>
      </c>
      <c r="P2710" s="23">
        <v>5000</v>
      </c>
      <c r="Q2710" s="23">
        <v>0</v>
      </c>
      <c r="R2710" s="24">
        <v>0</v>
      </c>
      <c r="S2710" s="25">
        <v>60</v>
      </c>
      <c r="T2710" s="21"/>
      <c r="U2710" s="22" t="str">
        <f>IFERROR(VLOOKUP(B2710,[1]Planilha1!$A$1:$B$34,2,FALSE),"Liberado")</f>
        <v>Liberado</v>
      </c>
      <c r="V2710" s="21"/>
      <c r="W2710" s="21"/>
      <c r="X2710" s="21"/>
      <c r="Y2710" s="21"/>
      <c r="Z2710" s="21"/>
      <c r="AA2710" s="21"/>
      <c r="AB2710" s="21"/>
      <c r="AC2710" s="21"/>
      <c r="AD2710" s="21"/>
      <c r="AE2710" s="21"/>
      <c r="AF2710" s="21"/>
      <c r="AG2710" s="21"/>
      <c r="AH2710" s="21"/>
      <c r="AI2710" s="21"/>
      <c r="AJ2710" s="21"/>
      <c r="AK2710" s="21"/>
      <c r="AL2710" s="21"/>
      <c r="AM2710" s="21"/>
      <c r="AN2710" s="21"/>
      <c r="AO2710" s="21"/>
      <c r="AP2710" s="21"/>
      <c r="AQ2710" s="21"/>
      <c r="AR2710" s="21"/>
      <c r="AS2710" s="21"/>
      <c r="AT2710" s="21"/>
      <c r="AU2710" s="21"/>
      <c r="AV2710" s="21"/>
      <c r="AW2710" s="21"/>
      <c r="AX2710" s="21"/>
      <c r="AY2710" s="21"/>
      <c r="AZ2710" s="21"/>
      <c r="BA2710" s="21"/>
    </row>
    <row r="2711" spans="1:53" s="31" customFormat="1" ht="20.100000000000001" customHeight="1" x14ac:dyDescent="0.2">
      <c r="A2711" s="12" t="s">
        <v>57</v>
      </c>
      <c r="B2711" s="18" t="s">
        <v>241</v>
      </c>
      <c r="C2711" s="12" t="s">
        <v>320</v>
      </c>
      <c r="D2711" s="12" t="s">
        <v>1588</v>
      </c>
      <c r="E2711" s="19" t="s">
        <v>5</v>
      </c>
      <c r="F2711" s="19" t="s">
        <v>2255</v>
      </c>
      <c r="G2711" s="19" t="s">
        <v>5804</v>
      </c>
      <c r="H2711" s="12" t="s">
        <v>5805</v>
      </c>
      <c r="I2711" s="20">
        <v>18600</v>
      </c>
      <c r="J2711" s="12" t="s">
        <v>2258</v>
      </c>
      <c r="K2711" s="12" t="s">
        <v>5806</v>
      </c>
      <c r="L2711" s="12" t="s">
        <v>2368</v>
      </c>
      <c r="M2711" s="12"/>
      <c r="N2711" s="12" t="s">
        <v>5807</v>
      </c>
      <c r="O2711" s="23">
        <v>0</v>
      </c>
      <c r="P2711" s="23">
        <v>1000</v>
      </c>
      <c r="Q2711" s="23">
        <v>0</v>
      </c>
      <c r="R2711" s="24">
        <v>0</v>
      </c>
      <c r="S2711" s="25">
        <v>800</v>
      </c>
      <c r="T2711" s="21"/>
      <c r="U2711" s="22" t="str">
        <f>IFERROR(VLOOKUP(B2711,[1]Planilha1!$A$1:$B$34,2,FALSE),"Liberado")</f>
        <v>Liberado</v>
      </c>
      <c r="V2711" s="21"/>
      <c r="W2711" s="21"/>
      <c r="X2711" s="21"/>
      <c r="Y2711" s="21"/>
      <c r="Z2711" s="21"/>
      <c r="AA2711" s="21"/>
      <c r="AB2711" s="21"/>
      <c r="AC2711" s="21"/>
      <c r="AD2711" s="21"/>
      <c r="AE2711" s="21"/>
      <c r="AF2711" s="21"/>
      <c r="AG2711" s="21"/>
      <c r="AH2711" s="21"/>
      <c r="AI2711" s="21"/>
      <c r="AJ2711" s="21"/>
      <c r="AK2711" s="21"/>
      <c r="AL2711" s="21"/>
      <c r="AM2711" s="21"/>
      <c r="AN2711" s="21"/>
      <c r="AO2711" s="21"/>
      <c r="AP2711" s="21"/>
      <c r="AQ2711" s="21"/>
      <c r="AR2711" s="21"/>
      <c r="AS2711" s="21"/>
      <c r="AT2711" s="21"/>
      <c r="AU2711" s="21"/>
      <c r="AV2711" s="21"/>
      <c r="AW2711" s="21"/>
      <c r="AX2711" s="21"/>
      <c r="AY2711" s="21"/>
      <c r="AZ2711" s="21"/>
      <c r="BA2711" s="21"/>
    </row>
    <row r="2712" spans="1:53" s="31" customFormat="1" ht="20.100000000000001" customHeight="1" x14ac:dyDescent="0.2">
      <c r="A2712" s="12" t="s">
        <v>57</v>
      </c>
      <c r="B2712" s="18" t="s">
        <v>241</v>
      </c>
      <c r="C2712" s="12" t="s">
        <v>320</v>
      </c>
      <c r="D2712" s="12" t="s">
        <v>1589</v>
      </c>
      <c r="E2712" s="19" t="s">
        <v>5</v>
      </c>
      <c r="F2712" s="19" t="s">
        <v>2255</v>
      </c>
      <c r="G2712" s="19" t="s">
        <v>5808</v>
      </c>
      <c r="H2712" s="12" t="s">
        <v>5809</v>
      </c>
      <c r="I2712" s="20">
        <v>67548.740000000005</v>
      </c>
      <c r="J2712" s="12" t="s">
        <v>2302</v>
      </c>
      <c r="K2712" s="12" t="s">
        <v>3179</v>
      </c>
      <c r="L2712" s="12" t="s">
        <v>2266</v>
      </c>
      <c r="M2712" s="12"/>
      <c r="N2712" s="12" t="s">
        <v>5810</v>
      </c>
      <c r="O2712" s="23">
        <v>0</v>
      </c>
      <c r="P2712" s="23">
        <v>0</v>
      </c>
      <c r="Q2712" s="23">
        <v>0</v>
      </c>
      <c r="R2712" s="24">
        <v>0</v>
      </c>
      <c r="S2712" s="25">
        <v>1000</v>
      </c>
      <c r="T2712" s="21"/>
      <c r="U2712" s="22" t="str">
        <f>IFERROR(VLOOKUP(B2712,[1]Planilha1!$A$1:$B$34,2,FALSE),"Liberado")</f>
        <v>Liberado</v>
      </c>
      <c r="V2712" s="21"/>
      <c r="W2712" s="21"/>
      <c r="X2712" s="21"/>
      <c r="Y2712" s="21"/>
      <c r="Z2712" s="21"/>
      <c r="AA2712" s="21"/>
      <c r="AB2712" s="21"/>
      <c r="AC2712" s="21"/>
      <c r="AD2712" s="21"/>
      <c r="AE2712" s="21"/>
      <c r="AF2712" s="21"/>
      <c r="AG2712" s="21"/>
      <c r="AH2712" s="21"/>
      <c r="AI2712" s="21"/>
      <c r="AJ2712" s="21"/>
      <c r="AK2712" s="21"/>
      <c r="AL2712" s="21"/>
      <c r="AM2712" s="21"/>
      <c r="AN2712" s="21"/>
      <c r="AO2712" s="21"/>
      <c r="AP2712" s="21"/>
      <c r="AQ2712" s="21"/>
      <c r="AR2712" s="21"/>
      <c r="AS2712" s="21"/>
      <c r="AT2712" s="21"/>
      <c r="AU2712" s="21"/>
      <c r="AV2712" s="21"/>
      <c r="AW2712" s="21"/>
      <c r="AX2712" s="21"/>
      <c r="AY2712" s="21"/>
      <c r="AZ2712" s="21"/>
      <c r="BA2712" s="21"/>
    </row>
    <row r="2713" spans="1:53" s="31" customFormat="1" ht="20.100000000000001" customHeight="1" x14ac:dyDescent="0.2">
      <c r="A2713" s="12" t="s">
        <v>57</v>
      </c>
      <c r="B2713" s="18" t="s">
        <v>241</v>
      </c>
      <c r="C2713" s="12" t="s">
        <v>320</v>
      </c>
      <c r="D2713" s="12" t="s">
        <v>1590</v>
      </c>
      <c r="E2713" s="19" t="s">
        <v>5</v>
      </c>
      <c r="F2713" s="19" t="s">
        <v>10</v>
      </c>
      <c r="G2713" s="19" t="s">
        <v>5811</v>
      </c>
      <c r="H2713" s="12" t="s">
        <v>2257</v>
      </c>
      <c r="I2713" s="20">
        <v>33654.550000000003</v>
      </c>
      <c r="J2713" s="12" t="s">
        <v>2302</v>
      </c>
      <c r="K2713" s="12" t="s">
        <v>5812</v>
      </c>
      <c r="L2713" s="12" t="s">
        <v>2299</v>
      </c>
      <c r="M2713" s="12"/>
      <c r="N2713" s="12" t="s">
        <v>5813</v>
      </c>
      <c r="O2713" s="23">
        <v>33654.550000000003</v>
      </c>
      <c r="P2713" s="23">
        <v>0</v>
      </c>
      <c r="Q2713" s="23">
        <v>0</v>
      </c>
      <c r="R2713" s="24">
        <v>0</v>
      </c>
      <c r="S2713" s="25">
        <v>520</v>
      </c>
      <c r="T2713" s="21"/>
      <c r="U2713" s="22" t="str">
        <f>IFERROR(VLOOKUP(B2713,[1]Planilha1!$A$1:$B$34,2,FALSE),"Liberado")</f>
        <v>Liberado</v>
      </c>
      <c r="V2713" s="21"/>
      <c r="W2713" s="21"/>
      <c r="X2713" s="21"/>
      <c r="Y2713" s="21"/>
      <c r="Z2713" s="21"/>
      <c r="AA2713" s="21"/>
      <c r="AB2713" s="21"/>
      <c r="AC2713" s="21"/>
      <c r="AD2713" s="21"/>
      <c r="AE2713" s="21"/>
      <c r="AF2713" s="21"/>
      <c r="AG2713" s="21"/>
      <c r="AH2713" s="21"/>
      <c r="AI2713" s="21"/>
      <c r="AJ2713" s="21"/>
      <c r="AK2713" s="21"/>
      <c r="AL2713" s="21"/>
      <c r="AM2713" s="21"/>
      <c r="AN2713" s="21"/>
      <c r="AO2713" s="21"/>
      <c r="AP2713" s="21"/>
      <c r="AQ2713" s="21"/>
      <c r="AR2713" s="21"/>
      <c r="AS2713" s="21"/>
      <c r="AT2713" s="21"/>
      <c r="AU2713" s="21"/>
      <c r="AV2713" s="21"/>
      <c r="AW2713" s="21"/>
      <c r="AX2713" s="21"/>
      <c r="AY2713" s="21"/>
      <c r="AZ2713" s="21"/>
      <c r="BA2713" s="21"/>
    </row>
    <row r="2714" spans="1:53" s="31" customFormat="1" ht="20.100000000000001" customHeight="1" x14ac:dyDescent="0.2">
      <c r="A2714" s="12" t="s">
        <v>57</v>
      </c>
      <c r="B2714" s="18" t="s">
        <v>241</v>
      </c>
      <c r="C2714" s="12" t="s">
        <v>519</v>
      </c>
      <c r="D2714" s="12" t="s">
        <v>1591</v>
      </c>
      <c r="E2714" s="19" t="s">
        <v>5</v>
      </c>
      <c r="F2714" s="19" t="s">
        <v>2549</v>
      </c>
      <c r="G2714" s="19" t="s">
        <v>5814</v>
      </c>
      <c r="H2714" s="12" t="s">
        <v>5815</v>
      </c>
      <c r="I2714" s="20">
        <v>450000</v>
      </c>
      <c r="J2714" s="12" t="s">
        <v>2258</v>
      </c>
      <c r="K2714" s="12" t="s">
        <v>5816</v>
      </c>
      <c r="L2714" s="12" t="s">
        <v>2368</v>
      </c>
      <c r="M2714" s="12"/>
      <c r="N2714" s="12" t="s">
        <v>5817</v>
      </c>
      <c r="O2714" s="23">
        <v>10000</v>
      </c>
      <c r="P2714" s="23">
        <v>0</v>
      </c>
      <c r="Q2714" s="23">
        <v>0</v>
      </c>
      <c r="R2714" s="24">
        <v>0</v>
      </c>
      <c r="S2714" s="25">
        <v>2262.65</v>
      </c>
      <c r="T2714" s="21"/>
      <c r="U2714" s="22" t="str">
        <f>IFERROR(VLOOKUP(B2714,[1]Planilha1!$A$1:$B$34,2,FALSE),"Liberado")</f>
        <v>Liberado</v>
      </c>
      <c r="V2714" s="21"/>
      <c r="W2714" s="21"/>
      <c r="X2714" s="21"/>
      <c r="Y2714" s="21"/>
      <c r="Z2714" s="21"/>
      <c r="AA2714" s="21"/>
      <c r="AB2714" s="21"/>
      <c r="AC2714" s="21"/>
      <c r="AD2714" s="21"/>
      <c r="AE2714" s="21"/>
      <c r="AF2714" s="21"/>
      <c r="AG2714" s="21"/>
      <c r="AH2714" s="21"/>
      <c r="AI2714" s="21"/>
      <c r="AJ2714" s="21"/>
      <c r="AK2714" s="21"/>
      <c r="AL2714" s="21"/>
      <c r="AM2714" s="21"/>
      <c r="AN2714" s="21"/>
      <c r="AO2714" s="21"/>
      <c r="AP2714" s="21"/>
      <c r="AQ2714" s="21"/>
      <c r="AR2714" s="21"/>
      <c r="AS2714" s="21"/>
      <c r="AT2714" s="21"/>
      <c r="AU2714" s="21"/>
      <c r="AV2714" s="21"/>
      <c r="AW2714" s="21"/>
      <c r="AX2714" s="21"/>
      <c r="AY2714" s="21"/>
      <c r="AZ2714" s="21"/>
      <c r="BA2714" s="21"/>
    </row>
    <row r="2715" spans="1:53" s="31" customFormat="1" ht="20.100000000000001" customHeight="1" x14ac:dyDescent="0.2">
      <c r="A2715" s="12" t="s">
        <v>57</v>
      </c>
      <c r="B2715" s="18" t="s">
        <v>241</v>
      </c>
      <c r="C2715" s="12" t="s">
        <v>519</v>
      </c>
      <c r="D2715" s="12" t="s">
        <v>1604</v>
      </c>
      <c r="E2715" s="19" t="s">
        <v>5</v>
      </c>
      <c r="F2715" s="19" t="s">
        <v>8078</v>
      </c>
      <c r="G2715" s="19" t="s">
        <v>10430</v>
      </c>
      <c r="H2715" s="12" t="s">
        <v>10431</v>
      </c>
      <c r="I2715" s="20">
        <v>2000</v>
      </c>
      <c r="J2715" s="12" t="s">
        <v>2258</v>
      </c>
      <c r="K2715" s="12" t="s">
        <v>10432</v>
      </c>
      <c r="L2715" s="12" t="s">
        <v>2368</v>
      </c>
      <c r="M2715" s="12"/>
      <c r="N2715" s="12" t="s">
        <v>10433</v>
      </c>
      <c r="O2715" s="23">
        <v>0</v>
      </c>
      <c r="P2715" s="23">
        <v>2000</v>
      </c>
      <c r="Q2715" s="23">
        <v>0</v>
      </c>
      <c r="R2715" s="24">
        <v>0</v>
      </c>
      <c r="S2715" s="25">
        <v>360</v>
      </c>
      <c r="T2715" s="21"/>
      <c r="U2715" s="22" t="str">
        <f>IFERROR(VLOOKUP(B2715,[1]Planilha1!$A$1:$B$34,2,FALSE),"Liberado")</f>
        <v>Liberado</v>
      </c>
      <c r="V2715" s="21"/>
      <c r="W2715" s="21"/>
      <c r="X2715" s="21"/>
      <c r="Y2715" s="21"/>
      <c r="Z2715" s="21"/>
      <c r="AA2715" s="21"/>
      <c r="AB2715" s="21"/>
      <c r="AC2715" s="21"/>
      <c r="AD2715" s="21"/>
      <c r="AE2715" s="21"/>
      <c r="AF2715" s="21"/>
      <c r="AG2715" s="21"/>
      <c r="AH2715" s="21"/>
      <c r="AI2715" s="21"/>
      <c r="AJ2715" s="21"/>
      <c r="AK2715" s="21"/>
      <c r="AL2715" s="21"/>
      <c r="AM2715" s="21"/>
      <c r="AN2715" s="21"/>
      <c r="AO2715" s="21"/>
      <c r="AP2715" s="21"/>
      <c r="AQ2715" s="21"/>
      <c r="AR2715" s="21"/>
      <c r="AS2715" s="21"/>
      <c r="AT2715" s="21"/>
      <c r="AU2715" s="21"/>
      <c r="AV2715" s="21"/>
      <c r="AW2715" s="21"/>
      <c r="AX2715" s="21"/>
      <c r="AY2715" s="21"/>
      <c r="AZ2715" s="21"/>
      <c r="BA2715" s="21"/>
    </row>
    <row r="2716" spans="1:53" s="31" customFormat="1" ht="20.100000000000001" customHeight="1" x14ac:dyDescent="0.2">
      <c r="A2716" s="12" t="s">
        <v>57</v>
      </c>
      <c r="B2716" s="18" t="s">
        <v>241</v>
      </c>
      <c r="C2716" s="12" t="s">
        <v>519</v>
      </c>
      <c r="D2716" s="12" t="s">
        <v>10434</v>
      </c>
      <c r="E2716" s="19" t="s">
        <v>5</v>
      </c>
      <c r="F2716" s="19" t="s">
        <v>8078</v>
      </c>
      <c r="G2716" s="19" t="s">
        <v>10435</v>
      </c>
      <c r="H2716" s="12" t="s">
        <v>10436</v>
      </c>
      <c r="I2716" s="20">
        <v>0</v>
      </c>
      <c r="J2716" s="12" t="s">
        <v>2302</v>
      </c>
      <c r="K2716" s="12" t="s">
        <v>10437</v>
      </c>
      <c r="L2716" s="12" t="s">
        <v>2299</v>
      </c>
      <c r="M2716" s="12"/>
      <c r="N2716" s="12" t="s">
        <v>10438</v>
      </c>
      <c r="O2716" s="23">
        <v>0</v>
      </c>
      <c r="P2716" s="23">
        <v>0</v>
      </c>
      <c r="Q2716" s="23">
        <v>0</v>
      </c>
      <c r="R2716" s="24">
        <v>0</v>
      </c>
      <c r="S2716" s="25">
        <v>360</v>
      </c>
      <c r="T2716" s="21"/>
      <c r="U2716" s="22" t="str">
        <f>IFERROR(VLOOKUP(B2716,[1]Planilha1!$A$1:$B$34,2,FALSE),"Liberado")</f>
        <v>Liberado</v>
      </c>
      <c r="V2716" s="21"/>
      <c r="W2716" s="21"/>
      <c r="X2716" s="21"/>
      <c r="Y2716" s="21"/>
      <c r="Z2716" s="21"/>
      <c r="AA2716" s="21"/>
      <c r="AB2716" s="21"/>
      <c r="AC2716" s="21"/>
      <c r="AD2716" s="21"/>
      <c r="AE2716" s="21"/>
      <c r="AF2716" s="21"/>
      <c r="AG2716" s="21"/>
      <c r="AH2716" s="21"/>
      <c r="AI2716" s="21"/>
      <c r="AJ2716" s="21"/>
      <c r="AK2716" s="21"/>
      <c r="AL2716" s="21"/>
      <c r="AM2716" s="21"/>
      <c r="AN2716" s="21"/>
      <c r="AO2716" s="21"/>
      <c r="AP2716" s="21"/>
      <c r="AQ2716" s="21"/>
      <c r="AR2716" s="21"/>
      <c r="AS2716" s="21"/>
      <c r="AT2716" s="21"/>
      <c r="AU2716" s="21"/>
      <c r="AV2716" s="21"/>
      <c r="AW2716" s="21"/>
      <c r="AX2716" s="21"/>
      <c r="AY2716" s="21"/>
      <c r="AZ2716" s="21"/>
      <c r="BA2716" s="21"/>
    </row>
    <row r="2717" spans="1:53" s="31" customFormat="1" ht="20.100000000000001" customHeight="1" x14ac:dyDescent="0.2">
      <c r="A2717" s="12" t="s">
        <v>57</v>
      </c>
      <c r="B2717" s="18" t="s">
        <v>241</v>
      </c>
      <c r="C2717" s="12" t="s">
        <v>519</v>
      </c>
      <c r="D2717" s="12" t="s">
        <v>1592</v>
      </c>
      <c r="E2717" s="19" t="s">
        <v>5</v>
      </c>
      <c r="F2717" s="19" t="s">
        <v>2273</v>
      </c>
      <c r="G2717" s="19" t="s">
        <v>5818</v>
      </c>
      <c r="H2717" s="12" t="s">
        <v>5770</v>
      </c>
      <c r="I2717" s="20">
        <v>15000</v>
      </c>
      <c r="J2717" s="12" t="s">
        <v>2302</v>
      </c>
      <c r="K2717" s="12" t="s">
        <v>2303</v>
      </c>
      <c r="L2717" s="12" t="s">
        <v>2677</v>
      </c>
      <c r="M2717" s="12"/>
      <c r="N2717" s="12" t="s">
        <v>5819</v>
      </c>
      <c r="O2717" s="23">
        <v>0</v>
      </c>
      <c r="P2717" s="23">
        <v>0</v>
      </c>
      <c r="Q2717" s="23">
        <v>0</v>
      </c>
      <c r="R2717" s="24">
        <v>0</v>
      </c>
      <c r="S2717" s="25">
        <v>416</v>
      </c>
      <c r="T2717" s="21"/>
      <c r="U2717" s="22" t="str">
        <f>IFERROR(VLOOKUP(B2717,[1]Planilha1!$A$1:$B$34,2,FALSE),"Liberado")</f>
        <v>Liberado</v>
      </c>
      <c r="V2717" s="21"/>
      <c r="W2717" s="21"/>
      <c r="X2717" s="21"/>
      <c r="Y2717" s="21"/>
      <c r="Z2717" s="21"/>
      <c r="AA2717" s="21"/>
      <c r="AB2717" s="21"/>
      <c r="AC2717" s="21"/>
      <c r="AD2717" s="21"/>
      <c r="AE2717" s="21"/>
      <c r="AF2717" s="21"/>
      <c r="AG2717" s="21"/>
      <c r="AH2717" s="21"/>
      <c r="AI2717" s="21"/>
      <c r="AJ2717" s="21"/>
      <c r="AK2717" s="21"/>
      <c r="AL2717" s="21"/>
      <c r="AM2717" s="21"/>
      <c r="AN2717" s="21"/>
      <c r="AO2717" s="21"/>
      <c r="AP2717" s="21"/>
      <c r="AQ2717" s="21"/>
      <c r="AR2717" s="21"/>
      <c r="AS2717" s="21"/>
      <c r="AT2717" s="21"/>
      <c r="AU2717" s="21"/>
      <c r="AV2717" s="21"/>
      <c r="AW2717" s="21"/>
      <c r="AX2717" s="21"/>
      <c r="AY2717" s="21"/>
      <c r="AZ2717" s="21"/>
      <c r="BA2717" s="21"/>
    </row>
    <row r="2718" spans="1:53" s="31" customFormat="1" ht="20.100000000000001" customHeight="1" x14ac:dyDescent="0.2">
      <c r="A2718" s="12" t="s">
        <v>57</v>
      </c>
      <c r="B2718" s="18" t="s">
        <v>241</v>
      </c>
      <c r="C2718" s="12" t="s">
        <v>519</v>
      </c>
      <c r="D2718" s="12" t="s">
        <v>10439</v>
      </c>
      <c r="E2718" s="19" t="s">
        <v>5</v>
      </c>
      <c r="F2718" s="19" t="s">
        <v>8078</v>
      </c>
      <c r="G2718" s="19" t="s">
        <v>10440</v>
      </c>
      <c r="H2718" s="12" t="s">
        <v>10436</v>
      </c>
      <c r="I2718" s="20">
        <v>0</v>
      </c>
      <c r="J2718" s="12" t="s">
        <v>2258</v>
      </c>
      <c r="K2718" s="12" t="s">
        <v>10441</v>
      </c>
      <c r="L2718" s="12" t="s">
        <v>2368</v>
      </c>
      <c r="M2718" s="12"/>
      <c r="N2718" s="12" t="s">
        <v>10442</v>
      </c>
      <c r="O2718" s="23">
        <v>0</v>
      </c>
      <c r="P2718" s="23">
        <v>10000</v>
      </c>
      <c r="Q2718" s="23">
        <v>0</v>
      </c>
      <c r="R2718" s="24">
        <v>0</v>
      </c>
      <c r="S2718" s="25">
        <v>270</v>
      </c>
      <c r="T2718" s="21"/>
      <c r="U2718" s="22" t="str">
        <f>IFERROR(VLOOKUP(B2718,[1]Planilha1!$A$1:$B$34,2,FALSE),"Liberado")</f>
        <v>Liberado</v>
      </c>
      <c r="V2718" s="21"/>
      <c r="W2718" s="21"/>
      <c r="X2718" s="21"/>
      <c r="Y2718" s="21"/>
      <c r="Z2718" s="21"/>
      <c r="AA2718" s="21"/>
      <c r="AB2718" s="21"/>
      <c r="AC2718" s="21"/>
      <c r="AD2718" s="21"/>
      <c r="AE2718" s="21"/>
      <c r="AF2718" s="21"/>
      <c r="AG2718" s="21"/>
      <c r="AH2718" s="21"/>
      <c r="AI2718" s="21"/>
      <c r="AJ2718" s="21"/>
      <c r="AK2718" s="21"/>
      <c r="AL2718" s="21"/>
      <c r="AM2718" s="21"/>
      <c r="AN2718" s="21"/>
      <c r="AO2718" s="21"/>
      <c r="AP2718" s="21"/>
      <c r="AQ2718" s="21"/>
      <c r="AR2718" s="21"/>
      <c r="AS2718" s="21"/>
      <c r="AT2718" s="21"/>
      <c r="AU2718" s="21"/>
      <c r="AV2718" s="21"/>
      <c r="AW2718" s="21"/>
      <c r="AX2718" s="21"/>
      <c r="AY2718" s="21"/>
      <c r="AZ2718" s="21"/>
      <c r="BA2718" s="21"/>
    </row>
    <row r="2719" spans="1:53" s="31" customFormat="1" ht="20.100000000000001" customHeight="1" x14ac:dyDescent="0.2">
      <c r="A2719" s="12" t="s">
        <v>57</v>
      </c>
      <c r="B2719" s="18" t="s">
        <v>241</v>
      </c>
      <c r="C2719" s="12" t="s">
        <v>519</v>
      </c>
      <c r="D2719" s="12" t="s">
        <v>10443</v>
      </c>
      <c r="E2719" s="19" t="s">
        <v>5</v>
      </c>
      <c r="F2719" s="19" t="s">
        <v>2673</v>
      </c>
      <c r="G2719" s="19" t="s">
        <v>10444</v>
      </c>
      <c r="H2719" s="12" t="s">
        <v>5770</v>
      </c>
      <c r="I2719" s="20">
        <v>30000</v>
      </c>
      <c r="J2719" s="12" t="s">
        <v>2302</v>
      </c>
      <c r="K2719" s="12" t="s">
        <v>2303</v>
      </c>
      <c r="L2719" s="12" t="s">
        <v>7875</v>
      </c>
      <c r="M2719" s="12"/>
      <c r="N2719" s="12" t="s">
        <v>10445</v>
      </c>
      <c r="O2719" s="23">
        <v>0</v>
      </c>
      <c r="P2719" s="23">
        <v>0</v>
      </c>
      <c r="Q2719" s="23">
        <v>0</v>
      </c>
      <c r="R2719" s="24">
        <v>0</v>
      </c>
      <c r="S2719" s="25">
        <v>224</v>
      </c>
      <c r="T2719" s="21"/>
      <c r="U2719" s="22" t="str">
        <f>IFERROR(VLOOKUP(B2719,[1]Planilha1!$A$1:$B$34,2,FALSE),"Liberado")</f>
        <v>Liberado</v>
      </c>
      <c r="V2719" s="21"/>
      <c r="W2719" s="21"/>
      <c r="X2719" s="21"/>
      <c r="Y2719" s="21"/>
      <c r="Z2719" s="21"/>
      <c r="AA2719" s="21"/>
      <c r="AB2719" s="21"/>
      <c r="AC2719" s="21"/>
      <c r="AD2719" s="21"/>
      <c r="AE2719" s="21"/>
      <c r="AF2719" s="21"/>
      <c r="AG2719" s="21"/>
      <c r="AH2719" s="21"/>
      <c r="AI2719" s="21"/>
      <c r="AJ2719" s="21"/>
      <c r="AK2719" s="21"/>
      <c r="AL2719" s="21"/>
      <c r="AM2719" s="21"/>
      <c r="AN2719" s="21"/>
      <c r="AO2719" s="21"/>
      <c r="AP2719" s="21"/>
      <c r="AQ2719" s="21"/>
      <c r="AR2719" s="21"/>
      <c r="AS2719" s="21"/>
      <c r="AT2719" s="21"/>
      <c r="AU2719" s="21"/>
      <c r="AV2719" s="21"/>
      <c r="AW2719" s="21"/>
      <c r="AX2719" s="21"/>
      <c r="AY2719" s="21"/>
      <c r="AZ2719" s="21"/>
      <c r="BA2719" s="21"/>
    </row>
    <row r="2720" spans="1:53" s="31" customFormat="1" ht="20.100000000000001" customHeight="1" x14ac:dyDescent="0.2">
      <c r="A2720" s="12" t="s">
        <v>57</v>
      </c>
      <c r="B2720" s="18" t="s">
        <v>241</v>
      </c>
      <c r="C2720" s="12" t="s">
        <v>534</v>
      </c>
      <c r="D2720" s="12" t="s">
        <v>1593</v>
      </c>
      <c r="E2720" s="19" t="s">
        <v>5</v>
      </c>
      <c r="F2720" s="19" t="s">
        <v>2255</v>
      </c>
      <c r="G2720" s="19" t="s">
        <v>5820</v>
      </c>
      <c r="H2720" s="12" t="s">
        <v>3037</v>
      </c>
      <c r="I2720" s="20">
        <v>27120</v>
      </c>
      <c r="J2720" s="12" t="s">
        <v>2258</v>
      </c>
      <c r="K2720" s="12" t="s">
        <v>5821</v>
      </c>
      <c r="L2720" s="12" t="s">
        <v>2368</v>
      </c>
      <c r="M2720" s="12"/>
      <c r="N2720" s="12" t="s">
        <v>5822</v>
      </c>
      <c r="O2720" s="23">
        <v>4428.42</v>
      </c>
      <c r="P2720" s="23">
        <v>0</v>
      </c>
      <c r="Q2720" s="23">
        <v>0</v>
      </c>
      <c r="R2720" s="24">
        <v>0</v>
      </c>
      <c r="S2720" s="25">
        <v>960</v>
      </c>
      <c r="T2720" s="21"/>
      <c r="U2720" s="22" t="str">
        <f>IFERROR(VLOOKUP(B2720,[1]Planilha1!$A$1:$B$34,2,FALSE),"Liberado")</f>
        <v>Liberado</v>
      </c>
      <c r="V2720" s="21"/>
      <c r="W2720" s="21"/>
      <c r="X2720" s="21"/>
      <c r="Y2720" s="21"/>
      <c r="Z2720" s="21"/>
      <c r="AA2720" s="21"/>
      <c r="AB2720" s="21"/>
      <c r="AC2720" s="21"/>
      <c r="AD2720" s="21"/>
      <c r="AE2720" s="21"/>
      <c r="AF2720" s="21"/>
      <c r="AG2720" s="21"/>
      <c r="AH2720" s="21"/>
      <c r="AI2720" s="21"/>
      <c r="AJ2720" s="21"/>
      <c r="AK2720" s="21"/>
      <c r="AL2720" s="21"/>
      <c r="AM2720" s="21"/>
      <c r="AN2720" s="21"/>
      <c r="AO2720" s="21"/>
      <c r="AP2720" s="21"/>
      <c r="AQ2720" s="21"/>
      <c r="AR2720" s="21"/>
      <c r="AS2720" s="21"/>
      <c r="AT2720" s="21"/>
      <c r="AU2720" s="21"/>
      <c r="AV2720" s="21"/>
      <c r="AW2720" s="21"/>
      <c r="AX2720" s="21"/>
      <c r="AY2720" s="21"/>
      <c r="AZ2720" s="21"/>
      <c r="BA2720" s="21"/>
    </row>
    <row r="2721" spans="1:53" s="31" customFormat="1" ht="20.100000000000001" customHeight="1" x14ac:dyDescent="0.2">
      <c r="A2721" s="12" t="s">
        <v>57</v>
      </c>
      <c r="B2721" s="18" t="s">
        <v>241</v>
      </c>
      <c r="C2721" s="12" t="s">
        <v>534</v>
      </c>
      <c r="D2721" s="12" t="s">
        <v>1594</v>
      </c>
      <c r="E2721" s="19" t="s">
        <v>5</v>
      </c>
      <c r="F2721" s="19" t="s">
        <v>2273</v>
      </c>
      <c r="G2721" s="19" t="s">
        <v>5823</v>
      </c>
      <c r="H2721" s="12" t="s">
        <v>3037</v>
      </c>
      <c r="I2721" s="20">
        <v>18100</v>
      </c>
      <c r="J2721" s="12" t="s">
        <v>2258</v>
      </c>
      <c r="K2721" s="12" t="s">
        <v>5824</v>
      </c>
      <c r="L2721" s="12" t="s">
        <v>2368</v>
      </c>
      <c r="M2721" s="12"/>
      <c r="N2721" s="12" t="s">
        <v>5825</v>
      </c>
      <c r="O2721" s="23">
        <v>0</v>
      </c>
      <c r="P2721" s="23">
        <v>10000</v>
      </c>
      <c r="Q2721" s="23">
        <v>0</v>
      </c>
      <c r="R2721" s="24">
        <v>0</v>
      </c>
      <c r="S2721" s="25">
        <v>960</v>
      </c>
      <c r="T2721" s="21"/>
      <c r="U2721" s="22" t="str">
        <f>IFERROR(VLOOKUP(B2721,[1]Planilha1!$A$1:$B$34,2,FALSE),"Liberado")</f>
        <v>Liberado</v>
      </c>
      <c r="V2721" s="21"/>
      <c r="W2721" s="21"/>
      <c r="X2721" s="21"/>
      <c r="Y2721" s="21"/>
      <c r="Z2721" s="21"/>
      <c r="AA2721" s="21"/>
      <c r="AB2721" s="21"/>
      <c r="AC2721" s="21"/>
      <c r="AD2721" s="21"/>
      <c r="AE2721" s="21"/>
      <c r="AF2721" s="21"/>
      <c r="AG2721" s="21"/>
      <c r="AH2721" s="21"/>
      <c r="AI2721" s="21"/>
      <c r="AJ2721" s="21"/>
      <c r="AK2721" s="21"/>
      <c r="AL2721" s="21"/>
      <c r="AM2721" s="21"/>
      <c r="AN2721" s="21"/>
      <c r="AO2721" s="21"/>
      <c r="AP2721" s="21"/>
      <c r="AQ2721" s="21"/>
      <c r="AR2721" s="21"/>
      <c r="AS2721" s="21"/>
      <c r="AT2721" s="21"/>
      <c r="AU2721" s="21"/>
      <c r="AV2721" s="21"/>
      <c r="AW2721" s="21"/>
      <c r="AX2721" s="21"/>
      <c r="AY2721" s="21"/>
      <c r="AZ2721" s="21"/>
      <c r="BA2721" s="21"/>
    </row>
    <row r="2722" spans="1:53" s="31" customFormat="1" ht="20.100000000000001" customHeight="1" x14ac:dyDescent="0.2">
      <c r="A2722" s="12" t="s">
        <v>57</v>
      </c>
      <c r="B2722" s="18" t="s">
        <v>241</v>
      </c>
      <c r="C2722" s="12" t="s">
        <v>534</v>
      </c>
      <c r="D2722" s="12" t="s">
        <v>1595</v>
      </c>
      <c r="E2722" s="19" t="s">
        <v>5</v>
      </c>
      <c r="F2722" s="19" t="s">
        <v>2273</v>
      </c>
      <c r="G2722" s="19" t="s">
        <v>5826</v>
      </c>
      <c r="H2722" s="12" t="s">
        <v>3037</v>
      </c>
      <c r="I2722" s="20">
        <v>31520</v>
      </c>
      <c r="J2722" s="12" t="s">
        <v>2302</v>
      </c>
      <c r="K2722" s="12" t="s">
        <v>2303</v>
      </c>
      <c r="L2722" s="12" t="s">
        <v>2299</v>
      </c>
      <c r="M2722" s="12"/>
      <c r="N2722" s="12" t="s">
        <v>5827</v>
      </c>
      <c r="O2722" s="23">
        <v>0</v>
      </c>
      <c r="P2722" s="23">
        <v>0</v>
      </c>
      <c r="Q2722" s="23">
        <v>0</v>
      </c>
      <c r="R2722" s="24">
        <v>0</v>
      </c>
      <c r="S2722" s="25">
        <v>704</v>
      </c>
      <c r="T2722" s="21"/>
      <c r="U2722" s="22" t="str">
        <f>IFERROR(VLOOKUP(B2722,[1]Planilha1!$A$1:$B$34,2,FALSE),"Liberado")</f>
        <v>Liberado</v>
      </c>
      <c r="V2722" s="21"/>
      <c r="W2722" s="21"/>
      <c r="X2722" s="21"/>
      <c r="Y2722" s="21"/>
      <c r="Z2722" s="21"/>
      <c r="AA2722" s="21"/>
      <c r="AB2722" s="21"/>
      <c r="AC2722" s="21"/>
      <c r="AD2722" s="21"/>
      <c r="AE2722" s="21"/>
      <c r="AF2722" s="21"/>
      <c r="AG2722" s="21"/>
      <c r="AH2722" s="21"/>
      <c r="AI2722" s="21"/>
      <c r="AJ2722" s="21"/>
      <c r="AK2722" s="21"/>
      <c r="AL2722" s="21"/>
      <c r="AM2722" s="21"/>
      <c r="AN2722" s="21"/>
      <c r="AO2722" s="21"/>
      <c r="AP2722" s="21"/>
      <c r="AQ2722" s="21"/>
      <c r="AR2722" s="21"/>
      <c r="AS2722" s="21"/>
      <c r="AT2722" s="21"/>
      <c r="AU2722" s="21"/>
      <c r="AV2722" s="21"/>
      <c r="AW2722" s="21"/>
      <c r="AX2722" s="21"/>
      <c r="AY2722" s="21"/>
      <c r="AZ2722" s="21"/>
      <c r="BA2722" s="21"/>
    </row>
    <row r="2723" spans="1:53" s="31" customFormat="1" ht="20.100000000000001" customHeight="1" x14ac:dyDescent="0.2">
      <c r="A2723" s="12" t="s">
        <v>57</v>
      </c>
      <c r="B2723" s="18" t="s">
        <v>241</v>
      </c>
      <c r="C2723" s="12" t="s">
        <v>534</v>
      </c>
      <c r="D2723" s="12" t="s">
        <v>1596</v>
      </c>
      <c r="E2723" s="19" t="s">
        <v>5</v>
      </c>
      <c r="F2723" s="19" t="s">
        <v>2273</v>
      </c>
      <c r="G2723" s="19" t="s">
        <v>5828</v>
      </c>
      <c r="H2723" s="12" t="s">
        <v>3037</v>
      </c>
      <c r="I2723" s="20">
        <v>31520</v>
      </c>
      <c r="J2723" s="12" t="s">
        <v>2302</v>
      </c>
      <c r="K2723" s="12" t="s">
        <v>5829</v>
      </c>
      <c r="L2723" s="12" t="s">
        <v>2299</v>
      </c>
      <c r="M2723" s="12"/>
      <c r="N2723" s="12" t="s">
        <v>5830</v>
      </c>
      <c r="O2723" s="23">
        <v>0</v>
      </c>
      <c r="P2723" s="23">
        <v>0</v>
      </c>
      <c r="Q2723" s="23">
        <v>0</v>
      </c>
      <c r="R2723" s="24">
        <v>0</v>
      </c>
      <c r="S2723" s="25">
        <v>704</v>
      </c>
      <c r="T2723" s="21"/>
      <c r="U2723" s="22" t="str">
        <f>IFERROR(VLOOKUP(B2723,[1]Planilha1!$A$1:$B$34,2,FALSE),"Liberado")</f>
        <v>Liberado</v>
      </c>
      <c r="V2723" s="21"/>
      <c r="W2723" s="21"/>
      <c r="X2723" s="21"/>
      <c r="Y2723" s="21"/>
      <c r="Z2723" s="21"/>
      <c r="AA2723" s="21"/>
      <c r="AB2723" s="21"/>
      <c r="AC2723" s="21"/>
      <c r="AD2723" s="21"/>
      <c r="AE2723" s="21"/>
      <c r="AF2723" s="21"/>
      <c r="AG2723" s="21"/>
      <c r="AH2723" s="21"/>
      <c r="AI2723" s="21"/>
      <c r="AJ2723" s="21"/>
      <c r="AK2723" s="21"/>
      <c r="AL2723" s="21"/>
      <c r="AM2723" s="21"/>
      <c r="AN2723" s="21"/>
      <c r="AO2723" s="21"/>
      <c r="AP2723" s="21"/>
      <c r="AQ2723" s="21"/>
      <c r="AR2723" s="21"/>
      <c r="AS2723" s="21"/>
      <c r="AT2723" s="21"/>
      <c r="AU2723" s="21"/>
      <c r="AV2723" s="21"/>
      <c r="AW2723" s="21"/>
      <c r="AX2723" s="21"/>
      <c r="AY2723" s="21"/>
      <c r="AZ2723" s="21"/>
      <c r="BA2723" s="21"/>
    </row>
    <row r="2724" spans="1:53" s="31" customFormat="1" ht="20.100000000000001" customHeight="1" x14ac:dyDescent="0.2">
      <c r="A2724" s="12" t="s">
        <v>57</v>
      </c>
      <c r="B2724" s="18" t="s">
        <v>241</v>
      </c>
      <c r="C2724" s="12" t="s">
        <v>534</v>
      </c>
      <c r="D2724" s="12" t="s">
        <v>1597</v>
      </c>
      <c r="E2724" s="19" t="s">
        <v>5</v>
      </c>
      <c r="F2724" s="19" t="s">
        <v>2244</v>
      </c>
      <c r="G2724" s="19" t="s">
        <v>5831</v>
      </c>
      <c r="H2724" s="12" t="s">
        <v>5776</v>
      </c>
      <c r="I2724" s="20">
        <v>44000</v>
      </c>
      <c r="J2724" s="12" t="s">
        <v>2258</v>
      </c>
      <c r="K2724" s="12" t="s">
        <v>5832</v>
      </c>
      <c r="L2724" s="12" t="s">
        <v>2368</v>
      </c>
      <c r="M2724" s="12"/>
      <c r="N2724" s="12" t="s">
        <v>5833</v>
      </c>
      <c r="O2724" s="23">
        <v>6000</v>
      </c>
      <c r="P2724" s="23">
        <v>0</v>
      </c>
      <c r="Q2724" s="23">
        <v>0</v>
      </c>
      <c r="R2724" s="24">
        <v>0</v>
      </c>
      <c r="S2724" s="25">
        <v>800</v>
      </c>
      <c r="T2724" s="21"/>
      <c r="U2724" s="22" t="str">
        <f>IFERROR(VLOOKUP(B2724,[1]Planilha1!$A$1:$B$34,2,FALSE),"Liberado")</f>
        <v>Liberado</v>
      </c>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row>
    <row r="2725" spans="1:53" s="31" customFormat="1" ht="20.100000000000001" customHeight="1" x14ac:dyDescent="0.2">
      <c r="A2725" s="12" t="s">
        <v>57</v>
      </c>
      <c r="B2725" s="18" t="s">
        <v>241</v>
      </c>
      <c r="C2725" s="12" t="s">
        <v>534</v>
      </c>
      <c r="D2725" s="12" t="s">
        <v>1599</v>
      </c>
      <c r="E2725" s="19" t="s">
        <v>5</v>
      </c>
      <c r="F2725" s="19" t="s">
        <v>2273</v>
      </c>
      <c r="G2725" s="19" t="s">
        <v>5836</v>
      </c>
      <c r="H2725" s="12" t="s">
        <v>3037</v>
      </c>
      <c r="I2725" s="20">
        <v>35200</v>
      </c>
      <c r="J2725" s="12" t="s">
        <v>2302</v>
      </c>
      <c r="K2725" s="12" t="s">
        <v>2303</v>
      </c>
      <c r="L2725" s="12" t="s">
        <v>2299</v>
      </c>
      <c r="M2725" s="12"/>
      <c r="N2725" s="12" t="s">
        <v>5837</v>
      </c>
      <c r="O2725" s="23">
        <v>0</v>
      </c>
      <c r="P2725" s="23">
        <v>0</v>
      </c>
      <c r="Q2725" s="23">
        <v>0</v>
      </c>
      <c r="R2725" s="24">
        <v>0</v>
      </c>
      <c r="S2725" s="25">
        <v>576</v>
      </c>
      <c r="T2725" s="21"/>
      <c r="U2725" s="22" t="str">
        <f>IFERROR(VLOOKUP(B2725,[1]Planilha1!$A$1:$B$34,2,FALSE),"Liberado")</f>
        <v>Liberado</v>
      </c>
      <c r="V2725" s="21"/>
      <c r="W2725" s="21"/>
      <c r="X2725" s="21"/>
      <c r="Y2725" s="21"/>
      <c r="Z2725" s="21"/>
      <c r="AA2725" s="21"/>
      <c r="AB2725" s="21"/>
      <c r="AC2725" s="21"/>
      <c r="AD2725" s="21"/>
      <c r="AE2725" s="21"/>
      <c r="AF2725" s="21"/>
      <c r="AG2725" s="21"/>
      <c r="AH2725" s="21"/>
      <c r="AI2725" s="21"/>
      <c r="AJ2725" s="21"/>
      <c r="AK2725" s="21"/>
      <c r="AL2725" s="21"/>
      <c r="AM2725" s="21"/>
      <c r="AN2725" s="21"/>
      <c r="AO2725" s="21"/>
      <c r="AP2725" s="21"/>
      <c r="AQ2725" s="21"/>
      <c r="AR2725" s="21"/>
      <c r="AS2725" s="21"/>
      <c r="AT2725" s="21"/>
      <c r="AU2725" s="21"/>
      <c r="AV2725" s="21"/>
      <c r="AW2725" s="21"/>
      <c r="AX2725" s="21"/>
      <c r="AY2725" s="21"/>
      <c r="AZ2725" s="21"/>
      <c r="BA2725" s="21"/>
    </row>
    <row r="2726" spans="1:53" s="31" customFormat="1" ht="20.100000000000001" customHeight="1" x14ac:dyDescent="0.2">
      <c r="A2726" s="12" t="s">
        <v>57</v>
      </c>
      <c r="B2726" s="18" t="s">
        <v>241</v>
      </c>
      <c r="C2726" s="12" t="s">
        <v>534</v>
      </c>
      <c r="D2726" s="12" t="s">
        <v>1600</v>
      </c>
      <c r="E2726" s="19" t="s">
        <v>5</v>
      </c>
      <c r="F2726" s="19" t="s">
        <v>2273</v>
      </c>
      <c r="G2726" s="19" t="s">
        <v>5838</v>
      </c>
      <c r="H2726" s="12" t="s">
        <v>5839</v>
      </c>
      <c r="I2726" s="20">
        <v>36000</v>
      </c>
      <c r="J2726" s="12" t="s">
        <v>2302</v>
      </c>
      <c r="K2726" s="12" t="s">
        <v>3124</v>
      </c>
      <c r="L2726" s="12" t="s">
        <v>3321</v>
      </c>
      <c r="M2726" s="12"/>
      <c r="N2726" s="12" t="s">
        <v>5840</v>
      </c>
      <c r="O2726" s="23">
        <v>0</v>
      </c>
      <c r="P2726" s="23">
        <v>0</v>
      </c>
      <c r="Q2726" s="23">
        <v>0</v>
      </c>
      <c r="R2726" s="24">
        <v>0</v>
      </c>
      <c r="S2726" s="25">
        <v>480</v>
      </c>
      <c r="T2726" s="21"/>
      <c r="U2726" s="22" t="str">
        <f>IFERROR(VLOOKUP(B2726,[1]Planilha1!$A$1:$B$34,2,FALSE),"Liberado")</f>
        <v>Liberado</v>
      </c>
      <c r="V2726" s="21"/>
      <c r="W2726" s="21"/>
      <c r="X2726" s="21"/>
      <c r="Y2726" s="21"/>
      <c r="Z2726" s="21"/>
      <c r="AA2726" s="21"/>
      <c r="AB2726" s="21"/>
      <c r="AC2726" s="21"/>
      <c r="AD2726" s="21"/>
      <c r="AE2726" s="21"/>
      <c r="AF2726" s="21"/>
      <c r="AG2726" s="21"/>
      <c r="AH2726" s="21"/>
      <c r="AI2726" s="21"/>
      <c r="AJ2726" s="21"/>
      <c r="AK2726" s="21"/>
      <c r="AL2726" s="21"/>
      <c r="AM2726" s="21"/>
      <c r="AN2726" s="21"/>
      <c r="AO2726" s="21"/>
      <c r="AP2726" s="21"/>
      <c r="AQ2726" s="21"/>
      <c r="AR2726" s="21"/>
      <c r="AS2726" s="21"/>
      <c r="AT2726" s="21"/>
      <c r="AU2726" s="21"/>
      <c r="AV2726" s="21"/>
      <c r="AW2726" s="21"/>
      <c r="AX2726" s="21"/>
      <c r="AY2726" s="21"/>
      <c r="AZ2726" s="21"/>
      <c r="BA2726" s="21"/>
    </row>
    <row r="2727" spans="1:53" s="31" customFormat="1" ht="20.100000000000001" customHeight="1" x14ac:dyDescent="0.2">
      <c r="A2727" s="12" t="s">
        <v>57</v>
      </c>
      <c r="B2727" s="18" t="s">
        <v>241</v>
      </c>
      <c r="C2727" s="12" t="s">
        <v>534</v>
      </c>
      <c r="D2727" s="12" t="s">
        <v>1601</v>
      </c>
      <c r="E2727" s="19" t="s">
        <v>5</v>
      </c>
      <c r="F2727" s="19" t="s">
        <v>2273</v>
      </c>
      <c r="G2727" s="19" t="s">
        <v>5841</v>
      </c>
      <c r="H2727" s="12" t="s">
        <v>3037</v>
      </c>
      <c r="I2727" s="20">
        <v>10000</v>
      </c>
      <c r="J2727" s="12" t="s">
        <v>2302</v>
      </c>
      <c r="K2727" s="12" t="s">
        <v>3124</v>
      </c>
      <c r="L2727" s="12" t="s">
        <v>2299</v>
      </c>
      <c r="M2727" s="12"/>
      <c r="N2727" s="12" t="s">
        <v>5842</v>
      </c>
      <c r="O2727" s="23">
        <v>0</v>
      </c>
      <c r="P2727" s="23">
        <v>0</v>
      </c>
      <c r="Q2727" s="23">
        <v>0</v>
      </c>
      <c r="R2727" s="24">
        <v>0</v>
      </c>
      <c r="S2727" s="25">
        <v>256</v>
      </c>
      <c r="T2727" s="21"/>
      <c r="U2727" s="22" t="str">
        <f>IFERROR(VLOOKUP(B2727,[1]Planilha1!$A$1:$B$34,2,FALSE),"Liberado")</f>
        <v>Liberado</v>
      </c>
      <c r="V2727" s="21"/>
      <c r="W2727" s="21"/>
      <c r="X2727" s="21"/>
      <c r="Y2727" s="21"/>
      <c r="Z2727" s="21"/>
      <c r="AA2727" s="21"/>
      <c r="AB2727" s="21"/>
      <c r="AC2727" s="21"/>
      <c r="AD2727" s="21"/>
      <c r="AE2727" s="21"/>
      <c r="AF2727" s="21"/>
      <c r="AG2727" s="21"/>
      <c r="AH2727" s="21"/>
      <c r="AI2727" s="21"/>
      <c r="AJ2727" s="21"/>
      <c r="AK2727" s="21"/>
      <c r="AL2727" s="21"/>
      <c r="AM2727" s="21"/>
      <c r="AN2727" s="21"/>
      <c r="AO2727" s="21"/>
      <c r="AP2727" s="21"/>
      <c r="AQ2727" s="21"/>
      <c r="AR2727" s="21"/>
      <c r="AS2727" s="21"/>
      <c r="AT2727" s="21"/>
      <c r="AU2727" s="21"/>
      <c r="AV2727" s="21"/>
      <c r="AW2727" s="21"/>
      <c r="AX2727" s="21"/>
      <c r="AY2727" s="21"/>
      <c r="AZ2727" s="21"/>
      <c r="BA2727" s="21"/>
    </row>
    <row r="2728" spans="1:53" s="31" customFormat="1" ht="20.100000000000001" customHeight="1" x14ac:dyDescent="0.2">
      <c r="A2728" s="12" t="s">
        <v>57</v>
      </c>
      <c r="B2728" s="18" t="s">
        <v>241</v>
      </c>
      <c r="C2728" s="12" t="s">
        <v>534</v>
      </c>
      <c r="D2728" s="12" t="s">
        <v>10447</v>
      </c>
      <c r="E2728" s="19" t="s">
        <v>5</v>
      </c>
      <c r="F2728" s="19" t="s">
        <v>12</v>
      </c>
      <c r="G2728" s="19" t="s">
        <v>10448</v>
      </c>
      <c r="H2728" s="12" t="s">
        <v>10449</v>
      </c>
      <c r="I2728" s="20">
        <v>70.5</v>
      </c>
      <c r="J2728" s="12" t="s">
        <v>2302</v>
      </c>
      <c r="K2728" s="12" t="s">
        <v>10450</v>
      </c>
      <c r="L2728" s="12" t="s">
        <v>2266</v>
      </c>
      <c r="M2728" s="12"/>
      <c r="N2728" s="12" t="s">
        <v>10451</v>
      </c>
      <c r="O2728" s="23">
        <v>0</v>
      </c>
      <c r="P2728" s="23">
        <v>0</v>
      </c>
      <c r="Q2728" s="23">
        <v>0</v>
      </c>
      <c r="R2728" s="24">
        <v>0</v>
      </c>
      <c r="S2728" s="25">
        <v>0</v>
      </c>
      <c r="T2728" s="21"/>
      <c r="U2728" s="22" t="str">
        <f>IFERROR(VLOOKUP(B2728,[1]Planilha1!$A$1:$B$34,2,FALSE),"Liberado")</f>
        <v>Liberado</v>
      </c>
      <c r="V2728" s="21"/>
      <c r="W2728" s="21"/>
      <c r="X2728" s="21"/>
      <c r="Y2728" s="21"/>
      <c r="Z2728" s="21"/>
      <c r="AA2728" s="21"/>
      <c r="AB2728" s="21"/>
      <c r="AC2728" s="21"/>
      <c r="AD2728" s="21"/>
      <c r="AE2728" s="21"/>
      <c r="AF2728" s="21"/>
      <c r="AG2728" s="21"/>
      <c r="AH2728" s="21"/>
      <c r="AI2728" s="21"/>
      <c r="AJ2728" s="21"/>
      <c r="AK2728" s="21"/>
      <c r="AL2728" s="21"/>
      <c r="AM2728" s="21"/>
      <c r="AN2728" s="21"/>
      <c r="AO2728" s="21"/>
      <c r="AP2728" s="21"/>
      <c r="AQ2728" s="21"/>
      <c r="AR2728" s="21"/>
      <c r="AS2728" s="21"/>
      <c r="AT2728" s="21"/>
      <c r="AU2728" s="21"/>
      <c r="AV2728" s="21"/>
      <c r="AW2728" s="21"/>
      <c r="AX2728" s="21"/>
      <c r="AY2728" s="21"/>
      <c r="AZ2728" s="21"/>
      <c r="BA2728" s="21"/>
    </row>
    <row r="2729" spans="1:53" s="31" customFormat="1" ht="20.100000000000001" customHeight="1" x14ac:dyDescent="0.2">
      <c r="A2729" s="12" t="s">
        <v>57</v>
      </c>
      <c r="B2729" s="18" t="s">
        <v>241</v>
      </c>
      <c r="C2729" s="12" t="s">
        <v>534</v>
      </c>
      <c r="D2729" s="12" t="s">
        <v>10452</v>
      </c>
      <c r="E2729" s="19" t="s">
        <v>5</v>
      </c>
      <c r="F2729" s="19" t="s">
        <v>7837</v>
      </c>
      <c r="G2729" s="19" t="s">
        <v>10453</v>
      </c>
      <c r="H2729" s="12" t="s">
        <v>2773</v>
      </c>
      <c r="I2729" s="20">
        <v>17066.8</v>
      </c>
      <c r="J2729" s="12" t="s">
        <v>2302</v>
      </c>
      <c r="K2729" s="12" t="s">
        <v>2303</v>
      </c>
      <c r="L2729" s="12" t="s">
        <v>7875</v>
      </c>
      <c r="M2729" s="12"/>
      <c r="N2729" s="12" t="s">
        <v>2774</v>
      </c>
      <c r="O2729" s="23">
        <v>0</v>
      </c>
      <c r="P2729" s="23">
        <v>0</v>
      </c>
      <c r="Q2729" s="23">
        <v>0</v>
      </c>
      <c r="R2729" s="24">
        <v>0</v>
      </c>
      <c r="S2729" s="25">
        <v>192</v>
      </c>
      <c r="T2729" s="21"/>
      <c r="U2729" s="22" t="str">
        <f>IFERROR(VLOOKUP(B2729,[1]Planilha1!$A$1:$B$34,2,FALSE),"Liberado")</f>
        <v>Liberado</v>
      </c>
      <c r="V2729" s="21"/>
      <c r="W2729" s="21"/>
      <c r="X2729" s="21"/>
      <c r="Y2729" s="21"/>
      <c r="Z2729" s="21"/>
      <c r="AA2729" s="21"/>
      <c r="AB2729" s="21"/>
      <c r="AC2729" s="21"/>
      <c r="AD2729" s="21"/>
      <c r="AE2729" s="21"/>
      <c r="AF2729" s="21"/>
      <c r="AG2729" s="21"/>
      <c r="AH2729" s="21"/>
      <c r="AI2729" s="21"/>
      <c r="AJ2729" s="21"/>
      <c r="AK2729" s="21"/>
      <c r="AL2729" s="21"/>
      <c r="AM2729" s="21"/>
      <c r="AN2729" s="21"/>
      <c r="AO2729" s="21"/>
      <c r="AP2729" s="21"/>
      <c r="AQ2729" s="21"/>
      <c r="AR2729" s="21"/>
      <c r="AS2729" s="21"/>
      <c r="AT2729" s="21"/>
      <c r="AU2729" s="21"/>
      <c r="AV2729" s="21"/>
      <c r="AW2729" s="21"/>
      <c r="AX2729" s="21"/>
      <c r="AY2729" s="21"/>
      <c r="AZ2729" s="21"/>
      <c r="BA2729" s="21"/>
    </row>
    <row r="2730" spans="1:53" s="31" customFormat="1" ht="20.100000000000001" customHeight="1" x14ac:dyDescent="0.2">
      <c r="A2730" s="12" t="s">
        <v>57</v>
      </c>
      <c r="B2730" s="18" t="s">
        <v>241</v>
      </c>
      <c r="C2730" s="12" t="s">
        <v>534</v>
      </c>
      <c r="D2730" s="12" t="s">
        <v>1604</v>
      </c>
      <c r="E2730" s="19" t="s">
        <v>5</v>
      </c>
      <c r="F2730" s="19" t="s">
        <v>10371</v>
      </c>
      <c r="G2730" s="19" t="s">
        <v>10454</v>
      </c>
      <c r="H2730" s="12" t="s">
        <v>10427</v>
      </c>
      <c r="I2730" s="20">
        <v>0</v>
      </c>
      <c r="J2730" s="12" t="s">
        <v>2258</v>
      </c>
      <c r="K2730" s="12" t="s">
        <v>10455</v>
      </c>
      <c r="L2730" s="12" t="s">
        <v>3974</v>
      </c>
      <c r="M2730" s="12"/>
      <c r="N2730" s="12" t="s">
        <v>10456</v>
      </c>
      <c r="O2730" s="23">
        <v>0</v>
      </c>
      <c r="P2730" s="23">
        <v>1000</v>
      </c>
      <c r="Q2730" s="23">
        <v>0</v>
      </c>
      <c r="R2730" s="24">
        <v>0</v>
      </c>
      <c r="S2730" s="25">
        <v>0</v>
      </c>
      <c r="T2730" s="21"/>
      <c r="U2730" s="22" t="str">
        <f>IFERROR(VLOOKUP(B2730,[1]Planilha1!$A$1:$B$34,2,FALSE),"Liberado")</f>
        <v>Liberado</v>
      </c>
      <c r="V2730" s="21"/>
      <c r="W2730" s="21"/>
      <c r="X2730" s="21"/>
      <c r="Y2730" s="21"/>
      <c r="Z2730" s="21"/>
      <c r="AA2730" s="21"/>
      <c r="AB2730" s="21"/>
      <c r="AC2730" s="21"/>
      <c r="AD2730" s="21"/>
      <c r="AE2730" s="21"/>
      <c r="AF2730" s="21"/>
      <c r="AG2730" s="21"/>
      <c r="AH2730" s="21"/>
      <c r="AI2730" s="21"/>
      <c r="AJ2730" s="21"/>
      <c r="AK2730" s="21"/>
      <c r="AL2730" s="21"/>
      <c r="AM2730" s="21"/>
      <c r="AN2730" s="21"/>
      <c r="AO2730" s="21"/>
      <c r="AP2730" s="21"/>
      <c r="AQ2730" s="21"/>
      <c r="AR2730" s="21"/>
      <c r="AS2730" s="21"/>
      <c r="AT2730" s="21"/>
      <c r="AU2730" s="21"/>
      <c r="AV2730" s="21"/>
      <c r="AW2730" s="21"/>
      <c r="AX2730" s="21"/>
      <c r="AY2730" s="21"/>
      <c r="AZ2730" s="21"/>
      <c r="BA2730" s="21"/>
    </row>
    <row r="2731" spans="1:53" s="31" customFormat="1" ht="20.100000000000001" customHeight="1" x14ac:dyDescent="0.2">
      <c r="A2731" s="12" t="s">
        <v>57</v>
      </c>
      <c r="B2731" s="18" t="s">
        <v>241</v>
      </c>
      <c r="C2731" s="12" t="s">
        <v>556</v>
      </c>
      <c r="D2731" s="12" t="s">
        <v>1602</v>
      </c>
      <c r="E2731" s="19" t="s">
        <v>5</v>
      </c>
      <c r="F2731" s="19" t="s">
        <v>2519</v>
      </c>
      <c r="G2731" s="19" t="s">
        <v>5843</v>
      </c>
      <c r="H2731" s="12" t="s">
        <v>5844</v>
      </c>
      <c r="I2731" s="20">
        <v>28960</v>
      </c>
      <c r="J2731" s="12" t="s">
        <v>2302</v>
      </c>
      <c r="K2731" s="12" t="s">
        <v>5845</v>
      </c>
      <c r="L2731" s="12" t="s">
        <v>8057</v>
      </c>
      <c r="M2731" s="12"/>
      <c r="N2731" s="12" t="s">
        <v>5846</v>
      </c>
      <c r="O2731" s="23">
        <v>0</v>
      </c>
      <c r="P2731" s="23">
        <v>0</v>
      </c>
      <c r="Q2731" s="23">
        <v>0</v>
      </c>
      <c r="R2731" s="24">
        <v>0</v>
      </c>
      <c r="S2731" s="25">
        <v>928</v>
      </c>
      <c r="T2731" s="21"/>
      <c r="U2731" s="22" t="str">
        <f>IFERROR(VLOOKUP(B2731,[1]Planilha1!$A$1:$B$34,2,FALSE),"Liberado")</f>
        <v>Liberado</v>
      </c>
      <c r="V2731" s="21"/>
      <c r="W2731" s="21"/>
      <c r="X2731" s="21"/>
      <c r="Y2731" s="21"/>
      <c r="Z2731" s="21"/>
      <c r="AA2731" s="21"/>
      <c r="AB2731" s="21"/>
      <c r="AC2731" s="21"/>
      <c r="AD2731" s="21"/>
      <c r="AE2731" s="21"/>
      <c r="AF2731" s="21"/>
      <c r="AG2731" s="21"/>
      <c r="AH2731" s="21"/>
      <c r="AI2731" s="21"/>
      <c r="AJ2731" s="21"/>
      <c r="AK2731" s="21"/>
      <c r="AL2731" s="21"/>
      <c r="AM2731" s="21"/>
      <c r="AN2731" s="21"/>
      <c r="AO2731" s="21"/>
      <c r="AP2731" s="21"/>
      <c r="AQ2731" s="21"/>
      <c r="AR2731" s="21"/>
      <c r="AS2731" s="21"/>
      <c r="AT2731" s="21"/>
      <c r="AU2731" s="21"/>
      <c r="AV2731" s="21"/>
      <c r="AW2731" s="21"/>
      <c r="AX2731" s="21"/>
      <c r="AY2731" s="21"/>
      <c r="AZ2731" s="21"/>
      <c r="BA2731" s="21"/>
    </row>
    <row r="2732" spans="1:53" s="31" customFormat="1" ht="20.100000000000001" customHeight="1" x14ac:dyDescent="0.2">
      <c r="A2732" s="12" t="s">
        <v>57</v>
      </c>
      <c r="B2732" s="18" t="s">
        <v>241</v>
      </c>
      <c r="C2732" s="12" t="s">
        <v>556</v>
      </c>
      <c r="D2732" s="12" t="s">
        <v>1603</v>
      </c>
      <c r="E2732" s="19" t="s">
        <v>5</v>
      </c>
      <c r="F2732" s="19" t="s">
        <v>2273</v>
      </c>
      <c r="G2732" s="19" t="s">
        <v>5847</v>
      </c>
      <c r="H2732" s="12" t="s">
        <v>5848</v>
      </c>
      <c r="I2732" s="20">
        <v>20000</v>
      </c>
      <c r="J2732" s="12" t="s">
        <v>2302</v>
      </c>
      <c r="K2732" s="12" t="s">
        <v>5849</v>
      </c>
      <c r="L2732" s="12" t="s">
        <v>2299</v>
      </c>
      <c r="M2732" s="12"/>
      <c r="N2732" s="12" t="s">
        <v>5850</v>
      </c>
      <c r="O2732" s="23">
        <v>0</v>
      </c>
      <c r="P2732" s="23">
        <v>0</v>
      </c>
      <c r="Q2732" s="23">
        <v>0</v>
      </c>
      <c r="R2732" s="24">
        <v>0</v>
      </c>
      <c r="S2732" s="25">
        <v>1120</v>
      </c>
      <c r="T2732" s="21"/>
      <c r="U2732" s="22" t="str">
        <f>IFERROR(VLOOKUP(B2732,[1]Planilha1!$A$1:$B$34,2,FALSE),"Liberado")</f>
        <v>Liberado</v>
      </c>
      <c r="V2732" s="21"/>
      <c r="W2732" s="21"/>
      <c r="X2732" s="21"/>
      <c r="Y2732" s="21"/>
      <c r="Z2732" s="21"/>
      <c r="AA2732" s="21"/>
      <c r="AB2732" s="21"/>
      <c r="AC2732" s="21"/>
      <c r="AD2732" s="21"/>
      <c r="AE2732" s="21"/>
      <c r="AF2732" s="21"/>
      <c r="AG2732" s="21"/>
      <c r="AH2732" s="21"/>
      <c r="AI2732" s="21"/>
      <c r="AJ2732" s="21"/>
      <c r="AK2732" s="21"/>
      <c r="AL2732" s="21"/>
      <c r="AM2732" s="21"/>
      <c r="AN2732" s="21"/>
      <c r="AO2732" s="21"/>
      <c r="AP2732" s="21"/>
      <c r="AQ2732" s="21"/>
      <c r="AR2732" s="21"/>
      <c r="AS2732" s="21"/>
      <c r="AT2732" s="21"/>
      <c r="AU2732" s="21"/>
      <c r="AV2732" s="21"/>
      <c r="AW2732" s="21"/>
      <c r="AX2732" s="21"/>
      <c r="AY2732" s="21"/>
      <c r="AZ2732" s="21"/>
      <c r="BA2732" s="21"/>
    </row>
    <row r="2733" spans="1:53" s="31" customFormat="1" ht="20.100000000000001" customHeight="1" x14ac:dyDescent="0.2">
      <c r="A2733" s="12" t="s">
        <v>57</v>
      </c>
      <c r="B2733" s="18" t="s">
        <v>241</v>
      </c>
      <c r="C2733" s="12" t="s">
        <v>556</v>
      </c>
      <c r="D2733" s="12" t="s">
        <v>1604</v>
      </c>
      <c r="E2733" s="19" t="s">
        <v>5</v>
      </c>
      <c r="F2733" s="19" t="s">
        <v>10371</v>
      </c>
      <c r="G2733" s="19" t="s">
        <v>10457</v>
      </c>
      <c r="H2733" s="12" t="s">
        <v>10458</v>
      </c>
      <c r="I2733" s="20">
        <v>0</v>
      </c>
      <c r="J2733" s="12" t="s">
        <v>2302</v>
      </c>
      <c r="K2733" s="12" t="s">
        <v>10459</v>
      </c>
      <c r="L2733" s="12" t="s">
        <v>2299</v>
      </c>
      <c r="M2733" s="12"/>
      <c r="N2733" s="12" t="s">
        <v>10460</v>
      </c>
      <c r="O2733" s="23">
        <v>0</v>
      </c>
      <c r="P2733" s="23">
        <v>0</v>
      </c>
      <c r="Q2733" s="23">
        <v>0</v>
      </c>
      <c r="R2733" s="24">
        <v>0</v>
      </c>
      <c r="S2733" s="25">
        <v>360</v>
      </c>
      <c r="T2733" s="21"/>
      <c r="U2733" s="22" t="str">
        <f>IFERROR(VLOOKUP(B2733,[1]Planilha1!$A$1:$B$34,2,FALSE),"Liberado")</f>
        <v>Liberado</v>
      </c>
      <c r="V2733" s="21"/>
      <c r="W2733" s="21"/>
      <c r="X2733" s="21"/>
      <c r="Y2733" s="21"/>
      <c r="Z2733" s="21"/>
      <c r="AA2733" s="21"/>
      <c r="AB2733" s="21"/>
      <c r="AC2733" s="21"/>
      <c r="AD2733" s="21"/>
      <c r="AE2733" s="21"/>
      <c r="AF2733" s="21"/>
      <c r="AG2733" s="21"/>
      <c r="AH2733" s="21"/>
      <c r="AI2733" s="21"/>
      <c r="AJ2733" s="21"/>
      <c r="AK2733" s="21"/>
      <c r="AL2733" s="21"/>
      <c r="AM2733" s="21"/>
      <c r="AN2733" s="21"/>
      <c r="AO2733" s="21"/>
      <c r="AP2733" s="21"/>
      <c r="AQ2733" s="21"/>
      <c r="AR2733" s="21"/>
      <c r="AS2733" s="21"/>
      <c r="AT2733" s="21"/>
      <c r="AU2733" s="21"/>
      <c r="AV2733" s="21"/>
      <c r="AW2733" s="21"/>
      <c r="AX2733" s="21"/>
      <c r="AY2733" s="21"/>
      <c r="AZ2733" s="21"/>
      <c r="BA2733" s="21"/>
    </row>
    <row r="2734" spans="1:53" s="31" customFormat="1" ht="20.100000000000001" customHeight="1" x14ac:dyDescent="0.2">
      <c r="A2734" s="12" t="s">
        <v>57</v>
      </c>
      <c r="B2734" s="18" t="s">
        <v>241</v>
      </c>
      <c r="C2734" s="12" t="s">
        <v>556</v>
      </c>
      <c r="D2734" s="12" t="s">
        <v>1604</v>
      </c>
      <c r="E2734" s="19" t="s">
        <v>5</v>
      </c>
      <c r="F2734" s="19" t="s">
        <v>5349</v>
      </c>
      <c r="G2734" s="19" t="s">
        <v>5851</v>
      </c>
      <c r="H2734" s="12" t="s">
        <v>5852</v>
      </c>
      <c r="I2734" s="20">
        <v>0</v>
      </c>
      <c r="J2734" s="12" t="s">
        <v>2258</v>
      </c>
      <c r="K2734" s="12" t="s">
        <v>5853</v>
      </c>
      <c r="L2734" s="12" t="s">
        <v>2368</v>
      </c>
      <c r="M2734" s="12"/>
      <c r="N2734" s="12" t="s">
        <v>5854</v>
      </c>
      <c r="O2734" s="23">
        <v>0</v>
      </c>
      <c r="P2734" s="23">
        <v>0</v>
      </c>
      <c r="Q2734" s="23">
        <v>0</v>
      </c>
      <c r="R2734" s="24">
        <v>0</v>
      </c>
      <c r="S2734" s="25">
        <v>360</v>
      </c>
      <c r="T2734" s="21"/>
      <c r="U2734" s="22" t="str">
        <f>IFERROR(VLOOKUP(B2734,[1]Planilha1!$A$1:$B$34,2,FALSE),"Liberado")</f>
        <v>Liberado</v>
      </c>
      <c r="V2734" s="21"/>
      <c r="W2734" s="21"/>
      <c r="X2734" s="21"/>
      <c r="Y2734" s="21"/>
      <c r="Z2734" s="21"/>
      <c r="AA2734" s="21"/>
      <c r="AB2734" s="21"/>
      <c r="AC2734" s="21"/>
      <c r="AD2734" s="21"/>
      <c r="AE2734" s="21"/>
      <c r="AF2734" s="21"/>
      <c r="AG2734" s="21"/>
      <c r="AH2734" s="21"/>
      <c r="AI2734" s="21"/>
      <c r="AJ2734" s="21"/>
      <c r="AK2734" s="21"/>
      <c r="AL2734" s="21"/>
      <c r="AM2734" s="21"/>
      <c r="AN2734" s="21"/>
      <c r="AO2734" s="21"/>
      <c r="AP2734" s="21"/>
      <c r="AQ2734" s="21"/>
      <c r="AR2734" s="21"/>
      <c r="AS2734" s="21"/>
      <c r="AT2734" s="21"/>
      <c r="AU2734" s="21"/>
      <c r="AV2734" s="21"/>
      <c r="AW2734" s="21"/>
      <c r="AX2734" s="21"/>
      <c r="AY2734" s="21"/>
      <c r="AZ2734" s="21"/>
      <c r="BA2734" s="21"/>
    </row>
    <row r="2735" spans="1:53" s="31" customFormat="1" ht="20.100000000000001" customHeight="1" x14ac:dyDescent="0.2">
      <c r="A2735" s="12" t="s">
        <v>57</v>
      </c>
      <c r="B2735" s="18" t="s">
        <v>241</v>
      </c>
      <c r="C2735" s="12" t="s">
        <v>556</v>
      </c>
      <c r="D2735" s="12" t="s">
        <v>1605</v>
      </c>
      <c r="E2735" s="19" t="s">
        <v>5</v>
      </c>
      <c r="F2735" s="19" t="s">
        <v>2244</v>
      </c>
      <c r="G2735" s="19" t="s">
        <v>5855</v>
      </c>
      <c r="H2735" s="12" t="s">
        <v>5844</v>
      </c>
      <c r="I2735" s="20">
        <v>31520</v>
      </c>
      <c r="J2735" s="12" t="s">
        <v>2258</v>
      </c>
      <c r="K2735" s="12" t="s">
        <v>5856</v>
      </c>
      <c r="L2735" s="12" t="s">
        <v>2368</v>
      </c>
      <c r="M2735" s="12"/>
      <c r="N2735" s="12" t="s">
        <v>10461</v>
      </c>
      <c r="O2735" s="23">
        <v>3000</v>
      </c>
      <c r="P2735" s="23">
        <v>0</v>
      </c>
      <c r="Q2735" s="23">
        <v>0</v>
      </c>
      <c r="R2735" s="24">
        <v>0</v>
      </c>
      <c r="S2735" s="25">
        <v>672</v>
      </c>
      <c r="T2735" s="21"/>
      <c r="U2735" s="22" t="str">
        <f>IFERROR(VLOOKUP(B2735,[1]Planilha1!$A$1:$B$34,2,FALSE),"Liberado")</f>
        <v>Liberado</v>
      </c>
      <c r="V2735" s="21"/>
      <c r="W2735" s="21"/>
      <c r="X2735" s="21"/>
      <c r="Y2735" s="21"/>
      <c r="Z2735" s="21"/>
      <c r="AA2735" s="21"/>
      <c r="AB2735" s="21"/>
      <c r="AC2735" s="21"/>
      <c r="AD2735" s="21"/>
      <c r="AE2735" s="21"/>
      <c r="AF2735" s="21"/>
      <c r="AG2735" s="21"/>
      <c r="AH2735" s="21"/>
      <c r="AI2735" s="21"/>
      <c r="AJ2735" s="21"/>
      <c r="AK2735" s="21"/>
      <c r="AL2735" s="21"/>
      <c r="AM2735" s="21"/>
      <c r="AN2735" s="21"/>
      <c r="AO2735" s="21"/>
      <c r="AP2735" s="21"/>
      <c r="AQ2735" s="21"/>
      <c r="AR2735" s="21"/>
      <c r="AS2735" s="21"/>
      <c r="AT2735" s="21"/>
      <c r="AU2735" s="21"/>
      <c r="AV2735" s="21"/>
      <c r="AW2735" s="21"/>
      <c r="AX2735" s="21"/>
      <c r="AY2735" s="21"/>
      <c r="AZ2735" s="21"/>
      <c r="BA2735" s="21"/>
    </row>
    <row r="2736" spans="1:53" s="31" customFormat="1" ht="20.100000000000001" customHeight="1" x14ac:dyDescent="0.2">
      <c r="A2736" s="12" t="s">
        <v>57</v>
      </c>
      <c r="B2736" s="18" t="s">
        <v>241</v>
      </c>
      <c r="C2736" s="12" t="s">
        <v>556</v>
      </c>
      <c r="D2736" s="12" t="s">
        <v>1606</v>
      </c>
      <c r="E2736" s="19" t="s">
        <v>5</v>
      </c>
      <c r="F2736" s="19" t="s">
        <v>2273</v>
      </c>
      <c r="G2736" s="19" t="s">
        <v>5857</v>
      </c>
      <c r="H2736" s="12" t="s">
        <v>5844</v>
      </c>
      <c r="I2736" s="20">
        <v>35200</v>
      </c>
      <c r="J2736" s="12" t="s">
        <v>2302</v>
      </c>
      <c r="K2736" s="12" t="s">
        <v>38</v>
      </c>
      <c r="L2736" s="12" t="s">
        <v>2299</v>
      </c>
      <c r="M2736" s="12"/>
      <c r="N2736" s="12" t="s">
        <v>2528</v>
      </c>
      <c r="O2736" s="23">
        <v>0</v>
      </c>
      <c r="P2736" s="23">
        <v>0</v>
      </c>
      <c r="Q2736" s="23">
        <v>0</v>
      </c>
      <c r="R2736" s="24">
        <v>0</v>
      </c>
      <c r="S2736" s="25">
        <v>448</v>
      </c>
      <c r="T2736" s="21"/>
      <c r="U2736" s="22" t="str">
        <f>IFERROR(VLOOKUP(B2736,[1]Planilha1!$A$1:$B$34,2,FALSE),"Liberado")</f>
        <v>Liberado</v>
      </c>
      <c r="V2736" s="21"/>
      <c r="W2736" s="21"/>
      <c r="X2736" s="21"/>
      <c r="Y2736" s="21"/>
      <c r="Z2736" s="21"/>
      <c r="AA2736" s="21"/>
      <c r="AB2736" s="21"/>
      <c r="AC2736" s="21"/>
      <c r="AD2736" s="21"/>
      <c r="AE2736" s="21"/>
      <c r="AF2736" s="21"/>
      <c r="AG2736" s="21"/>
      <c r="AH2736" s="21"/>
      <c r="AI2736" s="21"/>
      <c r="AJ2736" s="21"/>
      <c r="AK2736" s="21"/>
      <c r="AL2736" s="21"/>
      <c r="AM2736" s="21"/>
      <c r="AN2736" s="21"/>
      <c r="AO2736" s="21"/>
      <c r="AP2736" s="21"/>
      <c r="AQ2736" s="21"/>
      <c r="AR2736" s="21"/>
      <c r="AS2736" s="21"/>
      <c r="AT2736" s="21"/>
      <c r="AU2736" s="21"/>
      <c r="AV2736" s="21"/>
      <c r="AW2736" s="21"/>
      <c r="AX2736" s="21"/>
      <c r="AY2736" s="21"/>
      <c r="AZ2736" s="21"/>
      <c r="BA2736" s="21"/>
    </row>
    <row r="2737" spans="1:53" s="31" customFormat="1" ht="20.100000000000001" customHeight="1" x14ac:dyDescent="0.2">
      <c r="A2737" s="12" t="s">
        <v>57</v>
      </c>
      <c r="B2737" s="18" t="s">
        <v>241</v>
      </c>
      <c r="C2737" s="12" t="s">
        <v>556</v>
      </c>
      <c r="D2737" s="12" t="s">
        <v>10462</v>
      </c>
      <c r="E2737" s="19" t="s">
        <v>5</v>
      </c>
      <c r="F2737" s="19" t="s">
        <v>14</v>
      </c>
      <c r="G2737" s="19" t="s">
        <v>10463</v>
      </c>
      <c r="H2737" s="12" t="s">
        <v>5844</v>
      </c>
      <c r="I2737" s="20">
        <v>12500</v>
      </c>
      <c r="J2737" s="12" t="s">
        <v>2302</v>
      </c>
      <c r="K2737" s="12" t="s">
        <v>3179</v>
      </c>
      <c r="L2737" s="12" t="s">
        <v>2288</v>
      </c>
      <c r="M2737" s="12" t="s">
        <v>10446</v>
      </c>
      <c r="N2737" s="12" t="s">
        <v>10464</v>
      </c>
      <c r="O2737" s="23">
        <v>0</v>
      </c>
      <c r="P2737" s="23">
        <v>0</v>
      </c>
      <c r="Q2737" s="23">
        <v>0</v>
      </c>
      <c r="R2737" s="24">
        <v>0</v>
      </c>
      <c r="S2737" s="25">
        <v>192</v>
      </c>
      <c r="T2737" s="21"/>
      <c r="U2737" s="22" t="str">
        <f>IFERROR(VLOOKUP(B2737,[1]Planilha1!$A$1:$B$34,2,FALSE),"Liberado")</f>
        <v>Liberado</v>
      </c>
      <c r="V2737" s="21"/>
      <c r="W2737" s="21"/>
      <c r="X2737" s="21"/>
      <c r="Y2737" s="21"/>
      <c r="Z2737" s="21"/>
      <c r="AA2737" s="21"/>
      <c r="AB2737" s="21"/>
      <c r="AC2737" s="21"/>
      <c r="AD2737" s="21"/>
      <c r="AE2737" s="21"/>
      <c r="AF2737" s="21"/>
      <c r="AG2737" s="21"/>
      <c r="AH2737" s="21"/>
      <c r="AI2737" s="21"/>
      <c r="AJ2737" s="21"/>
      <c r="AK2737" s="21"/>
      <c r="AL2737" s="21"/>
      <c r="AM2737" s="21"/>
      <c r="AN2737" s="21"/>
      <c r="AO2737" s="21"/>
      <c r="AP2737" s="21"/>
      <c r="AQ2737" s="21"/>
      <c r="AR2737" s="21"/>
      <c r="AS2737" s="21"/>
      <c r="AT2737" s="21"/>
      <c r="AU2737" s="21"/>
      <c r="AV2737" s="21"/>
      <c r="AW2737" s="21"/>
      <c r="AX2737" s="21"/>
      <c r="AY2737" s="21"/>
      <c r="AZ2737" s="21"/>
      <c r="BA2737" s="21"/>
    </row>
    <row r="2738" spans="1:53" s="31" customFormat="1" ht="20.100000000000001" customHeight="1" x14ac:dyDescent="0.2">
      <c r="A2738" s="12" t="s">
        <v>57</v>
      </c>
      <c r="B2738" s="18" t="s">
        <v>241</v>
      </c>
      <c r="C2738" s="12" t="s">
        <v>574</v>
      </c>
      <c r="D2738" s="12" t="s">
        <v>10465</v>
      </c>
      <c r="E2738" s="19" t="s">
        <v>5</v>
      </c>
      <c r="F2738" s="19" t="s">
        <v>2273</v>
      </c>
      <c r="G2738" s="19" t="s">
        <v>10466</v>
      </c>
      <c r="H2738" s="12" t="s">
        <v>3178</v>
      </c>
      <c r="I2738" s="20">
        <v>15000</v>
      </c>
      <c r="J2738" s="12" t="s">
        <v>2302</v>
      </c>
      <c r="K2738" s="12" t="s">
        <v>2303</v>
      </c>
      <c r="L2738" s="12" t="s">
        <v>2288</v>
      </c>
      <c r="M2738" s="12" t="s">
        <v>10446</v>
      </c>
      <c r="N2738" s="12" t="s">
        <v>10467</v>
      </c>
      <c r="O2738" s="23">
        <v>0</v>
      </c>
      <c r="P2738" s="23">
        <v>0</v>
      </c>
      <c r="Q2738" s="23">
        <v>0</v>
      </c>
      <c r="R2738" s="24">
        <v>0</v>
      </c>
      <c r="S2738" s="25">
        <v>192</v>
      </c>
      <c r="T2738" s="21"/>
      <c r="U2738" s="22" t="str">
        <f>IFERROR(VLOOKUP(B2738,[1]Planilha1!$A$1:$B$34,2,FALSE),"Liberado")</f>
        <v>Liberado</v>
      </c>
      <c r="V2738" s="21"/>
      <c r="W2738" s="21"/>
      <c r="X2738" s="21"/>
      <c r="Y2738" s="21"/>
      <c r="Z2738" s="21"/>
      <c r="AA2738" s="21"/>
      <c r="AB2738" s="21"/>
      <c r="AC2738" s="21"/>
      <c r="AD2738" s="21"/>
      <c r="AE2738" s="21"/>
      <c r="AF2738" s="21"/>
      <c r="AG2738" s="21"/>
      <c r="AH2738" s="21"/>
      <c r="AI2738" s="21"/>
      <c r="AJ2738" s="21"/>
      <c r="AK2738" s="21"/>
      <c r="AL2738" s="21"/>
      <c r="AM2738" s="21"/>
      <c r="AN2738" s="21"/>
      <c r="AO2738" s="21"/>
      <c r="AP2738" s="21"/>
      <c r="AQ2738" s="21"/>
      <c r="AR2738" s="21"/>
      <c r="AS2738" s="21"/>
      <c r="AT2738" s="21"/>
      <c r="AU2738" s="21"/>
      <c r="AV2738" s="21"/>
      <c r="AW2738" s="21"/>
      <c r="AX2738" s="21"/>
      <c r="AY2738" s="21"/>
      <c r="AZ2738" s="21"/>
      <c r="BA2738" s="21"/>
    </row>
    <row r="2739" spans="1:53" s="31" customFormat="1" ht="20.100000000000001" customHeight="1" x14ac:dyDescent="0.2">
      <c r="A2739" s="12" t="s">
        <v>57</v>
      </c>
      <c r="B2739" s="18" t="s">
        <v>241</v>
      </c>
      <c r="C2739" s="12" t="s">
        <v>674</v>
      </c>
      <c r="D2739" s="12" t="s">
        <v>1607</v>
      </c>
      <c r="E2739" s="19" t="s">
        <v>5</v>
      </c>
      <c r="F2739" s="19" t="s">
        <v>2244</v>
      </c>
      <c r="G2739" s="19" t="s">
        <v>5858</v>
      </c>
      <c r="H2739" s="12" t="s">
        <v>5859</v>
      </c>
      <c r="I2739" s="20">
        <v>50000</v>
      </c>
      <c r="J2739" s="12" t="s">
        <v>2302</v>
      </c>
      <c r="K2739" s="12" t="s">
        <v>5860</v>
      </c>
      <c r="L2739" s="12" t="s">
        <v>7961</v>
      </c>
      <c r="M2739" s="12" t="s">
        <v>10468</v>
      </c>
      <c r="N2739" s="12" t="s">
        <v>5861</v>
      </c>
      <c r="O2739" s="23">
        <v>0</v>
      </c>
      <c r="P2739" s="23">
        <v>5000</v>
      </c>
      <c r="Q2739" s="23">
        <v>0</v>
      </c>
      <c r="R2739" s="24">
        <v>0</v>
      </c>
      <c r="S2739" s="25">
        <v>1680</v>
      </c>
      <c r="T2739" s="21"/>
      <c r="U2739" s="22" t="str">
        <f>IFERROR(VLOOKUP(B2739,[1]Planilha1!$A$1:$B$34,2,FALSE),"Liberado")</f>
        <v>Liberado</v>
      </c>
      <c r="V2739" s="21"/>
      <c r="W2739" s="21"/>
      <c r="X2739" s="21"/>
      <c r="Y2739" s="21"/>
      <c r="Z2739" s="21"/>
      <c r="AA2739" s="21"/>
      <c r="AB2739" s="21"/>
      <c r="AC2739" s="21"/>
      <c r="AD2739" s="21"/>
      <c r="AE2739" s="21"/>
      <c r="AF2739" s="21"/>
      <c r="AG2739" s="21"/>
      <c r="AH2739" s="21"/>
      <c r="AI2739" s="21"/>
      <c r="AJ2739" s="21"/>
      <c r="AK2739" s="21"/>
      <c r="AL2739" s="21"/>
      <c r="AM2739" s="21"/>
      <c r="AN2739" s="21"/>
      <c r="AO2739" s="21"/>
      <c r="AP2739" s="21"/>
      <c r="AQ2739" s="21"/>
      <c r="AR2739" s="21"/>
      <c r="AS2739" s="21"/>
      <c r="AT2739" s="21"/>
      <c r="AU2739" s="21"/>
      <c r="AV2739" s="21"/>
      <c r="AW2739" s="21"/>
      <c r="AX2739" s="21"/>
      <c r="AY2739" s="21"/>
      <c r="AZ2739" s="21"/>
      <c r="BA2739" s="21"/>
    </row>
    <row r="2740" spans="1:53" s="31" customFormat="1" ht="20.100000000000001" customHeight="1" x14ac:dyDescent="0.2">
      <c r="A2740" s="12" t="s">
        <v>57</v>
      </c>
      <c r="B2740" s="18" t="s">
        <v>241</v>
      </c>
      <c r="C2740" s="12" t="s">
        <v>674</v>
      </c>
      <c r="D2740" s="12" t="s">
        <v>10469</v>
      </c>
      <c r="E2740" s="19" t="s">
        <v>5</v>
      </c>
      <c r="F2740" s="19" t="s">
        <v>8714</v>
      </c>
      <c r="G2740" s="19" t="s">
        <v>10470</v>
      </c>
      <c r="H2740" s="12" t="s">
        <v>5889</v>
      </c>
      <c r="I2740" s="20">
        <v>22520.25</v>
      </c>
      <c r="J2740" s="12" t="s">
        <v>2258</v>
      </c>
      <c r="K2740" s="12" t="s">
        <v>10471</v>
      </c>
      <c r="L2740" s="12" t="s">
        <v>2827</v>
      </c>
      <c r="M2740" s="12"/>
      <c r="N2740" s="12" t="s">
        <v>10472</v>
      </c>
      <c r="O2740" s="23">
        <v>10000</v>
      </c>
      <c r="P2740" s="23">
        <v>0</v>
      </c>
      <c r="Q2740" s="23">
        <v>0</v>
      </c>
      <c r="R2740" s="24">
        <v>0</v>
      </c>
      <c r="S2740" s="25">
        <v>912</v>
      </c>
      <c r="T2740" s="21"/>
      <c r="U2740" s="22" t="str">
        <f>IFERROR(VLOOKUP(B2740,[1]Planilha1!$A$1:$B$34,2,FALSE),"Liberado")</f>
        <v>Liberado</v>
      </c>
      <c r="V2740" s="21"/>
      <c r="W2740" s="21"/>
      <c r="X2740" s="21"/>
      <c r="Y2740" s="21"/>
      <c r="Z2740" s="21"/>
      <c r="AA2740" s="21"/>
      <c r="AB2740" s="21"/>
      <c r="AC2740" s="21"/>
      <c r="AD2740" s="21"/>
      <c r="AE2740" s="21"/>
      <c r="AF2740" s="21"/>
      <c r="AG2740" s="21"/>
      <c r="AH2740" s="21"/>
      <c r="AI2740" s="21"/>
      <c r="AJ2740" s="21"/>
      <c r="AK2740" s="21"/>
      <c r="AL2740" s="21"/>
      <c r="AM2740" s="21"/>
      <c r="AN2740" s="21"/>
      <c r="AO2740" s="21"/>
      <c r="AP2740" s="21"/>
      <c r="AQ2740" s="21"/>
      <c r="AR2740" s="21"/>
      <c r="AS2740" s="21"/>
      <c r="AT2740" s="21"/>
      <c r="AU2740" s="21"/>
      <c r="AV2740" s="21"/>
      <c r="AW2740" s="21"/>
      <c r="AX2740" s="21"/>
      <c r="AY2740" s="21"/>
      <c r="AZ2740" s="21"/>
      <c r="BA2740" s="21"/>
    </row>
    <row r="2741" spans="1:53" s="31" customFormat="1" ht="20.100000000000001" customHeight="1" x14ac:dyDescent="0.2">
      <c r="A2741" s="12" t="s">
        <v>57</v>
      </c>
      <c r="B2741" s="18" t="s">
        <v>241</v>
      </c>
      <c r="C2741" s="12" t="s">
        <v>674</v>
      </c>
      <c r="D2741" s="12" t="s">
        <v>1608</v>
      </c>
      <c r="E2741" s="19" t="s">
        <v>5</v>
      </c>
      <c r="F2741" s="19" t="s">
        <v>14</v>
      </c>
      <c r="G2741" s="19" t="s">
        <v>10473</v>
      </c>
      <c r="H2741" s="12" t="s">
        <v>5862</v>
      </c>
      <c r="I2741" s="20">
        <v>30374.05</v>
      </c>
      <c r="J2741" s="12" t="s">
        <v>2258</v>
      </c>
      <c r="K2741" s="12" t="s">
        <v>2259</v>
      </c>
      <c r="L2741" s="12" t="s">
        <v>2326</v>
      </c>
      <c r="M2741" s="12"/>
      <c r="N2741" s="12" t="s">
        <v>2412</v>
      </c>
      <c r="O2741" s="23">
        <v>0</v>
      </c>
      <c r="P2741" s="23">
        <v>10000</v>
      </c>
      <c r="Q2741" s="23">
        <v>0</v>
      </c>
      <c r="R2741" s="24">
        <v>0</v>
      </c>
      <c r="S2741" s="25">
        <v>640</v>
      </c>
      <c r="T2741" s="21"/>
      <c r="U2741" s="22" t="str">
        <f>IFERROR(VLOOKUP(B2741,[1]Planilha1!$A$1:$B$34,2,FALSE),"Liberado")</f>
        <v>Liberado</v>
      </c>
      <c r="V2741" s="21"/>
      <c r="W2741" s="21"/>
      <c r="X2741" s="21"/>
      <c r="Y2741" s="21"/>
      <c r="Z2741" s="21"/>
      <c r="AA2741" s="21"/>
      <c r="AB2741" s="21"/>
      <c r="AC2741" s="21"/>
      <c r="AD2741" s="21"/>
      <c r="AE2741" s="21"/>
      <c r="AF2741" s="21"/>
      <c r="AG2741" s="21"/>
      <c r="AH2741" s="21"/>
      <c r="AI2741" s="21"/>
      <c r="AJ2741" s="21"/>
      <c r="AK2741" s="21"/>
      <c r="AL2741" s="21"/>
      <c r="AM2741" s="21"/>
      <c r="AN2741" s="21"/>
      <c r="AO2741" s="21"/>
      <c r="AP2741" s="21"/>
      <c r="AQ2741" s="21"/>
      <c r="AR2741" s="21"/>
      <c r="AS2741" s="21"/>
      <c r="AT2741" s="21"/>
      <c r="AU2741" s="21"/>
      <c r="AV2741" s="21"/>
      <c r="AW2741" s="21"/>
      <c r="AX2741" s="21"/>
      <c r="AY2741" s="21"/>
      <c r="AZ2741" s="21"/>
      <c r="BA2741" s="21"/>
    </row>
    <row r="2742" spans="1:53" s="31" customFormat="1" ht="20.100000000000001" customHeight="1" x14ac:dyDescent="0.2">
      <c r="A2742" s="12" t="s">
        <v>57</v>
      </c>
      <c r="B2742" s="18" t="s">
        <v>241</v>
      </c>
      <c r="C2742" s="12" t="s">
        <v>674</v>
      </c>
      <c r="D2742" s="12" t="s">
        <v>10474</v>
      </c>
      <c r="E2742" s="19" t="s">
        <v>5</v>
      </c>
      <c r="F2742" s="19" t="s">
        <v>2244</v>
      </c>
      <c r="G2742" s="19" t="s">
        <v>10475</v>
      </c>
      <c r="H2742" s="12" t="s">
        <v>6094</v>
      </c>
      <c r="I2742" s="20">
        <v>30000</v>
      </c>
      <c r="J2742" s="12" t="s">
        <v>2302</v>
      </c>
      <c r="K2742" s="12" t="s">
        <v>2842</v>
      </c>
      <c r="L2742" s="12" t="s">
        <v>2266</v>
      </c>
      <c r="M2742" s="12"/>
      <c r="N2742" s="12" t="s">
        <v>2528</v>
      </c>
      <c r="O2742" s="23">
        <v>0</v>
      </c>
      <c r="P2742" s="23">
        <v>0</v>
      </c>
      <c r="Q2742" s="23">
        <v>0</v>
      </c>
      <c r="R2742" s="24">
        <v>0</v>
      </c>
      <c r="S2742" s="25">
        <v>480</v>
      </c>
      <c r="T2742" s="21"/>
      <c r="U2742" s="22" t="str">
        <f>IFERROR(VLOOKUP(B2742,[1]Planilha1!$A$1:$B$34,2,FALSE),"Liberado")</f>
        <v>Liberado</v>
      </c>
      <c r="V2742" s="21"/>
      <c r="W2742" s="21"/>
      <c r="X2742" s="21"/>
      <c r="Y2742" s="21"/>
      <c r="Z2742" s="21"/>
      <c r="AA2742" s="21"/>
      <c r="AB2742" s="21"/>
      <c r="AC2742" s="21"/>
      <c r="AD2742" s="21"/>
      <c r="AE2742" s="21"/>
      <c r="AF2742" s="21"/>
      <c r="AG2742" s="21"/>
      <c r="AH2742" s="21"/>
      <c r="AI2742" s="21"/>
      <c r="AJ2742" s="21"/>
      <c r="AK2742" s="21"/>
      <c r="AL2742" s="21"/>
      <c r="AM2742" s="21"/>
      <c r="AN2742" s="21"/>
      <c r="AO2742" s="21"/>
      <c r="AP2742" s="21"/>
      <c r="AQ2742" s="21"/>
      <c r="AR2742" s="21"/>
      <c r="AS2742" s="21"/>
      <c r="AT2742" s="21"/>
      <c r="AU2742" s="21"/>
      <c r="AV2742" s="21"/>
      <c r="AW2742" s="21"/>
      <c r="AX2742" s="21"/>
      <c r="AY2742" s="21"/>
      <c r="AZ2742" s="21"/>
      <c r="BA2742" s="21"/>
    </row>
    <row r="2743" spans="1:53" s="31" customFormat="1" ht="20.100000000000001" customHeight="1" x14ac:dyDescent="0.2">
      <c r="A2743" s="12" t="s">
        <v>57</v>
      </c>
      <c r="B2743" s="18" t="s">
        <v>241</v>
      </c>
      <c r="C2743" s="12" t="s">
        <v>674</v>
      </c>
      <c r="D2743" s="12" t="s">
        <v>1609</v>
      </c>
      <c r="E2743" s="19" t="s">
        <v>5</v>
      </c>
      <c r="F2743" s="19" t="s">
        <v>3330</v>
      </c>
      <c r="G2743" s="19" t="s">
        <v>5863</v>
      </c>
      <c r="H2743" s="12" t="s">
        <v>5862</v>
      </c>
      <c r="I2743" s="20">
        <v>5000</v>
      </c>
      <c r="J2743" s="12" t="s">
        <v>2302</v>
      </c>
      <c r="K2743" s="12" t="s">
        <v>2303</v>
      </c>
      <c r="L2743" s="12" t="s">
        <v>2677</v>
      </c>
      <c r="M2743" s="12"/>
      <c r="N2743" s="12" t="s">
        <v>2859</v>
      </c>
      <c r="O2743" s="23">
        <v>0</v>
      </c>
      <c r="P2743" s="23">
        <v>0</v>
      </c>
      <c r="Q2743" s="23">
        <v>0</v>
      </c>
      <c r="R2743" s="24">
        <v>0</v>
      </c>
      <c r="S2743" s="25">
        <v>416</v>
      </c>
      <c r="T2743" s="21"/>
      <c r="U2743" s="22" t="str">
        <f>IFERROR(VLOOKUP(B2743,[1]Planilha1!$A$1:$B$34,2,FALSE),"Liberado")</f>
        <v>Liberado</v>
      </c>
      <c r="V2743" s="21"/>
      <c r="W2743" s="21"/>
      <c r="X2743" s="21"/>
      <c r="Y2743" s="21"/>
      <c r="Z2743" s="21"/>
      <c r="AA2743" s="21"/>
      <c r="AB2743" s="21"/>
      <c r="AC2743" s="21"/>
      <c r="AD2743" s="21"/>
      <c r="AE2743" s="21"/>
      <c r="AF2743" s="21"/>
      <c r="AG2743" s="21"/>
      <c r="AH2743" s="21"/>
      <c r="AI2743" s="21"/>
      <c r="AJ2743" s="21"/>
      <c r="AK2743" s="21"/>
      <c r="AL2743" s="21"/>
      <c r="AM2743" s="21"/>
      <c r="AN2743" s="21"/>
      <c r="AO2743" s="21"/>
      <c r="AP2743" s="21"/>
      <c r="AQ2743" s="21"/>
      <c r="AR2743" s="21"/>
      <c r="AS2743" s="21"/>
      <c r="AT2743" s="21"/>
      <c r="AU2743" s="21"/>
      <c r="AV2743" s="21"/>
      <c r="AW2743" s="21"/>
      <c r="AX2743" s="21"/>
      <c r="AY2743" s="21"/>
      <c r="AZ2743" s="21"/>
      <c r="BA2743" s="21"/>
    </row>
    <row r="2744" spans="1:53" s="31" customFormat="1" ht="20.100000000000001" customHeight="1" x14ac:dyDescent="0.2">
      <c r="A2744" s="12" t="s">
        <v>57</v>
      </c>
      <c r="B2744" s="18" t="s">
        <v>241</v>
      </c>
      <c r="C2744" s="12" t="s">
        <v>674</v>
      </c>
      <c r="D2744" s="12" t="s">
        <v>1610</v>
      </c>
      <c r="E2744" s="19" t="s">
        <v>5</v>
      </c>
      <c r="F2744" s="19" t="s">
        <v>2244</v>
      </c>
      <c r="G2744" s="19" t="s">
        <v>5864</v>
      </c>
      <c r="H2744" s="12" t="s">
        <v>5862</v>
      </c>
      <c r="I2744" s="20">
        <v>5533.47</v>
      </c>
      <c r="J2744" s="12" t="s">
        <v>2302</v>
      </c>
      <c r="K2744" s="12" t="s">
        <v>2303</v>
      </c>
      <c r="L2744" s="12" t="s">
        <v>7875</v>
      </c>
      <c r="M2744" s="12"/>
      <c r="N2744" s="12" t="s">
        <v>5865</v>
      </c>
      <c r="O2744" s="23">
        <v>0</v>
      </c>
      <c r="P2744" s="23">
        <v>0</v>
      </c>
      <c r="Q2744" s="23">
        <v>0</v>
      </c>
      <c r="R2744" s="24">
        <v>0</v>
      </c>
      <c r="S2744" s="25">
        <v>160</v>
      </c>
      <c r="T2744" s="21"/>
      <c r="U2744" s="22" t="str">
        <f>IFERROR(VLOOKUP(B2744,[1]Planilha1!$A$1:$B$34,2,FALSE),"Liberado")</f>
        <v>Liberado</v>
      </c>
      <c r="V2744" s="21"/>
      <c r="W2744" s="21"/>
      <c r="X2744" s="21"/>
      <c r="Y2744" s="21"/>
      <c r="Z2744" s="21"/>
      <c r="AA2744" s="21"/>
      <c r="AB2744" s="21"/>
      <c r="AC2744" s="21"/>
      <c r="AD2744" s="21"/>
      <c r="AE2744" s="21"/>
      <c r="AF2744" s="21"/>
      <c r="AG2744" s="21"/>
      <c r="AH2744" s="21"/>
      <c r="AI2744" s="21"/>
      <c r="AJ2744" s="21"/>
      <c r="AK2744" s="21"/>
      <c r="AL2744" s="21"/>
      <c r="AM2744" s="21"/>
      <c r="AN2744" s="21"/>
      <c r="AO2744" s="21"/>
      <c r="AP2744" s="21"/>
      <c r="AQ2744" s="21"/>
      <c r="AR2744" s="21"/>
      <c r="AS2744" s="21"/>
      <c r="AT2744" s="21"/>
      <c r="AU2744" s="21"/>
      <c r="AV2744" s="21"/>
      <c r="AW2744" s="21"/>
      <c r="AX2744" s="21"/>
      <c r="AY2744" s="21"/>
      <c r="AZ2744" s="21"/>
      <c r="BA2744" s="21"/>
    </row>
    <row r="2745" spans="1:53" s="31" customFormat="1" ht="20.100000000000001" customHeight="1" x14ac:dyDescent="0.2">
      <c r="A2745" s="12" t="s">
        <v>57</v>
      </c>
      <c r="B2745" s="18" t="s">
        <v>241</v>
      </c>
      <c r="C2745" s="12" t="s">
        <v>674</v>
      </c>
      <c r="D2745" s="12" t="s">
        <v>1611</v>
      </c>
      <c r="E2745" s="19" t="s">
        <v>5</v>
      </c>
      <c r="F2745" s="19" t="s">
        <v>2273</v>
      </c>
      <c r="G2745" s="19" t="s">
        <v>5866</v>
      </c>
      <c r="H2745" s="12" t="s">
        <v>2468</v>
      </c>
      <c r="I2745" s="20">
        <v>18844.82</v>
      </c>
      <c r="J2745" s="12" t="s">
        <v>2302</v>
      </c>
      <c r="K2745" s="12" t="s">
        <v>2303</v>
      </c>
      <c r="L2745" s="12" t="s">
        <v>3196</v>
      </c>
      <c r="M2745" s="12"/>
      <c r="N2745" s="12" t="s">
        <v>5867</v>
      </c>
      <c r="O2745" s="23">
        <v>0</v>
      </c>
      <c r="P2745" s="23">
        <v>0</v>
      </c>
      <c r="Q2745" s="23">
        <v>0</v>
      </c>
      <c r="R2745" s="24">
        <v>0</v>
      </c>
      <c r="S2745" s="25">
        <v>192</v>
      </c>
      <c r="T2745" s="21"/>
      <c r="U2745" s="22" t="str">
        <f>IFERROR(VLOOKUP(B2745,[1]Planilha1!$A$1:$B$34,2,FALSE),"Liberado")</f>
        <v>Liberado</v>
      </c>
      <c r="V2745" s="21"/>
      <c r="W2745" s="21"/>
      <c r="X2745" s="21"/>
      <c r="Y2745" s="21"/>
      <c r="Z2745" s="21"/>
      <c r="AA2745" s="21"/>
      <c r="AB2745" s="21"/>
      <c r="AC2745" s="21"/>
      <c r="AD2745" s="21"/>
      <c r="AE2745" s="21"/>
      <c r="AF2745" s="21"/>
      <c r="AG2745" s="21"/>
      <c r="AH2745" s="21"/>
      <c r="AI2745" s="21"/>
      <c r="AJ2745" s="21"/>
      <c r="AK2745" s="21"/>
      <c r="AL2745" s="21"/>
      <c r="AM2745" s="21"/>
      <c r="AN2745" s="21"/>
      <c r="AO2745" s="21"/>
      <c r="AP2745" s="21"/>
      <c r="AQ2745" s="21"/>
      <c r="AR2745" s="21"/>
      <c r="AS2745" s="21"/>
      <c r="AT2745" s="21"/>
      <c r="AU2745" s="21"/>
      <c r="AV2745" s="21"/>
      <c r="AW2745" s="21"/>
      <c r="AX2745" s="21"/>
      <c r="AY2745" s="21"/>
      <c r="AZ2745" s="21"/>
      <c r="BA2745" s="21"/>
    </row>
    <row r="2746" spans="1:53" s="31" customFormat="1" ht="20.100000000000001" customHeight="1" x14ac:dyDescent="0.2">
      <c r="A2746" s="12" t="s">
        <v>57</v>
      </c>
      <c r="B2746" s="18" t="s">
        <v>241</v>
      </c>
      <c r="C2746" s="12" t="s">
        <v>674</v>
      </c>
      <c r="D2746" s="12" t="s">
        <v>10476</v>
      </c>
      <c r="E2746" s="19" t="s">
        <v>5</v>
      </c>
      <c r="F2746" s="19" t="s">
        <v>2273</v>
      </c>
      <c r="G2746" s="19" t="s">
        <v>10477</v>
      </c>
      <c r="H2746" s="12" t="s">
        <v>6057</v>
      </c>
      <c r="I2746" s="20">
        <v>37480</v>
      </c>
      <c r="J2746" s="12" t="s">
        <v>2258</v>
      </c>
      <c r="K2746" s="12" t="s">
        <v>2379</v>
      </c>
      <c r="L2746" s="12" t="s">
        <v>2288</v>
      </c>
      <c r="M2746" s="12" t="s">
        <v>10478</v>
      </c>
      <c r="N2746" s="12" t="s">
        <v>4717</v>
      </c>
      <c r="O2746" s="23">
        <v>0</v>
      </c>
      <c r="P2746" s="23">
        <v>37480</v>
      </c>
      <c r="Q2746" s="23">
        <v>0</v>
      </c>
      <c r="R2746" s="24">
        <v>0</v>
      </c>
      <c r="S2746" s="25">
        <v>0</v>
      </c>
      <c r="T2746" s="21"/>
      <c r="U2746" s="22" t="str">
        <f>IFERROR(VLOOKUP(B2746,[1]Planilha1!$A$1:$B$34,2,FALSE),"Liberado")</f>
        <v>Liberado</v>
      </c>
      <c r="V2746" s="21"/>
      <c r="W2746" s="21"/>
      <c r="X2746" s="21"/>
      <c r="Y2746" s="21"/>
      <c r="Z2746" s="21"/>
      <c r="AA2746" s="21"/>
      <c r="AB2746" s="21"/>
      <c r="AC2746" s="21"/>
      <c r="AD2746" s="21"/>
      <c r="AE2746" s="21"/>
      <c r="AF2746" s="21"/>
      <c r="AG2746" s="21"/>
      <c r="AH2746" s="21"/>
      <c r="AI2746" s="21"/>
      <c r="AJ2746" s="21"/>
      <c r="AK2746" s="21"/>
      <c r="AL2746" s="21"/>
      <c r="AM2746" s="21"/>
      <c r="AN2746" s="21"/>
      <c r="AO2746" s="21"/>
      <c r="AP2746" s="21"/>
      <c r="AQ2746" s="21"/>
      <c r="AR2746" s="21"/>
      <c r="AS2746" s="21"/>
      <c r="AT2746" s="21"/>
      <c r="AU2746" s="21"/>
      <c r="AV2746" s="21"/>
      <c r="AW2746" s="21"/>
      <c r="AX2746" s="21"/>
      <c r="AY2746" s="21"/>
      <c r="AZ2746" s="21"/>
      <c r="BA2746" s="21"/>
    </row>
    <row r="2747" spans="1:53" s="31" customFormat="1" ht="20.100000000000001" customHeight="1" x14ac:dyDescent="0.2">
      <c r="A2747" s="12" t="s">
        <v>57</v>
      </c>
      <c r="B2747" s="18" t="s">
        <v>241</v>
      </c>
      <c r="C2747" s="12" t="s">
        <v>325</v>
      </c>
      <c r="D2747" s="12" t="s">
        <v>1612</v>
      </c>
      <c r="E2747" s="19" t="s">
        <v>5</v>
      </c>
      <c r="F2747" s="19" t="s">
        <v>2549</v>
      </c>
      <c r="G2747" s="19" t="s">
        <v>5868</v>
      </c>
      <c r="H2747" s="12" t="s">
        <v>4985</v>
      </c>
      <c r="I2747" s="20">
        <v>27120</v>
      </c>
      <c r="J2747" s="12" t="s">
        <v>2258</v>
      </c>
      <c r="K2747" s="12" t="s">
        <v>5869</v>
      </c>
      <c r="L2747" s="12" t="s">
        <v>2368</v>
      </c>
      <c r="M2747" s="12"/>
      <c r="N2747" s="12" t="s">
        <v>2763</v>
      </c>
      <c r="O2747" s="23">
        <v>8000</v>
      </c>
      <c r="P2747" s="23">
        <v>0</v>
      </c>
      <c r="Q2747" s="23">
        <v>0</v>
      </c>
      <c r="R2747" s="24">
        <v>0</v>
      </c>
      <c r="S2747" s="25">
        <v>1920</v>
      </c>
      <c r="T2747" s="21"/>
      <c r="U2747" s="22" t="str">
        <f>IFERROR(VLOOKUP(B2747,[1]Planilha1!$A$1:$B$34,2,FALSE),"Liberado")</f>
        <v>Liberado</v>
      </c>
      <c r="V2747" s="21"/>
      <c r="W2747" s="21"/>
      <c r="X2747" s="21"/>
      <c r="Y2747" s="21"/>
      <c r="Z2747" s="21"/>
      <c r="AA2747" s="21"/>
      <c r="AB2747" s="21"/>
      <c r="AC2747" s="21"/>
      <c r="AD2747" s="21"/>
      <c r="AE2747" s="21"/>
      <c r="AF2747" s="21"/>
      <c r="AG2747" s="21"/>
      <c r="AH2747" s="21"/>
      <c r="AI2747" s="21"/>
      <c r="AJ2747" s="21"/>
      <c r="AK2747" s="21"/>
      <c r="AL2747" s="21"/>
      <c r="AM2747" s="21"/>
      <c r="AN2747" s="21"/>
      <c r="AO2747" s="21"/>
      <c r="AP2747" s="21"/>
      <c r="AQ2747" s="21"/>
      <c r="AR2747" s="21"/>
      <c r="AS2747" s="21"/>
      <c r="AT2747" s="21"/>
      <c r="AU2747" s="21"/>
      <c r="AV2747" s="21"/>
      <c r="AW2747" s="21"/>
      <c r="AX2747" s="21"/>
      <c r="AY2747" s="21"/>
      <c r="AZ2747" s="21"/>
      <c r="BA2747" s="21"/>
    </row>
    <row r="2748" spans="1:53" s="31" customFormat="1" ht="20.100000000000001" customHeight="1" x14ac:dyDescent="0.2">
      <c r="A2748" s="12" t="s">
        <v>57</v>
      </c>
      <c r="B2748" s="18" t="s">
        <v>241</v>
      </c>
      <c r="C2748" s="12" t="s">
        <v>325</v>
      </c>
      <c r="D2748" s="12" t="s">
        <v>1613</v>
      </c>
      <c r="E2748" s="19" t="s">
        <v>5</v>
      </c>
      <c r="F2748" s="19" t="s">
        <v>2244</v>
      </c>
      <c r="G2748" s="19" t="s">
        <v>5870</v>
      </c>
      <c r="H2748" s="12" t="s">
        <v>5871</v>
      </c>
      <c r="I2748" s="20">
        <v>72400</v>
      </c>
      <c r="J2748" s="12" t="s">
        <v>2258</v>
      </c>
      <c r="K2748" s="12" t="s">
        <v>5872</v>
      </c>
      <c r="L2748" s="12" t="s">
        <v>2368</v>
      </c>
      <c r="M2748" s="12"/>
      <c r="N2748" s="12" t="s">
        <v>5873</v>
      </c>
      <c r="O2748" s="23">
        <v>5000</v>
      </c>
      <c r="P2748" s="23">
        <v>0</v>
      </c>
      <c r="Q2748" s="23">
        <v>0</v>
      </c>
      <c r="R2748" s="24">
        <v>0</v>
      </c>
      <c r="S2748" s="25">
        <v>1720</v>
      </c>
      <c r="T2748" s="21"/>
      <c r="U2748" s="22" t="str">
        <f>IFERROR(VLOOKUP(B2748,[1]Planilha1!$A$1:$B$34,2,FALSE),"Liberado")</f>
        <v>Liberado</v>
      </c>
      <c r="V2748" s="21"/>
      <c r="W2748" s="21"/>
      <c r="X2748" s="21"/>
      <c r="Y2748" s="21"/>
      <c r="Z2748" s="21"/>
      <c r="AA2748" s="21"/>
      <c r="AB2748" s="21"/>
      <c r="AC2748" s="21"/>
      <c r="AD2748" s="21"/>
      <c r="AE2748" s="21"/>
      <c r="AF2748" s="21"/>
      <c r="AG2748" s="21"/>
      <c r="AH2748" s="21"/>
      <c r="AI2748" s="21"/>
      <c r="AJ2748" s="21"/>
      <c r="AK2748" s="21"/>
      <c r="AL2748" s="21"/>
      <c r="AM2748" s="21"/>
      <c r="AN2748" s="21"/>
      <c r="AO2748" s="21"/>
      <c r="AP2748" s="21"/>
      <c r="AQ2748" s="21"/>
      <c r="AR2748" s="21"/>
      <c r="AS2748" s="21"/>
      <c r="AT2748" s="21"/>
      <c r="AU2748" s="21"/>
      <c r="AV2748" s="21"/>
      <c r="AW2748" s="21"/>
      <c r="AX2748" s="21"/>
      <c r="AY2748" s="21"/>
      <c r="AZ2748" s="21"/>
      <c r="BA2748" s="21"/>
    </row>
    <row r="2749" spans="1:53" s="31" customFormat="1" ht="20.100000000000001" customHeight="1" x14ac:dyDescent="0.2">
      <c r="A2749" s="12" t="s">
        <v>57</v>
      </c>
      <c r="B2749" s="18" t="s">
        <v>241</v>
      </c>
      <c r="C2749" s="12" t="s">
        <v>325</v>
      </c>
      <c r="D2749" s="12" t="s">
        <v>1614</v>
      </c>
      <c r="E2749" s="19" t="s">
        <v>5</v>
      </c>
      <c r="F2749" s="19" t="s">
        <v>2273</v>
      </c>
      <c r="G2749" s="19" t="s">
        <v>5874</v>
      </c>
      <c r="H2749" s="12" t="s">
        <v>5875</v>
      </c>
      <c r="I2749" s="20">
        <v>28000</v>
      </c>
      <c r="J2749" s="12" t="s">
        <v>2258</v>
      </c>
      <c r="K2749" s="12" t="s">
        <v>5876</v>
      </c>
      <c r="L2749" s="12" t="s">
        <v>2368</v>
      </c>
      <c r="M2749" s="12"/>
      <c r="N2749" s="12" t="s">
        <v>5877</v>
      </c>
      <c r="O2749" s="23">
        <v>0</v>
      </c>
      <c r="P2749" s="23">
        <v>10000</v>
      </c>
      <c r="Q2749" s="23">
        <v>0</v>
      </c>
      <c r="R2749" s="24">
        <v>0</v>
      </c>
      <c r="S2749" s="25">
        <v>1040</v>
      </c>
      <c r="T2749" s="21"/>
      <c r="U2749" s="22" t="str">
        <f>IFERROR(VLOOKUP(B2749,[1]Planilha1!$A$1:$B$34,2,FALSE),"Liberado")</f>
        <v>Liberado</v>
      </c>
      <c r="V2749" s="21"/>
      <c r="W2749" s="21"/>
      <c r="X2749" s="21"/>
      <c r="Y2749" s="21"/>
      <c r="Z2749" s="21"/>
      <c r="AA2749" s="21"/>
      <c r="AB2749" s="21"/>
      <c r="AC2749" s="21"/>
      <c r="AD2749" s="21"/>
      <c r="AE2749" s="21"/>
      <c r="AF2749" s="21"/>
      <c r="AG2749" s="21"/>
      <c r="AH2749" s="21"/>
      <c r="AI2749" s="21"/>
      <c r="AJ2749" s="21"/>
      <c r="AK2749" s="21"/>
      <c r="AL2749" s="21"/>
      <c r="AM2749" s="21"/>
      <c r="AN2749" s="21"/>
      <c r="AO2749" s="21"/>
      <c r="AP2749" s="21"/>
      <c r="AQ2749" s="21"/>
      <c r="AR2749" s="21"/>
      <c r="AS2749" s="21"/>
      <c r="AT2749" s="21"/>
      <c r="AU2749" s="21"/>
      <c r="AV2749" s="21"/>
      <c r="AW2749" s="21"/>
      <c r="AX2749" s="21"/>
      <c r="AY2749" s="21"/>
      <c r="AZ2749" s="21"/>
      <c r="BA2749" s="21"/>
    </row>
    <row r="2750" spans="1:53" s="31" customFormat="1" ht="20.100000000000001" customHeight="1" x14ac:dyDescent="0.2">
      <c r="A2750" s="12" t="s">
        <v>57</v>
      </c>
      <c r="B2750" s="18" t="s">
        <v>241</v>
      </c>
      <c r="C2750" s="12" t="s">
        <v>325</v>
      </c>
      <c r="D2750" s="12" t="s">
        <v>10479</v>
      </c>
      <c r="E2750" s="19" t="s">
        <v>5</v>
      </c>
      <c r="F2750" s="19" t="s">
        <v>2308</v>
      </c>
      <c r="G2750" s="19" t="s">
        <v>10480</v>
      </c>
      <c r="H2750" s="12" t="s">
        <v>5875</v>
      </c>
      <c r="I2750" s="20">
        <v>50000</v>
      </c>
      <c r="J2750" s="12" t="s">
        <v>2258</v>
      </c>
      <c r="K2750" s="12" t="s">
        <v>10481</v>
      </c>
      <c r="L2750" s="12" t="s">
        <v>2368</v>
      </c>
      <c r="M2750" s="12"/>
      <c r="N2750" s="12" t="s">
        <v>10482</v>
      </c>
      <c r="O2750" s="23">
        <v>0</v>
      </c>
      <c r="P2750" s="23">
        <v>0</v>
      </c>
      <c r="Q2750" s="23">
        <v>0</v>
      </c>
      <c r="R2750" s="24">
        <v>0</v>
      </c>
      <c r="S2750" s="25">
        <v>560</v>
      </c>
      <c r="T2750" s="21"/>
      <c r="U2750" s="22" t="str">
        <f>IFERROR(VLOOKUP(B2750,[1]Planilha1!$A$1:$B$34,2,FALSE),"Liberado")</f>
        <v>Liberado</v>
      </c>
      <c r="V2750" s="21"/>
      <c r="W2750" s="21"/>
      <c r="X2750" s="21"/>
      <c r="Y2750" s="21"/>
      <c r="Z2750" s="21"/>
      <c r="AA2750" s="21"/>
      <c r="AB2750" s="21"/>
      <c r="AC2750" s="21"/>
      <c r="AD2750" s="21"/>
      <c r="AE2750" s="21"/>
      <c r="AF2750" s="21"/>
      <c r="AG2750" s="21"/>
      <c r="AH2750" s="21"/>
      <c r="AI2750" s="21"/>
      <c r="AJ2750" s="21"/>
      <c r="AK2750" s="21"/>
      <c r="AL2750" s="21"/>
      <c r="AM2750" s="21"/>
      <c r="AN2750" s="21"/>
      <c r="AO2750" s="21"/>
      <c r="AP2750" s="21"/>
      <c r="AQ2750" s="21"/>
      <c r="AR2750" s="21"/>
      <c r="AS2750" s="21"/>
      <c r="AT2750" s="21"/>
      <c r="AU2750" s="21"/>
      <c r="AV2750" s="21"/>
      <c r="AW2750" s="21"/>
      <c r="AX2750" s="21"/>
      <c r="AY2750" s="21"/>
      <c r="AZ2750" s="21"/>
      <c r="BA2750" s="21"/>
    </row>
    <row r="2751" spans="1:53" s="31" customFormat="1" ht="20.100000000000001" customHeight="1" x14ac:dyDescent="0.2">
      <c r="A2751" s="12" t="s">
        <v>57</v>
      </c>
      <c r="B2751" s="18" t="s">
        <v>241</v>
      </c>
      <c r="C2751" s="12" t="s">
        <v>325</v>
      </c>
      <c r="D2751" s="12" t="s">
        <v>1615</v>
      </c>
      <c r="E2751" s="19" t="s">
        <v>5</v>
      </c>
      <c r="F2751" s="19" t="s">
        <v>2244</v>
      </c>
      <c r="G2751" s="19" t="s">
        <v>5878</v>
      </c>
      <c r="H2751" s="12" t="s">
        <v>5859</v>
      </c>
      <c r="I2751" s="20">
        <v>100000</v>
      </c>
      <c r="J2751" s="12" t="s">
        <v>2258</v>
      </c>
      <c r="K2751" s="12" t="s">
        <v>5879</v>
      </c>
      <c r="L2751" s="12" t="s">
        <v>2368</v>
      </c>
      <c r="M2751" s="12"/>
      <c r="N2751" s="12" t="s">
        <v>2412</v>
      </c>
      <c r="O2751" s="23">
        <v>0</v>
      </c>
      <c r="P2751" s="23">
        <v>10000</v>
      </c>
      <c r="Q2751" s="23">
        <v>0</v>
      </c>
      <c r="R2751" s="24">
        <v>0</v>
      </c>
      <c r="S2751" s="25">
        <v>560</v>
      </c>
      <c r="T2751" s="21"/>
      <c r="U2751" s="22" t="str">
        <f>IFERROR(VLOOKUP(B2751,[1]Planilha1!$A$1:$B$34,2,FALSE),"Liberado")</f>
        <v>Liberado</v>
      </c>
      <c r="V2751" s="21"/>
      <c r="W2751" s="21"/>
      <c r="X2751" s="21"/>
      <c r="Y2751" s="21"/>
      <c r="Z2751" s="21"/>
      <c r="AA2751" s="21"/>
      <c r="AB2751" s="21"/>
      <c r="AC2751" s="21"/>
      <c r="AD2751" s="21"/>
      <c r="AE2751" s="21"/>
      <c r="AF2751" s="21"/>
      <c r="AG2751" s="21"/>
      <c r="AH2751" s="21"/>
      <c r="AI2751" s="21"/>
      <c r="AJ2751" s="21"/>
      <c r="AK2751" s="21"/>
      <c r="AL2751" s="21"/>
      <c r="AM2751" s="21"/>
      <c r="AN2751" s="21"/>
      <c r="AO2751" s="21"/>
      <c r="AP2751" s="21"/>
      <c r="AQ2751" s="21"/>
      <c r="AR2751" s="21"/>
      <c r="AS2751" s="21"/>
      <c r="AT2751" s="21"/>
      <c r="AU2751" s="21"/>
      <c r="AV2751" s="21"/>
      <c r="AW2751" s="21"/>
      <c r="AX2751" s="21"/>
      <c r="AY2751" s="21"/>
      <c r="AZ2751" s="21"/>
      <c r="BA2751" s="21"/>
    </row>
    <row r="2752" spans="1:53" s="31" customFormat="1" ht="20.100000000000001" customHeight="1" x14ac:dyDescent="0.2">
      <c r="A2752" s="12" t="s">
        <v>57</v>
      </c>
      <c r="B2752" s="18" t="s">
        <v>241</v>
      </c>
      <c r="C2752" s="12" t="s">
        <v>325</v>
      </c>
      <c r="D2752" s="12" t="s">
        <v>1617</v>
      </c>
      <c r="E2752" s="19" t="s">
        <v>5</v>
      </c>
      <c r="F2752" s="19" t="s">
        <v>2543</v>
      </c>
      <c r="G2752" s="19" t="s">
        <v>5880</v>
      </c>
      <c r="H2752" s="12" t="s">
        <v>2298</v>
      </c>
      <c r="I2752" s="20">
        <v>1216.67</v>
      </c>
      <c r="J2752" s="12" t="s">
        <v>2302</v>
      </c>
      <c r="K2752" s="12" t="s">
        <v>5881</v>
      </c>
      <c r="L2752" s="12" t="s">
        <v>7869</v>
      </c>
      <c r="M2752" s="12"/>
      <c r="N2752" s="12" t="s">
        <v>5882</v>
      </c>
      <c r="O2752" s="23">
        <v>0</v>
      </c>
      <c r="P2752" s="23">
        <v>0</v>
      </c>
      <c r="Q2752" s="23">
        <v>0</v>
      </c>
      <c r="R2752" s="24">
        <v>0</v>
      </c>
      <c r="S2752" s="25">
        <v>416</v>
      </c>
      <c r="T2752" s="21"/>
      <c r="U2752" s="22" t="str">
        <f>IFERROR(VLOOKUP(B2752,[1]Planilha1!$A$1:$B$34,2,FALSE),"Liberado")</f>
        <v>Liberado</v>
      </c>
      <c r="V2752" s="21"/>
      <c r="W2752" s="21"/>
      <c r="X2752" s="21"/>
      <c r="Y2752" s="21"/>
      <c r="Z2752" s="21"/>
      <c r="AA2752" s="21"/>
      <c r="AB2752" s="21"/>
      <c r="AC2752" s="21"/>
      <c r="AD2752" s="21"/>
      <c r="AE2752" s="21"/>
      <c r="AF2752" s="21"/>
      <c r="AG2752" s="21"/>
      <c r="AH2752" s="21"/>
      <c r="AI2752" s="21"/>
      <c r="AJ2752" s="21"/>
      <c r="AK2752" s="21"/>
      <c r="AL2752" s="21"/>
      <c r="AM2752" s="21"/>
      <c r="AN2752" s="21"/>
      <c r="AO2752" s="21"/>
      <c r="AP2752" s="21"/>
      <c r="AQ2752" s="21"/>
      <c r="AR2752" s="21"/>
      <c r="AS2752" s="21"/>
      <c r="AT2752" s="21"/>
      <c r="AU2752" s="21"/>
      <c r="AV2752" s="21"/>
      <c r="AW2752" s="21"/>
      <c r="AX2752" s="21"/>
      <c r="AY2752" s="21"/>
      <c r="AZ2752" s="21"/>
      <c r="BA2752" s="21"/>
    </row>
    <row r="2753" spans="1:53" s="31" customFormat="1" ht="20.100000000000001" customHeight="1" x14ac:dyDescent="0.2">
      <c r="A2753" s="12" t="s">
        <v>57</v>
      </c>
      <c r="B2753" s="18" t="s">
        <v>241</v>
      </c>
      <c r="C2753" s="12" t="s">
        <v>325</v>
      </c>
      <c r="D2753" s="12" t="s">
        <v>1616</v>
      </c>
      <c r="E2753" s="19" t="s">
        <v>5</v>
      </c>
      <c r="F2753" s="19" t="s">
        <v>2244</v>
      </c>
      <c r="G2753" s="19" t="s">
        <v>5883</v>
      </c>
      <c r="H2753" s="12" t="s">
        <v>5862</v>
      </c>
      <c r="I2753" s="20">
        <v>27378.06</v>
      </c>
      <c r="J2753" s="12" t="s">
        <v>2302</v>
      </c>
      <c r="K2753" s="12" t="s">
        <v>2303</v>
      </c>
      <c r="L2753" s="12" t="s">
        <v>2677</v>
      </c>
      <c r="M2753" s="12"/>
      <c r="N2753" s="12" t="s">
        <v>5884</v>
      </c>
      <c r="O2753" s="23">
        <v>0</v>
      </c>
      <c r="P2753" s="23">
        <v>0</v>
      </c>
      <c r="Q2753" s="23">
        <v>0</v>
      </c>
      <c r="R2753" s="24">
        <v>0</v>
      </c>
      <c r="S2753" s="25">
        <v>0</v>
      </c>
      <c r="T2753" s="21"/>
      <c r="U2753" s="22" t="str">
        <f>IFERROR(VLOOKUP(B2753,[1]Planilha1!$A$1:$B$34,2,FALSE),"Liberado")</f>
        <v>Liberado</v>
      </c>
      <c r="V2753" s="21"/>
      <c r="W2753" s="21"/>
      <c r="X2753" s="21"/>
      <c r="Y2753" s="21"/>
      <c r="Z2753" s="21"/>
      <c r="AA2753" s="21"/>
      <c r="AB2753" s="21"/>
      <c r="AC2753" s="21"/>
      <c r="AD2753" s="21"/>
      <c r="AE2753" s="21"/>
      <c r="AF2753" s="21"/>
      <c r="AG2753" s="21"/>
      <c r="AH2753" s="21"/>
      <c r="AI2753" s="21"/>
      <c r="AJ2753" s="21"/>
      <c r="AK2753" s="21"/>
      <c r="AL2753" s="21"/>
      <c r="AM2753" s="21"/>
      <c r="AN2753" s="21"/>
      <c r="AO2753" s="21"/>
      <c r="AP2753" s="21"/>
      <c r="AQ2753" s="21"/>
      <c r="AR2753" s="21"/>
      <c r="AS2753" s="21"/>
      <c r="AT2753" s="21"/>
      <c r="AU2753" s="21"/>
      <c r="AV2753" s="21"/>
      <c r="AW2753" s="21"/>
      <c r="AX2753" s="21"/>
      <c r="AY2753" s="21"/>
      <c r="AZ2753" s="21"/>
      <c r="BA2753" s="21"/>
    </row>
    <row r="2754" spans="1:53" s="31" customFormat="1" ht="20.100000000000001" customHeight="1" x14ac:dyDescent="0.2">
      <c r="A2754" s="12" t="s">
        <v>57</v>
      </c>
      <c r="B2754" s="18" t="s">
        <v>241</v>
      </c>
      <c r="C2754" s="12" t="s">
        <v>325</v>
      </c>
      <c r="D2754" s="12" t="s">
        <v>10483</v>
      </c>
      <c r="E2754" s="19" t="s">
        <v>5</v>
      </c>
      <c r="F2754" s="19" t="s">
        <v>2244</v>
      </c>
      <c r="G2754" s="19" t="s">
        <v>10484</v>
      </c>
      <c r="H2754" s="12" t="s">
        <v>5862</v>
      </c>
      <c r="I2754" s="20">
        <v>10396.15</v>
      </c>
      <c r="J2754" s="12" t="s">
        <v>2302</v>
      </c>
      <c r="K2754" s="12" t="s">
        <v>2303</v>
      </c>
      <c r="L2754" s="12" t="s">
        <v>2677</v>
      </c>
      <c r="M2754" s="12"/>
      <c r="N2754" s="12" t="s">
        <v>10485</v>
      </c>
      <c r="O2754" s="23">
        <v>0</v>
      </c>
      <c r="P2754" s="23">
        <v>0</v>
      </c>
      <c r="Q2754" s="23">
        <v>0</v>
      </c>
      <c r="R2754" s="24">
        <v>0</v>
      </c>
      <c r="S2754" s="25">
        <v>224</v>
      </c>
      <c r="T2754" s="21"/>
      <c r="U2754" s="22" t="str">
        <f>IFERROR(VLOOKUP(B2754,[1]Planilha1!$A$1:$B$34,2,FALSE),"Liberado")</f>
        <v>Liberado</v>
      </c>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row>
    <row r="2755" spans="1:53" s="31" customFormat="1" ht="20.100000000000001" customHeight="1" x14ac:dyDescent="0.2">
      <c r="A2755" s="12" t="s">
        <v>57</v>
      </c>
      <c r="B2755" s="18" t="s">
        <v>241</v>
      </c>
      <c r="C2755" s="12" t="s">
        <v>325</v>
      </c>
      <c r="D2755" s="12" t="s">
        <v>10486</v>
      </c>
      <c r="E2755" s="19" t="s">
        <v>5</v>
      </c>
      <c r="F2755" s="19" t="s">
        <v>2273</v>
      </c>
      <c r="G2755" s="19" t="s">
        <v>10487</v>
      </c>
      <c r="H2755" s="12" t="s">
        <v>5862</v>
      </c>
      <c r="I2755" s="20">
        <v>10292.32</v>
      </c>
      <c r="J2755" s="12" t="s">
        <v>2302</v>
      </c>
      <c r="K2755" s="12" t="s">
        <v>2303</v>
      </c>
      <c r="L2755" s="12" t="s">
        <v>2677</v>
      </c>
      <c r="M2755" s="12"/>
      <c r="N2755" s="12" t="s">
        <v>10488</v>
      </c>
      <c r="O2755" s="23">
        <v>0</v>
      </c>
      <c r="P2755" s="23">
        <v>0</v>
      </c>
      <c r="Q2755" s="23">
        <v>0</v>
      </c>
      <c r="R2755" s="24">
        <v>0</v>
      </c>
      <c r="S2755" s="25">
        <v>224</v>
      </c>
      <c r="T2755" s="21"/>
      <c r="U2755" s="22" t="str">
        <f>IFERROR(VLOOKUP(B2755,[1]Planilha1!$A$1:$B$34,2,FALSE),"Liberado")</f>
        <v>Liberado</v>
      </c>
      <c r="V2755" s="21"/>
      <c r="W2755" s="21"/>
      <c r="X2755" s="21"/>
      <c r="Y2755" s="21"/>
      <c r="Z2755" s="21"/>
      <c r="AA2755" s="21"/>
      <c r="AB2755" s="21"/>
      <c r="AC2755" s="21"/>
      <c r="AD2755" s="21"/>
      <c r="AE2755" s="21"/>
      <c r="AF2755" s="21"/>
      <c r="AG2755" s="21"/>
      <c r="AH2755" s="21"/>
      <c r="AI2755" s="21"/>
      <c r="AJ2755" s="21"/>
      <c r="AK2755" s="21"/>
      <c r="AL2755" s="21"/>
      <c r="AM2755" s="21"/>
      <c r="AN2755" s="21"/>
      <c r="AO2755" s="21"/>
      <c r="AP2755" s="21"/>
      <c r="AQ2755" s="21"/>
      <c r="AR2755" s="21"/>
      <c r="AS2755" s="21"/>
      <c r="AT2755" s="21"/>
      <c r="AU2755" s="21"/>
      <c r="AV2755" s="21"/>
      <c r="AW2755" s="21"/>
      <c r="AX2755" s="21"/>
      <c r="AY2755" s="21"/>
      <c r="AZ2755" s="21"/>
      <c r="BA2755" s="21"/>
    </row>
    <row r="2756" spans="1:53" s="31" customFormat="1" ht="20.100000000000001" customHeight="1" x14ac:dyDescent="0.2">
      <c r="A2756" s="12" t="s">
        <v>57</v>
      </c>
      <c r="B2756" s="18" t="s">
        <v>241</v>
      </c>
      <c r="C2756" s="12" t="s">
        <v>325</v>
      </c>
      <c r="D2756" s="12" t="s">
        <v>1618</v>
      </c>
      <c r="E2756" s="19" t="s">
        <v>5</v>
      </c>
      <c r="F2756" s="19" t="s">
        <v>4902</v>
      </c>
      <c r="G2756" s="19" t="s">
        <v>5885</v>
      </c>
      <c r="H2756" s="12" t="s">
        <v>5886</v>
      </c>
      <c r="I2756" s="20">
        <v>15000</v>
      </c>
      <c r="J2756" s="12" t="s">
        <v>2302</v>
      </c>
      <c r="K2756" s="12" t="s">
        <v>5887</v>
      </c>
      <c r="L2756" s="12" t="s">
        <v>2288</v>
      </c>
      <c r="M2756" s="12" t="s">
        <v>10478</v>
      </c>
      <c r="N2756" s="12" t="s">
        <v>2774</v>
      </c>
      <c r="O2756" s="23">
        <v>0</v>
      </c>
      <c r="P2756" s="23">
        <v>0</v>
      </c>
      <c r="Q2756" s="23">
        <v>0</v>
      </c>
      <c r="R2756" s="24">
        <v>0</v>
      </c>
      <c r="S2756" s="25">
        <v>240</v>
      </c>
      <c r="T2756" s="21"/>
      <c r="U2756" s="22" t="str">
        <f>IFERROR(VLOOKUP(B2756,[1]Planilha1!$A$1:$B$34,2,FALSE),"Liberado")</f>
        <v>Liberado</v>
      </c>
      <c r="V2756" s="21"/>
      <c r="W2756" s="21"/>
      <c r="X2756" s="21"/>
      <c r="Y2756" s="21"/>
      <c r="Z2756" s="21"/>
      <c r="AA2756" s="21"/>
      <c r="AB2756" s="21"/>
      <c r="AC2756" s="21"/>
      <c r="AD2756" s="21"/>
      <c r="AE2756" s="21"/>
      <c r="AF2756" s="21"/>
      <c r="AG2756" s="21"/>
      <c r="AH2756" s="21"/>
      <c r="AI2756" s="21"/>
      <c r="AJ2756" s="21"/>
      <c r="AK2756" s="21"/>
      <c r="AL2756" s="21"/>
      <c r="AM2756" s="21"/>
      <c r="AN2756" s="21"/>
      <c r="AO2756" s="21"/>
      <c r="AP2756" s="21"/>
      <c r="AQ2756" s="21"/>
      <c r="AR2756" s="21"/>
      <c r="AS2756" s="21"/>
      <c r="AT2756" s="21"/>
      <c r="AU2756" s="21"/>
      <c r="AV2756" s="21"/>
      <c r="AW2756" s="21"/>
      <c r="AX2756" s="21"/>
      <c r="AY2756" s="21"/>
      <c r="AZ2756" s="21"/>
      <c r="BA2756" s="21"/>
    </row>
    <row r="2757" spans="1:53" s="31" customFormat="1" ht="20.100000000000001" customHeight="1" x14ac:dyDescent="0.2">
      <c r="A2757" s="12" t="s">
        <v>57</v>
      </c>
      <c r="B2757" s="18" t="s">
        <v>241</v>
      </c>
      <c r="C2757" s="12" t="s">
        <v>325</v>
      </c>
      <c r="D2757" s="12" t="s">
        <v>1619</v>
      </c>
      <c r="E2757" s="19" t="s">
        <v>5</v>
      </c>
      <c r="F2757" s="19" t="s">
        <v>2881</v>
      </c>
      <c r="G2757" s="19" t="s">
        <v>5888</v>
      </c>
      <c r="H2757" s="12" t="s">
        <v>5889</v>
      </c>
      <c r="I2757" s="20">
        <v>58486.06</v>
      </c>
      <c r="J2757" s="12" t="s">
        <v>2302</v>
      </c>
      <c r="K2757" s="12" t="s">
        <v>5890</v>
      </c>
      <c r="L2757" s="12" t="s">
        <v>2288</v>
      </c>
      <c r="M2757" s="12" t="s">
        <v>10478</v>
      </c>
      <c r="N2757" s="12" t="s">
        <v>5891</v>
      </c>
      <c r="O2757" s="23">
        <v>0</v>
      </c>
      <c r="P2757" s="23">
        <v>0</v>
      </c>
      <c r="Q2757" s="23">
        <v>0</v>
      </c>
      <c r="R2757" s="24">
        <v>0</v>
      </c>
      <c r="S2757" s="25">
        <v>228</v>
      </c>
      <c r="T2757" s="21"/>
      <c r="U2757" s="22" t="str">
        <f>IFERROR(VLOOKUP(B2757,[1]Planilha1!$A$1:$B$34,2,FALSE),"Liberado")</f>
        <v>Liberado</v>
      </c>
      <c r="V2757" s="21"/>
      <c r="W2757" s="21"/>
      <c r="X2757" s="21"/>
      <c r="Y2757" s="21"/>
      <c r="Z2757" s="21"/>
      <c r="AA2757" s="21"/>
      <c r="AB2757" s="21"/>
      <c r="AC2757" s="21"/>
      <c r="AD2757" s="21"/>
      <c r="AE2757" s="21"/>
      <c r="AF2757" s="21"/>
      <c r="AG2757" s="21"/>
      <c r="AH2757" s="21"/>
      <c r="AI2757" s="21"/>
      <c r="AJ2757" s="21"/>
      <c r="AK2757" s="21"/>
      <c r="AL2757" s="21"/>
      <c r="AM2757" s="21"/>
      <c r="AN2757" s="21"/>
      <c r="AO2757" s="21"/>
      <c r="AP2757" s="21"/>
      <c r="AQ2757" s="21"/>
      <c r="AR2757" s="21"/>
      <c r="AS2757" s="21"/>
      <c r="AT2757" s="21"/>
      <c r="AU2757" s="21"/>
      <c r="AV2757" s="21"/>
      <c r="AW2757" s="21"/>
      <c r="AX2757" s="21"/>
      <c r="AY2757" s="21"/>
      <c r="AZ2757" s="21"/>
      <c r="BA2757" s="21"/>
    </row>
    <row r="2758" spans="1:53" s="31" customFormat="1" ht="20.100000000000001" customHeight="1" x14ac:dyDescent="0.2">
      <c r="A2758" s="12" t="s">
        <v>57</v>
      </c>
      <c r="B2758" s="18" t="s">
        <v>241</v>
      </c>
      <c r="C2758" s="12" t="s">
        <v>706</v>
      </c>
      <c r="D2758" s="12" t="s">
        <v>1620</v>
      </c>
      <c r="E2758" s="19" t="s">
        <v>5</v>
      </c>
      <c r="F2758" s="19" t="s">
        <v>6</v>
      </c>
      <c r="G2758" s="19" t="s">
        <v>5892</v>
      </c>
      <c r="H2758" s="12" t="s">
        <v>5893</v>
      </c>
      <c r="I2758" s="20">
        <v>180000</v>
      </c>
      <c r="J2758" s="12" t="s">
        <v>2270</v>
      </c>
      <c r="K2758" s="12" t="s">
        <v>5894</v>
      </c>
      <c r="L2758" s="12" t="s">
        <v>3466</v>
      </c>
      <c r="M2758" s="12"/>
      <c r="N2758" s="12" t="s">
        <v>10489</v>
      </c>
      <c r="O2758" s="23">
        <v>0</v>
      </c>
      <c r="P2758" s="23">
        <v>0</v>
      </c>
      <c r="Q2758" s="23">
        <v>0</v>
      </c>
      <c r="R2758" s="24">
        <v>0</v>
      </c>
      <c r="S2758" s="25">
        <v>297.95</v>
      </c>
      <c r="T2758" s="21"/>
      <c r="U2758" s="22" t="str">
        <f>IFERROR(VLOOKUP(B2758,[1]Planilha1!$A$1:$B$34,2,FALSE),"Liberado")</f>
        <v>Liberado</v>
      </c>
      <c r="V2758" s="21"/>
      <c r="W2758" s="21"/>
      <c r="X2758" s="21"/>
      <c r="Y2758" s="21"/>
      <c r="Z2758" s="21"/>
      <c r="AA2758" s="21"/>
      <c r="AB2758" s="21"/>
      <c r="AC2758" s="21"/>
      <c r="AD2758" s="21"/>
      <c r="AE2758" s="21"/>
      <c r="AF2758" s="21"/>
      <c r="AG2758" s="21"/>
      <c r="AH2758" s="21"/>
      <c r="AI2758" s="21"/>
      <c r="AJ2758" s="21"/>
      <c r="AK2758" s="21"/>
      <c r="AL2758" s="21"/>
      <c r="AM2758" s="21"/>
      <c r="AN2758" s="21"/>
      <c r="AO2758" s="21"/>
      <c r="AP2758" s="21"/>
      <c r="AQ2758" s="21"/>
      <c r="AR2758" s="21"/>
      <c r="AS2758" s="21"/>
      <c r="AT2758" s="21"/>
      <c r="AU2758" s="21"/>
      <c r="AV2758" s="21"/>
      <c r="AW2758" s="21"/>
      <c r="AX2758" s="21"/>
      <c r="AY2758" s="21"/>
      <c r="AZ2758" s="21"/>
      <c r="BA2758" s="21"/>
    </row>
    <row r="2759" spans="1:53" s="31" customFormat="1" ht="20.100000000000001" customHeight="1" x14ac:dyDescent="0.2">
      <c r="A2759" s="12" t="s">
        <v>57</v>
      </c>
      <c r="B2759" s="18" t="s">
        <v>241</v>
      </c>
      <c r="C2759" s="12" t="s">
        <v>718</v>
      </c>
      <c r="D2759" s="12" t="s">
        <v>1621</v>
      </c>
      <c r="E2759" s="19" t="s">
        <v>5</v>
      </c>
      <c r="F2759" s="19" t="s">
        <v>2881</v>
      </c>
      <c r="G2759" s="19" t="s">
        <v>10490</v>
      </c>
      <c r="H2759" s="12" t="s">
        <v>5895</v>
      </c>
      <c r="I2759" s="20">
        <v>1536268.5</v>
      </c>
      <c r="J2759" s="12" t="s">
        <v>2258</v>
      </c>
      <c r="K2759" s="12" t="s">
        <v>5896</v>
      </c>
      <c r="L2759" s="12" t="s">
        <v>8057</v>
      </c>
      <c r="M2759" s="12"/>
      <c r="N2759" s="12" t="s">
        <v>5897</v>
      </c>
      <c r="O2759" s="23">
        <v>0</v>
      </c>
      <c r="P2759" s="23">
        <v>0</v>
      </c>
      <c r="Q2759" s="23">
        <v>0</v>
      </c>
      <c r="R2759" s="24">
        <v>0</v>
      </c>
      <c r="S2759" s="25">
        <v>320</v>
      </c>
      <c r="T2759" s="21"/>
      <c r="U2759" s="22" t="str">
        <f>IFERROR(VLOOKUP(B2759,[1]Planilha1!$A$1:$B$34,2,FALSE),"Liberado")</f>
        <v>Liberado</v>
      </c>
      <c r="V2759" s="21"/>
      <c r="W2759" s="21"/>
      <c r="X2759" s="21"/>
      <c r="Y2759" s="21"/>
      <c r="Z2759" s="21"/>
      <c r="AA2759" s="21"/>
      <c r="AB2759" s="21"/>
      <c r="AC2759" s="21"/>
      <c r="AD2759" s="21"/>
      <c r="AE2759" s="21"/>
      <c r="AF2759" s="21"/>
      <c r="AG2759" s="21"/>
      <c r="AH2759" s="21"/>
      <c r="AI2759" s="21"/>
      <c r="AJ2759" s="21"/>
      <c r="AK2759" s="21"/>
      <c r="AL2759" s="21"/>
      <c r="AM2759" s="21"/>
      <c r="AN2759" s="21"/>
      <c r="AO2759" s="21"/>
      <c r="AP2759" s="21"/>
      <c r="AQ2759" s="21"/>
      <c r="AR2759" s="21"/>
      <c r="AS2759" s="21"/>
      <c r="AT2759" s="21"/>
      <c r="AU2759" s="21"/>
      <c r="AV2759" s="21"/>
      <c r="AW2759" s="21"/>
      <c r="AX2759" s="21"/>
      <c r="AY2759" s="21"/>
      <c r="AZ2759" s="21"/>
      <c r="BA2759" s="21"/>
    </row>
    <row r="2760" spans="1:53" s="31" customFormat="1" ht="20.100000000000001" customHeight="1" x14ac:dyDescent="0.2">
      <c r="A2760" s="12" t="s">
        <v>57</v>
      </c>
      <c r="B2760" s="18" t="s">
        <v>241</v>
      </c>
      <c r="C2760" s="12" t="s">
        <v>718</v>
      </c>
      <c r="D2760" s="12" t="s">
        <v>10491</v>
      </c>
      <c r="E2760" s="19" t="s">
        <v>5</v>
      </c>
      <c r="F2760" s="19" t="s">
        <v>2244</v>
      </c>
      <c r="G2760" s="19" t="s">
        <v>10492</v>
      </c>
      <c r="H2760" s="12" t="s">
        <v>4690</v>
      </c>
      <c r="I2760" s="20">
        <v>20000</v>
      </c>
      <c r="J2760" s="12" t="s">
        <v>2258</v>
      </c>
      <c r="K2760" s="12" t="s">
        <v>10493</v>
      </c>
      <c r="L2760" s="12" t="s">
        <v>2411</v>
      </c>
      <c r="M2760" s="12"/>
      <c r="N2760" s="12" t="s">
        <v>2763</v>
      </c>
      <c r="O2760" s="23">
        <v>0</v>
      </c>
      <c r="P2760" s="23">
        <v>12600</v>
      </c>
      <c r="Q2760" s="23">
        <v>0</v>
      </c>
      <c r="R2760" s="24">
        <v>0</v>
      </c>
      <c r="S2760" s="25">
        <v>192</v>
      </c>
      <c r="T2760" s="21"/>
      <c r="U2760" s="22" t="str">
        <f>IFERROR(VLOOKUP(B2760,[1]Planilha1!$A$1:$B$34,2,FALSE),"Liberado")</f>
        <v>Liberado</v>
      </c>
      <c r="V2760" s="21"/>
      <c r="W2760" s="21"/>
      <c r="X2760" s="21"/>
      <c r="Y2760" s="21"/>
      <c r="Z2760" s="21"/>
      <c r="AA2760" s="21"/>
      <c r="AB2760" s="21"/>
      <c r="AC2760" s="21"/>
      <c r="AD2760" s="21"/>
      <c r="AE2760" s="21"/>
      <c r="AF2760" s="21"/>
      <c r="AG2760" s="21"/>
      <c r="AH2760" s="21"/>
      <c r="AI2760" s="21"/>
      <c r="AJ2760" s="21"/>
      <c r="AK2760" s="21"/>
      <c r="AL2760" s="21"/>
      <c r="AM2760" s="21"/>
      <c r="AN2760" s="21"/>
      <c r="AO2760" s="21"/>
      <c r="AP2760" s="21"/>
      <c r="AQ2760" s="21"/>
      <c r="AR2760" s="21"/>
      <c r="AS2760" s="21"/>
      <c r="AT2760" s="21"/>
      <c r="AU2760" s="21"/>
      <c r="AV2760" s="21"/>
      <c r="AW2760" s="21"/>
      <c r="AX2760" s="21"/>
      <c r="AY2760" s="21"/>
      <c r="AZ2760" s="21"/>
      <c r="BA2760" s="21"/>
    </row>
    <row r="2761" spans="1:53" s="31" customFormat="1" ht="20.100000000000001" customHeight="1" x14ac:dyDescent="0.2">
      <c r="A2761" s="12" t="s">
        <v>57</v>
      </c>
      <c r="B2761" s="18" t="s">
        <v>241</v>
      </c>
      <c r="C2761" s="12" t="s">
        <v>738</v>
      </c>
      <c r="D2761" s="12" t="s">
        <v>10494</v>
      </c>
      <c r="E2761" s="19" t="s">
        <v>5</v>
      </c>
      <c r="F2761" s="19" t="s">
        <v>8</v>
      </c>
      <c r="G2761" s="19" t="s">
        <v>10495</v>
      </c>
      <c r="H2761" s="12" t="s">
        <v>10496</v>
      </c>
      <c r="I2761" s="20">
        <v>50000</v>
      </c>
      <c r="J2761" s="12" t="s">
        <v>2258</v>
      </c>
      <c r="K2761" s="12" t="s">
        <v>2545</v>
      </c>
      <c r="L2761" s="12" t="s">
        <v>7926</v>
      </c>
      <c r="M2761" s="12"/>
      <c r="N2761" s="12" t="s">
        <v>2412</v>
      </c>
      <c r="O2761" s="23">
        <v>0</v>
      </c>
      <c r="P2761" s="23">
        <v>10000</v>
      </c>
      <c r="Q2761" s="23">
        <v>0</v>
      </c>
      <c r="R2761" s="24">
        <v>0</v>
      </c>
      <c r="S2761" s="25">
        <v>280</v>
      </c>
      <c r="T2761" s="21"/>
      <c r="U2761" s="22" t="str">
        <f>IFERROR(VLOOKUP(B2761,[1]Planilha1!$A$1:$B$34,2,FALSE),"Liberado")</f>
        <v>Liberado</v>
      </c>
      <c r="V2761" s="21"/>
      <c r="W2761" s="21"/>
      <c r="X2761" s="21"/>
      <c r="Y2761" s="21"/>
      <c r="Z2761" s="21"/>
      <c r="AA2761" s="21"/>
      <c r="AB2761" s="21"/>
      <c r="AC2761" s="21"/>
      <c r="AD2761" s="21"/>
      <c r="AE2761" s="21"/>
      <c r="AF2761" s="21"/>
      <c r="AG2761" s="21"/>
      <c r="AH2761" s="21"/>
      <c r="AI2761" s="21"/>
      <c r="AJ2761" s="21"/>
      <c r="AK2761" s="21"/>
      <c r="AL2761" s="21"/>
      <c r="AM2761" s="21"/>
      <c r="AN2761" s="21"/>
      <c r="AO2761" s="21"/>
      <c r="AP2761" s="21"/>
      <c r="AQ2761" s="21"/>
      <c r="AR2761" s="21"/>
      <c r="AS2761" s="21"/>
      <c r="AT2761" s="21"/>
      <c r="AU2761" s="21"/>
      <c r="AV2761" s="21"/>
      <c r="AW2761" s="21"/>
      <c r="AX2761" s="21"/>
      <c r="AY2761" s="21"/>
      <c r="AZ2761" s="21"/>
      <c r="BA2761" s="21"/>
    </row>
    <row r="2762" spans="1:53" s="31" customFormat="1" ht="20.100000000000001" customHeight="1" x14ac:dyDescent="0.2">
      <c r="A2762" s="12" t="s">
        <v>57</v>
      </c>
      <c r="B2762" s="18" t="s">
        <v>241</v>
      </c>
      <c r="C2762" s="12" t="s">
        <v>534</v>
      </c>
      <c r="D2762" s="12" t="s">
        <v>1696</v>
      </c>
      <c r="E2762" s="19" t="s">
        <v>5</v>
      </c>
      <c r="F2762" s="19" t="s">
        <v>2244</v>
      </c>
      <c r="G2762" s="19" t="s">
        <v>6123</v>
      </c>
      <c r="H2762" s="12" t="s">
        <v>3037</v>
      </c>
      <c r="I2762" s="20">
        <v>10000</v>
      </c>
      <c r="J2762" s="12" t="s">
        <v>2258</v>
      </c>
      <c r="K2762" s="12" t="s">
        <v>2762</v>
      </c>
      <c r="L2762" s="12" t="s">
        <v>2368</v>
      </c>
      <c r="M2762" s="12"/>
      <c r="N2762" s="12" t="s">
        <v>6124</v>
      </c>
      <c r="O2762" s="23">
        <v>0</v>
      </c>
      <c r="P2762" s="23">
        <v>10000</v>
      </c>
      <c r="Q2762" s="23">
        <v>0</v>
      </c>
      <c r="R2762" s="24">
        <v>0</v>
      </c>
      <c r="S2762" s="25">
        <v>864</v>
      </c>
      <c r="T2762" s="21"/>
      <c r="U2762" s="22" t="str">
        <f>IFERROR(VLOOKUP(B2762,[1]Planilha1!$A$1:$B$34,2,FALSE),"Liberado")</f>
        <v>Liberado</v>
      </c>
      <c r="V2762" s="21"/>
      <c r="W2762" s="21"/>
      <c r="X2762" s="21"/>
      <c r="Y2762" s="21"/>
      <c r="Z2762" s="21"/>
      <c r="AA2762" s="21"/>
      <c r="AB2762" s="21"/>
      <c r="AC2762" s="21"/>
      <c r="AD2762" s="21"/>
      <c r="AE2762" s="21"/>
      <c r="AF2762" s="21"/>
      <c r="AG2762" s="21"/>
      <c r="AH2762" s="21"/>
      <c r="AI2762" s="21"/>
      <c r="AJ2762" s="21"/>
      <c r="AK2762" s="21"/>
      <c r="AL2762" s="21"/>
      <c r="AM2762" s="21"/>
      <c r="AN2762" s="21"/>
      <c r="AO2762" s="21"/>
      <c r="AP2762" s="21"/>
      <c r="AQ2762" s="21"/>
      <c r="AR2762" s="21"/>
      <c r="AS2762" s="21"/>
      <c r="AT2762" s="21"/>
      <c r="AU2762" s="21"/>
      <c r="AV2762" s="21"/>
      <c r="AW2762" s="21"/>
      <c r="AX2762" s="21"/>
      <c r="AY2762" s="21"/>
      <c r="AZ2762" s="21"/>
      <c r="BA2762" s="21"/>
    </row>
    <row r="2763" spans="1:53" s="31" customFormat="1" ht="20.100000000000001" customHeight="1" x14ac:dyDescent="0.2">
      <c r="A2763" s="12" t="s">
        <v>57</v>
      </c>
      <c r="B2763" s="18" t="s">
        <v>241</v>
      </c>
      <c r="C2763" s="12" t="s">
        <v>534</v>
      </c>
      <c r="D2763" s="12" t="s">
        <v>1697</v>
      </c>
      <c r="E2763" s="19" t="s">
        <v>5</v>
      </c>
      <c r="F2763" s="19" t="s">
        <v>2324</v>
      </c>
      <c r="G2763" s="19" t="s">
        <v>6125</v>
      </c>
      <c r="H2763" s="12" t="s">
        <v>5839</v>
      </c>
      <c r="I2763" s="20">
        <v>8169.47</v>
      </c>
      <c r="J2763" s="12" t="s">
        <v>2302</v>
      </c>
      <c r="K2763" s="12" t="s">
        <v>5993</v>
      </c>
      <c r="L2763" s="12" t="s">
        <v>2299</v>
      </c>
      <c r="M2763" s="12"/>
      <c r="N2763" s="12" t="s">
        <v>6126</v>
      </c>
      <c r="O2763" s="23">
        <v>0</v>
      </c>
      <c r="P2763" s="23">
        <v>0</v>
      </c>
      <c r="Q2763" s="23">
        <v>0</v>
      </c>
      <c r="R2763" s="24">
        <v>0</v>
      </c>
      <c r="S2763" s="25">
        <v>680</v>
      </c>
      <c r="T2763" s="21"/>
      <c r="U2763" s="22" t="str">
        <f>IFERROR(VLOOKUP(B2763,[1]Planilha1!$A$1:$B$34,2,FALSE),"Liberado")</f>
        <v>Liberado</v>
      </c>
      <c r="V2763" s="21"/>
      <c r="W2763" s="21"/>
      <c r="X2763" s="21"/>
      <c r="Y2763" s="21"/>
      <c r="Z2763" s="21"/>
      <c r="AA2763" s="21"/>
      <c r="AB2763" s="21"/>
      <c r="AC2763" s="21"/>
      <c r="AD2763" s="21"/>
      <c r="AE2763" s="21"/>
      <c r="AF2763" s="21"/>
      <c r="AG2763" s="21"/>
      <c r="AH2763" s="21"/>
      <c r="AI2763" s="21"/>
      <c r="AJ2763" s="21"/>
      <c r="AK2763" s="21"/>
      <c r="AL2763" s="21"/>
      <c r="AM2763" s="21"/>
      <c r="AN2763" s="21"/>
      <c r="AO2763" s="21"/>
      <c r="AP2763" s="21"/>
      <c r="AQ2763" s="21"/>
      <c r="AR2763" s="21"/>
      <c r="AS2763" s="21"/>
      <c r="AT2763" s="21"/>
      <c r="AU2763" s="21"/>
      <c r="AV2763" s="21"/>
      <c r="AW2763" s="21"/>
      <c r="AX2763" s="21"/>
      <c r="AY2763" s="21"/>
      <c r="AZ2763" s="21"/>
      <c r="BA2763" s="21"/>
    </row>
    <row r="2764" spans="1:53" s="31" customFormat="1" ht="20.100000000000001" customHeight="1" x14ac:dyDescent="0.2">
      <c r="A2764" s="12" t="s">
        <v>57</v>
      </c>
      <c r="B2764" s="18" t="s">
        <v>241</v>
      </c>
      <c r="C2764" s="12" t="s">
        <v>534</v>
      </c>
      <c r="D2764" s="12" t="s">
        <v>1698</v>
      </c>
      <c r="E2764" s="19" t="s">
        <v>5</v>
      </c>
      <c r="F2764" s="19" t="s">
        <v>2273</v>
      </c>
      <c r="G2764" s="19" t="s">
        <v>6127</v>
      </c>
      <c r="H2764" s="12" t="s">
        <v>2773</v>
      </c>
      <c r="I2764" s="20">
        <v>31520</v>
      </c>
      <c r="J2764" s="12" t="s">
        <v>2302</v>
      </c>
      <c r="K2764" s="12" t="s">
        <v>2303</v>
      </c>
      <c r="L2764" s="12" t="s">
        <v>2677</v>
      </c>
      <c r="M2764" s="12"/>
      <c r="N2764" s="12" t="s">
        <v>6128</v>
      </c>
      <c r="O2764" s="23">
        <v>0</v>
      </c>
      <c r="P2764" s="23">
        <v>0</v>
      </c>
      <c r="Q2764" s="23">
        <v>0</v>
      </c>
      <c r="R2764" s="24">
        <v>0</v>
      </c>
      <c r="S2764" s="25">
        <v>160</v>
      </c>
      <c r="T2764" s="21"/>
      <c r="U2764" s="22" t="str">
        <f>IFERROR(VLOOKUP(B2764,[1]Planilha1!$A$1:$B$34,2,FALSE),"Liberado")</f>
        <v>Liberado</v>
      </c>
      <c r="V2764" s="21"/>
      <c r="W2764" s="21"/>
      <c r="X2764" s="21"/>
      <c r="Y2764" s="21"/>
      <c r="Z2764" s="21"/>
      <c r="AA2764" s="21"/>
      <c r="AB2764" s="21"/>
      <c r="AC2764" s="21"/>
      <c r="AD2764" s="21"/>
      <c r="AE2764" s="21"/>
      <c r="AF2764" s="21"/>
      <c r="AG2764" s="21"/>
      <c r="AH2764" s="21"/>
      <c r="AI2764" s="21"/>
      <c r="AJ2764" s="21"/>
      <c r="AK2764" s="21"/>
      <c r="AL2764" s="21"/>
      <c r="AM2764" s="21"/>
      <c r="AN2764" s="21"/>
      <c r="AO2764" s="21"/>
      <c r="AP2764" s="21"/>
      <c r="AQ2764" s="21"/>
      <c r="AR2764" s="21"/>
      <c r="AS2764" s="21"/>
      <c r="AT2764" s="21"/>
      <c r="AU2764" s="21"/>
      <c r="AV2764" s="21"/>
      <c r="AW2764" s="21"/>
      <c r="AX2764" s="21"/>
      <c r="AY2764" s="21"/>
      <c r="AZ2764" s="21"/>
      <c r="BA2764" s="21"/>
    </row>
    <row r="2765" spans="1:53" s="31" customFormat="1" ht="20.100000000000001" customHeight="1" x14ac:dyDescent="0.2">
      <c r="A2765" s="12" t="s">
        <v>57</v>
      </c>
      <c r="B2765" s="18" t="s">
        <v>241</v>
      </c>
      <c r="C2765" s="12" t="s">
        <v>325</v>
      </c>
      <c r="D2765" s="12" t="s">
        <v>1737</v>
      </c>
      <c r="E2765" s="19" t="s">
        <v>5</v>
      </c>
      <c r="F2765" s="19" t="s">
        <v>2244</v>
      </c>
      <c r="G2765" s="19" t="s">
        <v>6236</v>
      </c>
      <c r="H2765" s="12" t="s">
        <v>6104</v>
      </c>
      <c r="I2765" s="20">
        <v>47280</v>
      </c>
      <c r="J2765" s="12" t="s">
        <v>2302</v>
      </c>
      <c r="K2765" s="12" t="s">
        <v>2303</v>
      </c>
      <c r="L2765" s="12" t="s">
        <v>8057</v>
      </c>
      <c r="M2765" s="12"/>
      <c r="N2765" s="12" t="s">
        <v>6237</v>
      </c>
      <c r="O2765" s="23">
        <v>0</v>
      </c>
      <c r="P2765" s="23">
        <v>0</v>
      </c>
      <c r="Q2765" s="23">
        <v>0</v>
      </c>
      <c r="R2765" s="24">
        <v>0</v>
      </c>
      <c r="S2765" s="25">
        <v>800</v>
      </c>
      <c r="T2765" s="21"/>
      <c r="U2765" s="22" t="str">
        <f>IFERROR(VLOOKUP(B2765,[1]Planilha1!$A$1:$B$34,2,FALSE),"Liberado")</f>
        <v>Liberado</v>
      </c>
      <c r="V2765" s="21"/>
      <c r="W2765" s="21"/>
      <c r="X2765" s="21"/>
      <c r="Y2765" s="21"/>
      <c r="Z2765" s="21"/>
      <c r="AA2765" s="21"/>
      <c r="AB2765" s="21"/>
      <c r="AC2765" s="21"/>
      <c r="AD2765" s="21"/>
      <c r="AE2765" s="21"/>
      <c r="AF2765" s="21"/>
      <c r="AG2765" s="21"/>
      <c r="AH2765" s="21"/>
      <c r="AI2765" s="21"/>
      <c r="AJ2765" s="21"/>
      <c r="AK2765" s="21"/>
      <c r="AL2765" s="21"/>
      <c r="AM2765" s="21"/>
      <c r="AN2765" s="21"/>
      <c r="AO2765" s="21"/>
      <c r="AP2765" s="21"/>
      <c r="AQ2765" s="21"/>
      <c r="AR2765" s="21"/>
      <c r="AS2765" s="21"/>
      <c r="AT2765" s="21"/>
      <c r="AU2765" s="21"/>
      <c r="AV2765" s="21"/>
      <c r="AW2765" s="21"/>
      <c r="AX2765" s="21"/>
      <c r="AY2765" s="21"/>
      <c r="AZ2765" s="21"/>
      <c r="BA2765" s="21"/>
    </row>
    <row r="2766" spans="1:53" s="31" customFormat="1" ht="20.100000000000001" customHeight="1" x14ac:dyDescent="0.2">
      <c r="A2766" s="27" t="s">
        <v>127</v>
      </c>
      <c r="B2766" s="28" t="s">
        <v>241</v>
      </c>
      <c r="C2766" s="27">
        <v>1</v>
      </c>
      <c r="D2766" s="27" t="s">
        <v>11129</v>
      </c>
      <c r="E2766" s="27" t="s">
        <v>11130</v>
      </c>
      <c r="F2766" s="27" t="s">
        <v>5349</v>
      </c>
      <c r="G2766" s="27" t="s">
        <v>7863</v>
      </c>
      <c r="H2766" s="27" t="s">
        <v>11131</v>
      </c>
      <c r="I2766" s="29">
        <v>21212.26</v>
      </c>
      <c r="J2766" s="27" t="s">
        <v>6544</v>
      </c>
      <c r="K2766" s="27" t="s">
        <v>11132</v>
      </c>
      <c r="L2766" s="27" t="s">
        <v>11133</v>
      </c>
      <c r="M2766" s="30" t="s">
        <v>6531</v>
      </c>
      <c r="N2766" s="27" t="s">
        <v>11134</v>
      </c>
      <c r="O2766" s="23">
        <v>0</v>
      </c>
      <c r="P2766" s="23">
        <v>0</v>
      </c>
      <c r="Q2766" s="23">
        <v>0</v>
      </c>
      <c r="R2766" s="24">
        <v>0</v>
      </c>
      <c r="S2766" s="25">
        <v>0</v>
      </c>
      <c r="T2766" s="32"/>
      <c r="U2766" s="22" t="str">
        <f>IFERROR(VLOOKUP(B2766,[1]Planilha1!$A$1:$B$34,2,FALSE),"Liberado")</f>
        <v>Liberado</v>
      </c>
    </row>
    <row r="2767" spans="1:53" s="31" customFormat="1" ht="20.100000000000001" customHeight="1" x14ac:dyDescent="0.2">
      <c r="A2767" s="27" t="s">
        <v>127</v>
      </c>
      <c r="B2767" s="28" t="s">
        <v>241</v>
      </c>
      <c r="C2767" s="27" t="s">
        <v>674</v>
      </c>
      <c r="D2767" s="27" t="s">
        <v>1900</v>
      </c>
      <c r="E2767" s="27" t="s">
        <v>7</v>
      </c>
      <c r="F2767" s="27" t="s">
        <v>6507</v>
      </c>
      <c r="G2767" s="27" t="s">
        <v>6632</v>
      </c>
      <c r="H2767" s="27" t="s">
        <v>6633</v>
      </c>
      <c r="I2767" s="29">
        <v>54940</v>
      </c>
      <c r="J2767" s="27" t="s">
        <v>6544</v>
      </c>
      <c r="K2767" s="27" t="s">
        <v>11548</v>
      </c>
      <c r="L2767" s="27" t="s">
        <v>6664</v>
      </c>
      <c r="M2767" s="30">
        <v>42767</v>
      </c>
      <c r="N2767" s="27" t="s">
        <v>12091</v>
      </c>
      <c r="O2767" s="23">
        <v>0</v>
      </c>
      <c r="P2767" s="23">
        <v>0.01</v>
      </c>
      <c r="Q2767" s="23">
        <v>0</v>
      </c>
      <c r="R2767" s="24">
        <v>0</v>
      </c>
      <c r="S2767" s="25">
        <v>0</v>
      </c>
      <c r="T2767" s="32" t="s">
        <v>12066</v>
      </c>
      <c r="U2767" s="22" t="str">
        <f>IFERROR(VLOOKUP(B2767,[1]Planilha1!$A$1:$B$34,2,FALSE),"Liberado")</f>
        <v>Liberado</v>
      </c>
    </row>
    <row r="2768" spans="1:53" s="31" customFormat="1" ht="20.100000000000001" customHeight="1" x14ac:dyDescent="0.2">
      <c r="A2768" s="27" t="s">
        <v>127</v>
      </c>
      <c r="B2768" s="28" t="s">
        <v>241</v>
      </c>
      <c r="C2768" s="27" t="s">
        <v>602</v>
      </c>
      <c r="D2768" s="27" t="s">
        <v>1923</v>
      </c>
      <c r="E2768" s="27" t="s">
        <v>7</v>
      </c>
      <c r="F2768" s="27" t="s">
        <v>6507</v>
      </c>
      <c r="G2768" s="27" t="s">
        <v>6674</v>
      </c>
      <c r="H2768" s="27" t="s">
        <v>6565</v>
      </c>
      <c r="I2768" s="29">
        <v>35200</v>
      </c>
      <c r="J2768" s="27" t="s">
        <v>6544</v>
      </c>
      <c r="K2768" s="27" t="s">
        <v>11591</v>
      </c>
      <c r="L2768" s="27" t="s">
        <v>11535</v>
      </c>
      <c r="M2768" s="30">
        <v>42656</v>
      </c>
      <c r="N2768" s="27" t="s">
        <v>6675</v>
      </c>
      <c r="O2768" s="23">
        <v>0</v>
      </c>
      <c r="P2768" s="23">
        <v>6543.72</v>
      </c>
      <c r="Q2768" s="23">
        <v>0</v>
      </c>
      <c r="R2768" s="24">
        <v>0</v>
      </c>
      <c r="S2768" s="25">
        <v>0</v>
      </c>
      <c r="T2768" s="34" t="s">
        <v>12065</v>
      </c>
      <c r="U2768" s="22" t="str">
        <f>IFERROR(VLOOKUP(B2768,[1]Planilha1!$A$1:$B$34,2,FALSE),"Liberado")</f>
        <v>Liberado</v>
      </c>
    </row>
    <row r="2769" spans="1:53" s="31" customFormat="1" ht="20.100000000000001" customHeight="1" x14ac:dyDescent="0.2">
      <c r="A2769" s="27" t="s">
        <v>127</v>
      </c>
      <c r="B2769" s="28" t="s">
        <v>241</v>
      </c>
      <c r="C2769" s="27" t="s">
        <v>649</v>
      </c>
      <c r="D2769" s="27" t="s">
        <v>1996</v>
      </c>
      <c r="E2769" s="27" t="s">
        <v>7</v>
      </c>
      <c r="F2769" s="27" t="s">
        <v>6507</v>
      </c>
      <c r="G2769" s="27" t="s">
        <v>7000</v>
      </c>
      <c r="H2769" s="27" t="s">
        <v>6807</v>
      </c>
      <c r="I2769" s="29">
        <v>150000</v>
      </c>
      <c r="J2769" s="27" t="s">
        <v>6544</v>
      </c>
      <c r="K2769" s="27" t="s">
        <v>11714</v>
      </c>
      <c r="L2769" s="27" t="s">
        <v>11479</v>
      </c>
      <c r="M2769" s="30">
        <v>42450</v>
      </c>
      <c r="N2769" s="27" t="s">
        <v>7001</v>
      </c>
      <c r="O2769" s="23">
        <v>0</v>
      </c>
      <c r="P2769" s="23">
        <v>3800</v>
      </c>
      <c r="Q2769" s="23">
        <v>0</v>
      </c>
      <c r="R2769" s="24">
        <v>0</v>
      </c>
      <c r="S2769" s="25">
        <v>0</v>
      </c>
      <c r="T2769" s="32"/>
      <c r="U2769" s="22" t="str">
        <f>IFERROR(VLOOKUP(B2769,[1]Planilha1!$A$1:$B$34,2,FALSE),"Liberado")</f>
        <v>Liberado</v>
      </c>
    </row>
    <row r="2770" spans="1:53" s="31" customFormat="1" ht="20.100000000000001" customHeight="1" x14ac:dyDescent="0.2">
      <c r="A2770" s="27" t="s">
        <v>127</v>
      </c>
      <c r="B2770" s="28" t="s">
        <v>241</v>
      </c>
      <c r="C2770" s="27" t="s">
        <v>334</v>
      </c>
      <c r="D2770" s="27" t="s">
        <v>2020</v>
      </c>
      <c r="E2770" s="27" t="s">
        <v>7</v>
      </c>
      <c r="F2770" s="27" t="s">
        <v>6507</v>
      </c>
      <c r="G2770" s="27" t="s">
        <v>7042</v>
      </c>
      <c r="H2770" s="27" t="s">
        <v>7043</v>
      </c>
      <c r="I2770" s="29">
        <v>85277.32</v>
      </c>
      <c r="J2770" s="27" t="s">
        <v>6544</v>
      </c>
      <c r="K2770" s="27" t="s">
        <v>11753</v>
      </c>
      <c r="L2770" s="27" t="s">
        <v>6664</v>
      </c>
      <c r="M2770" s="30">
        <v>42536</v>
      </c>
      <c r="N2770" s="27" t="s">
        <v>6672</v>
      </c>
      <c r="O2770" s="23">
        <v>0</v>
      </c>
      <c r="P2770" s="23">
        <v>2226.02</v>
      </c>
      <c r="Q2770" s="23">
        <v>0</v>
      </c>
      <c r="R2770" s="24">
        <v>0</v>
      </c>
      <c r="S2770" s="25">
        <v>0</v>
      </c>
      <c r="T2770" s="32" t="s">
        <v>12066</v>
      </c>
      <c r="U2770" s="22" t="str">
        <f>IFERROR(VLOOKUP(B2770,[1]Planilha1!$A$1:$B$34,2,FALSE),"Liberado")</f>
        <v>Liberado</v>
      </c>
    </row>
    <row r="2771" spans="1:53" s="31" customFormat="1" ht="20.100000000000001" customHeight="1" x14ac:dyDescent="0.2">
      <c r="A2771" s="27" t="s">
        <v>127</v>
      </c>
      <c r="B2771" s="28" t="s">
        <v>241</v>
      </c>
      <c r="C2771" s="27" t="s">
        <v>649</v>
      </c>
      <c r="D2771" s="27" t="s">
        <v>2060</v>
      </c>
      <c r="E2771" s="27" t="s">
        <v>7</v>
      </c>
      <c r="F2771" s="27" t="s">
        <v>6507</v>
      </c>
      <c r="G2771" s="27" t="s">
        <v>7116</v>
      </c>
      <c r="H2771" s="27" t="s">
        <v>6807</v>
      </c>
      <c r="I2771" s="29">
        <v>70000</v>
      </c>
      <c r="J2771" s="27" t="s">
        <v>6544</v>
      </c>
      <c r="K2771" s="27" t="s">
        <v>11810</v>
      </c>
      <c r="L2771" s="27" t="s">
        <v>7128</v>
      </c>
      <c r="M2771" s="30">
        <v>42066</v>
      </c>
      <c r="N2771" s="27" t="s">
        <v>7117</v>
      </c>
      <c r="O2771" s="23">
        <v>70000</v>
      </c>
      <c r="P2771" s="23">
        <v>0</v>
      </c>
      <c r="Q2771" s="23">
        <v>0</v>
      </c>
      <c r="R2771" s="24">
        <v>23851.93</v>
      </c>
      <c r="S2771" s="25">
        <v>0</v>
      </c>
      <c r="T2771" s="32"/>
      <c r="U2771" s="22" t="str">
        <f>IFERROR(VLOOKUP(B2771,[1]Planilha1!$A$1:$B$34,2,FALSE),"Liberado")</f>
        <v>Liberado</v>
      </c>
    </row>
    <row r="2772" spans="1:53" s="31" customFormat="1" ht="20.100000000000001" customHeight="1" x14ac:dyDescent="0.2">
      <c r="A2772" s="40" t="s">
        <v>228</v>
      </c>
      <c r="B2772" s="41" t="s">
        <v>241</v>
      </c>
      <c r="C2772" s="14">
        <v>1</v>
      </c>
      <c r="D2772" s="40" t="s">
        <v>2240</v>
      </c>
      <c r="E2772" s="42" t="s">
        <v>2220</v>
      </c>
      <c r="F2772" s="43" t="s">
        <v>7389</v>
      </c>
      <c r="G2772" s="36" t="s">
        <v>7545</v>
      </c>
      <c r="H2772" s="40" t="s">
        <v>2240</v>
      </c>
      <c r="I2772" s="44">
        <v>6400</v>
      </c>
      <c r="J2772" s="40" t="s">
        <v>7391</v>
      </c>
      <c r="K2772" s="40" t="s">
        <v>7546</v>
      </c>
      <c r="L2772" s="40" t="s">
        <v>7547</v>
      </c>
      <c r="M2772" s="42" t="s">
        <v>40</v>
      </c>
      <c r="N2772" s="40" t="s">
        <v>7852</v>
      </c>
      <c r="O2772" s="23">
        <v>0</v>
      </c>
      <c r="P2772" s="23">
        <v>6400</v>
      </c>
      <c r="Q2772" s="23">
        <v>0</v>
      </c>
      <c r="R2772" s="24">
        <v>0</v>
      </c>
      <c r="S2772" s="25">
        <v>0</v>
      </c>
      <c r="T2772" s="32"/>
      <c r="U2772" s="22" t="str">
        <f>IFERROR(VLOOKUP(B2772,[1]Planilha1!$A$1:$B$34,2,FALSE),"Liberado")</f>
        <v>Liberado</v>
      </c>
      <c r="V2772" s="45"/>
      <c r="W2772" s="45"/>
      <c r="X2772" s="45"/>
      <c r="Y2772" s="45"/>
      <c r="Z2772" s="45"/>
      <c r="AA2772" s="45"/>
      <c r="AB2772" s="45"/>
      <c r="AC2772" s="45"/>
      <c r="AD2772" s="45"/>
      <c r="AE2772" s="45"/>
      <c r="AF2772" s="45"/>
      <c r="AG2772" s="45"/>
      <c r="AH2772" s="45"/>
      <c r="AI2772" s="45"/>
      <c r="AJ2772" s="45"/>
      <c r="AK2772" s="45"/>
      <c r="AL2772" s="45"/>
      <c r="AM2772" s="45"/>
      <c r="AN2772" s="45"/>
      <c r="AO2772" s="45"/>
      <c r="AP2772" s="45"/>
      <c r="AQ2772" s="45"/>
      <c r="AR2772" s="45"/>
      <c r="AS2772" s="45"/>
      <c r="AT2772" s="45"/>
      <c r="AU2772" s="45"/>
      <c r="AV2772" s="45"/>
      <c r="AW2772" s="45"/>
      <c r="AX2772" s="45"/>
      <c r="AY2772" s="45"/>
      <c r="AZ2772" s="45"/>
      <c r="BA2772" s="45"/>
    </row>
    <row r="2773" spans="1:53" s="31" customFormat="1" ht="20.100000000000001" customHeight="1" x14ac:dyDescent="0.2">
      <c r="A2773" s="40" t="s">
        <v>228</v>
      </c>
      <c r="B2773" s="41" t="s">
        <v>241</v>
      </c>
      <c r="C2773" s="14">
        <v>1</v>
      </c>
      <c r="D2773" s="40" t="s">
        <v>2239</v>
      </c>
      <c r="E2773" s="42" t="s">
        <v>2220</v>
      </c>
      <c r="F2773" s="43" t="s">
        <v>7389</v>
      </c>
      <c r="G2773" s="36" t="s">
        <v>7548</v>
      </c>
      <c r="H2773" s="40" t="s">
        <v>2239</v>
      </c>
      <c r="I2773" s="44">
        <v>42279.48</v>
      </c>
      <c r="J2773" s="40" t="s">
        <v>7391</v>
      </c>
      <c r="K2773" s="40" t="s">
        <v>7549</v>
      </c>
      <c r="L2773" s="40" t="s">
        <v>7419</v>
      </c>
      <c r="M2773" s="42" t="s">
        <v>40</v>
      </c>
      <c r="N2773" s="40" t="s">
        <v>7852</v>
      </c>
      <c r="O2773" s="23">
        <v>0</v>
      </c>
      <c r="P2773" s="23">
        <v>42279.48</v>
      </c>
      <c r="Q2773" s="23">
        <v>0</v>
      </c>
      <c r="R2773" s="24">
        <v>0</v>
      </c>
      <c r="S2773" s="25">
        <v>0</v>
      </c>
      <c r="T2773" s="32"/>
      <c r="U2773" s="22" t="str">
        <f>IFERROR(VLOOKUP(B2773,[1]Planilha1!$A$1:$B$34,2,FALSE),"Liberado")</f>
        <v>Liberado</v>
      </c>
      <c r="V2773" s="45"/>
      <c r="W2773" s="45"/>
      <c r="X2773" s="45"/>
      <c r="Y2773" s="45"/>
      <c r="Z2773" s="45"/>
      <c r="AA2773" s="45"/>
      <c r="AB2773" s="45"/>
      <c r="AC2773" s="45"/>
      <c r="AD2773" s="45"/>
      <c r="AE2773" s="45"/>
      <c r="AF2773" s="45"/>
      <c r="AG2773" s="45"/>
      <c r="AH2773" s="45"/>
      <c r="AI2773" s="45"/>
      <c r="AJ2773" s="45"/>
      <c r="AK2773" s="45"/>
      <c r="AL2773" s="45"/>
      <c r="AM2773" s="45"/>
      <c r="AN2773" s="45"/>
      <c r="AO2773" s="45"/>
      <c r="AP2773" s="45"/>
      <c r="AQ2773" s="45"/>
      <c r="AR2773" s="45"/>
      <c r="AS2773" s="45"/>
      <c r="AT2773" s="45"/>
      <c r="AU2773" s="45"/>
      <c r="AV2773" s="45"/>
      <c r="AW2773" s="45"/>
      <c r="AX2773" s="45"/>
      <c r="AY2773" s="45"/>
      <c r="AZ2773" s="45"/>
      <c r="BA2773" s="45"/>
    </row>
    <row r="2774" spans="1:53" s="31" customFormat="1" ht="20.100000000000001" customHeight="1" x14ac:dyDescent="0.2">
      <c r="A2774" s="40" t="s">
        <v>228</v>
      </c>
      <c r="B2774" s="41" t="s">
        <v>241</v>
      </c>
      <c r="C2774" s="14">
        <v>1</v>
      </c>
      <c r="D2774" s="40" t="s">
        <v>2239</v>
      </c>
      <c r="E2774" s="42" t="s">
        <v>2220</v>
      </c>
      <c r="F2774" s="43" t="s">
        <v>7389</v>
      </c>
      <c r="G2774" s="36" t="s">
        <v>7550</v>
      </c>
      <c r="H2774" s="40" t="s">
        <v>2239</v>
      </c>
      <c r="I2774" s="44">
        <v>516.54</v>
      </c>
      <c r="J2774" s="40" t="s">
        <v>7391</v>
      </c>
      <c r="K2774" s="40" t="s">
        <v>7549</v>
      </c>
      <c r="L2774" s="40" t="s">
        <v>7431</v>
      </c>
      <c r="M2774" s="42" t="s">
        <v>40</v>
      </c>
      <c r="N2774" s="40" t="s">
        <v>7852</v>
      </c>
      <c r="O2774" s="23">
        <v>0</v>
      </c>
      <c r="P2774" s="23">
        <v>516.54</v>
      </c>
      <c r="Q2774" s="23">
        <v>0</v>
      </c>
      <c r="R2774" s="24">
        <v>0</v>
      </c>
      <c r="S2774" s="25">
        <v>0</v>
      </c>
      <c r="T2774" s="32"/>
      <c r="U2774" s="22" t="str">
        <f>IFERROR(VLOOKUP(B2774,[1]Planilha1!$A$1:$B$34,2,FALSE),"Liberado")</f>
        <v>Liberado</v>
      </c>
      <c r="V2774" s="45"/>
      <c r="W2774" s="45"/>
      <c r="X2774" s="45"/>
      <c r="Y2774" s="45"/>
      <c r="Z2774" s="45"/>
      <c r="AA2774" s="45"/>
      <c r="AB2774" s="45"/>
      <c r="AC2774" s="45"/>
      <c r="AD2774" s="45"/>
      <c r="AE2774" s="45"/>
      <c r="AF2774" s="45"/>
      <c r="AG2774" s="45"/>
      <c r="AH2774" s="45"/>
      <c r="AI2774" s="45"/>
      <c r="AJ2774" s="45"/>
      <c r="AK2774" s="45"/>
      <c r="AL2774" s="45"/>
      <c r="AM2774" s="45"/>
      <c r="AN2774" s="45"/>
      <c r="AO2774" s="45"/>
      <c r="AP2774" s="45"/>
      <c r="AQ2774" s="45"/>
      <c r="AR2774" s="45"/>
      <c r="AS2774" s="45"/>
      <c r="AT2774" s="45"/>
      <c r="AU2774" s="45"/>
      <c r="AV2774" s="45"/>
      <c r="AW2774" s="45"/>
      <c r="AX2774" s="45"/>
      <c r="AY2774" s="45"/>
      <c r="AZ2774" s="45"/>
      <c r="BA2774" s="45"/>
    </row>
    <row r="2775" spans="1:53" s="31" customFormat="1" ht="20.100000000000001" customHeight="1" x14ac:dyDescent="0.2">
      <c r="A2775" s="40" t="s">
        <v>228</v>
      </c>
      <c r="B2775" s="41" t="s">
        <v>241</v>
      </c>
      <c r="C2775" s="14">
        <v>1</v>
      </c>
      <c r="D2775" s="40" t="s">
        <v>2239</v>
      </c>
      <c r="E2775" s="42" t="s">
        <v>2220</v>
      </c>
      <c r="F2775" s="43" t="s">
        <v>7389</v>
      </c>
      <c r="G2775" s="36" t="s">
        <v>7551</v>
      </c>
      <c r="H2775" s="40" t="s">
        <v>2239</v>
      </c>
      <c r="I2775" s="44">
        <v>143.94999999999999</v>
      </c>
      <c r="J2775" s="40" t="s">
        <v>7391</v>
      </c>
      <c r="K2775" s="40" t="s">
        <v>7549</v>
      </c>
      <c r="L2775" s="40" t="s">
        <v>7419</v>
      </c>
      <c r="M2775" s="42" t="s">
        <v>40</v>
      </c>
      <c r="N2775" s="40" t="s">
        <v>7852</v>
      </c>
      <c r="O2775" s="23">
        <v>0</v>
      </c>
      <c r="P2775" s="23">
        <v>143.94999999999999</v>
      </c>
      <c r="Q2775" s="23">
        <v>0</v>
      </c>
      <c r="R2775" s="24">
        <v>0</v>
      </c>
      <c r="S2775" s="25">
        <v>0</v>
      </c>
      <c r="T2775" s="32"/>
      <c r="U2775" s="22" t="str">
        <f>IFERROR(VLOOKUP(B2775,[1]Planilha1!$A$1:$B$34,2,FALSE),"Liberado")</f>
        <v>Liberado</v>
      </c>
      <c r="V2775" s="45"/>
      <c r="W2775" s="45"/>
      <c r="X2775" s="45"/>
      <c r="Y2775" s="45"/>
      <c r="Z2775" s="45"/>
      <c r="AA2775" s="45"/>
      <c r="AB2775" s="45"/>
      <c r="AC2775" s="45"/>
      <c r="AD2775" s="45"/>
      <c r="AE2775" s="45"/>
      <c r="AF2775" s="45"/>
      <c r="AG2775" s="45"/>
      <c r="AH2775" s="45"/>
      <c r="AI2775" s="45"/>
      <c r="AJ2775" s="45"/>
      <c r="AK2775" s="45"/>
      <c r="AL2775" s="45"/>
      <c r="AM2775" s="45"/>
      <c r="AN2775" s="45"/>
      <c r="AO2775" s="45"/>
      <c r="AP2775" s="45"/>
      <c r="AQ2775" s="45"/>
      <c r="AR2775" s="45"/>
      <c r="AS2775" s="45"/>
      <c r="AT2775" s="45"/>
      <c r="AU2775" s="45"/>
      <c r="AV2775" s="45"/>
      <c r="AW2775" s="45"/>
      <c r="AX2775" s="45"/>
      <c r="AY2775" s="45"/>
      <c r="AZ2775" s="45"/>
      <c r="BA2775" s="45"/>
    </row>
    <row r="2776" spans="1:53" s="31" customFormat="1" ht="20.100000000000001" customHeight="1" x14ac:dyDescent="0.2">
      <c r="A2776" s="40" t="s">
        <v>228</v>
      </c>
      <c r="B2776" s="41" t="s">
        <v>241</v>
      </c>
      <c r="C2776" s="14">
        <v>1</v>
      </c>
      <c r="D2776" s="40" t="s">
        <v>2239</v>
      </c>
      <c r="E2776" s="42" t="s">
        <v>2220</v>
      </c>
      <c r="F2776" s="43" t="s">
        <v>7389</v>
      </c>
      <c r="G2776" s="36" t="s">
        <v>7552</v>
      </c>
      <c r="H2776" s="40" t="s">
        <v>2239</v>
      </c>
      <c r="I2776" s="44">
        <v>140.83000000000001</v>
      </c>
      <c r="J2776" s="40" t="s">
        <v>7391</v>
      </c>
      <c r="K2776" s="40" t="s">
        <v>7549</v>
      </c>
      <c r="L2776" s="40" t="s">
        <v>7419</v>
      </c>
      <c r="M2776" s="42" t="s">
        <v>40</v>
      </c>
      <c r="N2776" s="40" t="s">
        <v>7852</v>
      </c>
      <c r="O2776" s="23">
        <v>0</v>
      </c>
      <c r="P2776" s="23">
        <v>140.83000000000001</v>
      </c>
      <c r="Q2776" s="23">
        <v>0</v>
      </c>
      <c r="R2776" s="24">
        <v>0</v>
      </c>
      <c r="S2776" s="25">
        <v>0</v>
      </c>
      <c r="T2776" s="32"/>
      <c r="U2776" s="22" t="str">
        <f>IFERROR(VLOOKUP(B2776,[1]Planilha1!$A$1:$B$34,2,FALSE),"Liberado")</f>
        <v>Liberado</v>
      </c>
      <c r="V2776" s="45"/>
      <c r="W2776" s="45"/>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c r="AS2776" s="45"/>
      <c r="AT2776" s="45"/>
      <c r="AU2776" s="45"/>
      <c r="AV2776" s="45"/>
      <c r="AW2776" s="45"/>
      <c r="AX2776" s="45"/>
      <c r="AY2776" s="45"/>
      <c r="AZ2776" s="45"/>
      <c r="BA2776" s="45"/>
    </row>
    <row r="2777" spans="1:53" s="31" customFormat="1" ht="20.100000000000001" customHeight="1" x14ac:dyDescent="0.2">
      <c r="A2777" s="40" t="s">
        <v>228</v>
      </c>
      <c r="B2777" s="41" t="s">
        <v>241</v>
      </c>
      <c r="C2777" s="14">
        <v>1</v>
      </c>
      <c r="D2777" s="40" t="s">
        <v>2239</v>
      </c>
      <c r="E2777" s="42" t="s">
        <v>2220</v>
      </c>
      <c r="F2777" s="43" t="s">
        <v>7389</v>
      </c>
      <c r="G2777" s="36" t="s">
        <v>7553</v>
      </c>
      <c r="H2777" s="40" t="s">
        <v>2239</v>
      </c>
      <c r="I2777" s="44">
        <v>133.58000000000001</v>
      </c>
      <c r="J2777" s="40" t="s">
        <v>7391</v>
      </c>
      <c r="K2777" s="40" t="s">
        <v>7549</v>
      </c>
      <c r="L2777" s="40" t="s">
        <v>7419</v>
      </c>
      <c r="M2777" s="42" t="s">
        <v>40</v>
      </c>
      <c r="N2777" s="40" t="s">
        <v>7852</v>
      </c>
      <c r="O2777" s="23">
        <v>0</v>
      </c>
      <c r="P2777" s="23">
        <v>133.58000000000001</v>
      </c>
      <c r="Q2777" s="23">
        <v>0</v>
      </c>
      <c r="R2777" s="24">
        <v>0</v>
      </c>
      <c r="S2777" s="25">
        <v>0</v>
      </c>
      <c r="T2777" s="32"/>
      <c r="U2777" s="22" t="str">
        <f>IFERROR(VLOOKUP(B2777,[1]Planilha1!$A$1:$B$34,2,FALSE),"Liberado")</f>
        <v>Liberado</v>
      </c>
      <c r="V2777" s="45"/>
      <c r="W2777" s="45"/>
      <c r="X2777" s="45"/>
      <c r="Y2777" s="45"/>
      <c r="Z2777" s="45"/>
      <c r="AA2777" s="45"/>
      <c r="AB2777" s="45"/>
      <c r="AC2777" s="45"/>
      <c r="AD2777" s="45"/>
      <c r="AE2777" s="45"/>
      <c r="AF2777" s="45"/>
      <c r="AG2777" s="45"/>
      <c r="AH2777" s="45"/>
      <c r="AI2777" s="45"/>
      <c r="AJ2777" s="45"/>
      <c r="AK2777" s="45"/>
      <c r="AL2777" s="45"/>
      <c r="AM2777" s="45"/>
      <c r="AN2777" s="45"/>
      <c r="AO2777" s="45"/>
      <c r="AP2777" s="45"/>
      <c r="AQ2777" s="45"/>
      <c r="AR2777" s="45"/>
      <c r="AS2777" s="45"/>
      <c r="AT2777" s="45"/>
      <c r="AU2777" s="45"/>
      <c r="AV2777" s="45"/>
      <c r="AW2777" s="45"/>
      <c r="AX2777" s="45"/>
      <c r="AY2777" s="45"/>
      <c r="AZ2777" s="45"/>
      <c r="BA2777" s="45"/>
    </row>
    <row r="2778" spans="1:53" s="31" customFormat="1" ht="20.100000000000001" customHeight="1" x14ac:dyDescent="0.2">
      <c r="A2778" s="40" t="s">
        <v>228</v>
      </c>
      <c r="B2778" s="41" t="s">
        <v>241</v>
      </c>
      <c r="C2778" s="14">
        <v>1</v>
      </c>
      <c r="D2778" s="40" t="s">
        <v>2239</v>
      </c>
      <c r="E2778" s="42" t="s">
        <v>2220</v>
      </c>
      <c r="F2778" s="43" t="s">
        <v>7389</v>
      </c>
      <c r="G2778" s="36" t="s">
        <v>7554</v>
      </c>
      <c r="H2778" s="40" t="s">
        <v>2239</v>
      </c>
      <c r="I2778" s="44">
        <v>63.93</v>
      </c>
      <c r="J2778" s="40" t="s">
        <v>7391</v>
      </c>
      <c r="K2778" s="40" t="s">
        <v>7549</v>
      </c>
      <c r="L2778" s="40" t="s">
        <v>7419</v>
      </c>
      <c r="M2778" s="42" t="s">
        <v>40</v>
      </c>
      <c r="N2778" s="40" t="s">
        <v>7852</v>
      </c>
      <c r="O2778" s="23">
        <v>0</v>
      </c>
      <c r="P2778" s="23">
        <v>63.93</v>
      </c>
      <c r="Q2778" s="23">
        <v>0</v>
      </c>
      <c r="R2778" s="24">
        <v>0</v>
      </c>
      <c r="S2778" s="25">
        <v>0</v>
      </c>
      <c r="T2778" s="32"/>
      <c r="U2778" s="22" t="str">
        <f>IFERROR(VLOOKUP(B2778,[1]Planilha1!$A$1:$B$34,2,FALSE),"Liberado")</f>
        <v>Liberado</v>
      </c>
      <c r="V2778" s="45"/>
      <c r="W2778" s="45"/>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c r="AS2778" s="45"/>
      <c r="AT2778" s="45"/>
      <c r="AU2778" s="45"/>
      <c r="AV2778" s="45"/>
      <c r="AW2778" s="45"/>
      <c r="AX2778" s="45"/>
      <c r="AY2778" s="45"/>
      <c r="AZ2778" s="45"/>
      <c r="BA2778" s="45"/>
    </row>
    <row r="2779" spans="1:53" s="31" customFormat="1" ht="20.100000000000001" customHeight="1" x14ac:dyDescent="0.2">
      <c r="A2779" s="40" t="s">
        <v>228</v>
      </c>
      <c r="B2779" s="41" t="s">
        <v>241</v>
      </c>
      <c r="C2779" s="14">
        <v>1</v>
      </c>
      <c r="D2779" s="40" t="s">
        <v>2239</v>
      </c>
      <c r="E2779" s="42" t="s">
        <v>2220</v>
      </c>
      <c r="F2779" s="43" t="s">
        <v>7389</v>
      </c>
      <c r="G2779" s="36" t="s">
        <v>7555</v>
      </c>
      <c r="H2779" s="40" t="s">
        <v>2239</v>
      </c>
      <c r="I2779" s="44">
        <v>115.43</v>
      </c>
      <c r="J2779" s="40" t="s">
        <v>7391</v>
      </c>
      <c r="K2779" s="40" t="s">
        <v>7549</v>
      </c>
      <c r="L2779" s="40" t="s">
        <v>7419</v>
      </c>
      <c r="M2779" s="42" t="s">
        <v>40</v>
      </c>
      <c r="N2779" s="40" t="s">
        <v>7852</v>
      </c>
      <c r="O2779" s="23">
        <v>0</v>
      </c>
      <c r="P2779" s="23">
        <v>115.43</v>
      </c>
      <c r="Q2779" s="23">
        <v>0</v>
      </c>
      <c r="R2779" s="24">
        <v>0</v>
      </c>
      <c r="S2779" s="25">
        <v>0</v>
      </c>
      <c r="T2779" s="32"/>
      <c r="U2779" s="22" t="str">
        <f>IFERROR(VLOOKUP(B2779,[1]Planilha1!$A$1:$B$34,2,FALSE),"Liberado")</f>
        <v>Liberado</v>
      </c>
      <c r="V2779" s="45"/>
      <c r="W2779" s="45"/>
      <c r="X2779" s="45"/>
      <c r="Y2779" s="45"/>
      <c r="Z2779" s="45"/>
      <c r="AA2779" s="45"/>
      <c r="AB2779" s="45"/>
      <c r="AC2779" s="45"/>
      <c r="AD2779" s="45"/>
      <c r="AE2779" s="45"/>
      <c r="AF2779" s="45"/>
      <c r="AG2779" s="45"/>
      <c r="AH2779" s="45"/>
      <c r="AI2779" s="45"/>
      <c r="AJ2779" s="45"/>
      <c r="AK2779" s="45"/>
      <c r="AL2779" s="45"/>
      <c r="AM2779" s="45"/>
      <c r="AN2779" s="45"/>
      <c r="AO2779" s="45"/>
      <c r="AP2779" s="45"/>
      <c r="AQ2779" s="45"/>
      <c r="AR2779" s="45"/>
      <c r="AS2779" s="45"/>
      <c r="AT2779" s="45"/>
      <c r="AU2779" s="45"/>
      <c r="AV2779" s="45"/>
      <c r="AW2779" s="45"/>
      <c r="AX2779" s="45"/>
      <c r="AY2779" s="45"/>
      <c r="AZ2779" s="45"/>
      <c r="BA2779" s="45"/>
    </row>
    <row r="2780" spans="1:53" s="31" customFormat="1" ht="20.100000000000001" customHeight="1" x14ac:dyDescent="0.2">
      <c r="A2780" s="40" t="s">
        <v>228</v>
      </c>
      <c r="B2780" s="41" t="s">
        <v>241</v>
      </c>
      <c r="C2780" s="14">
        <v>1</v>
      </c>
      <c r="D2780" s="40" t="s">
        <v>2239</v>
      </c>
      <c r="E2780" s="42" t="s">
        <v>2220</v>
      </c>
      <c r="F2780" s="43" t="s">
        <v>7389</v>
      </c>
      <c r="G2780" s="36" t="s">
        <v>7556</v>
      </c>
      <c r="H2780" s="40" t="s">
        <v>2239</v>
      </c>
      <c r="I2780" s="44">
        <v>212.43</v>
      </c>
      <c r="J2780" s="40" t="s">
        <v>7391</v>
      </c>
      <c r="K2780" s="40" t="s">
        <v>7549</v>
      </c>
      <c r="L2780" s="40" t="s">
        <v>7419</v>
      </c>
      <c r="M2780" s="42" t="s">
        <v>40</v>
      </c>
      <c r="N2780" s="40" t="s">
        <v>7852</v>
      </c>
      <c r="O2780" s="23">
        <v>0</v>
      </c>
      <c r="P2780" s="23">
        <v>212.43</v>
      </c>
      <c r="Q2780" s="23">
        <v>0</v>
      </c>
      <c r="R2780" s="24">
        <v>0</v>
      </c>
      <c r="S2780" s="25">
        <v>0</v>
      </c>
      <c r="T2780" s="32"/>
      <c r="U2780" s="22" t="str">
        <f>IFERROR(VLOOKUP(B2780,[1]Planilha1!$A$1:$B$34,2,FALSE),"Liberado")</f>
        <v>Liberado</v>
      </c>
      <c r="V2780" s="45"/>
      <c r="W2780" s="45"/>
      <c r="X2780" s="45"/>
      <c r="Y2780" s="45"/>
      <c r="Z2780" s="45"/>
      <c r="AA2780" s="45"/>
      <c r="AB2780" s="45"/>
      <c r="AC2780" s="45"/>
      <c r="AD2780" s="45"/>
      <c r="AE2780" s="45"/>
      <c r="AF2780" s="45"/>
      <c r="AG2780" s="45"/>
      <c r="AH2780" s="45"/>
      <c r="AI2780" s="45"/>
      <c r="AJ2780" s="45"/>
      <c r="AK2780" s="45"/>
      <c r="AL2780" s="45"/>
      <c r="AM2780" s="45"/>
      <c r="AN2780" s="45"/>
      <c r="AO2780" s="45"/>
      <c r="AP2780" s="45"/>
      <c r="AQ2780" s="45"/>
      <c r="AR2780" s="45"/>
      <c r="AS2780" s="45"/>
      <c r="AT2780" s="45"/>
      <c r="AU2780" s="45"/>
      <c r="AV2780" s="45"/>
      <c r="AW2780" s="45"/>
      <c r="AX2780" s="45"/>
      <c r="AY2780" s="45"/>
      <c r="AZ2780" s="45"/>
      <c r="BA2780" s="45"/>
    </row>
    <row r="2781" spans="1:53" s="31" customFormat="1" ht="20.100000000000001" customHeight="1" x14ac:dyDescent="0.2">
      <c r="A2781" s="40" t="s">
        <v>228</v>
      </c>
      <c r="B2781" s="41" t="s">
        <v>241</v>
      </c>
      <c r="C2781" s="14">
        <v>1</v>
      </c>
      <c r="D2781" s="40" t="s">
        <v>2239</v>
      </c>
      <c r="E2781" s="42" t="s">
        <v>2220</v>
      </c>
      <c r="F2781" s="43" t="s">
        <v>7389</v>
      </c>
      <c r="G2781" s="36" t="s">
        <v>7557</v>
      </c>
      <c r="H2781" s="40" t="s">
        <v>2239</v>
      </c>
      <c r="I2781" s="44">
        <v>142.41999999999999</v>
      </c>
      <c r="J2781" s="40" t="s">
        <v>7391</v>
      </c>
      <c r="K2781" s="40" t="s">
        <v>7549</v>
      </c>
      <c r="L2781" s="40" t="s">
        <v>7419</v>
      </c>
      <c r="M2781" s="42" t="s">
        <v>40</v>
      </c>
      <c r="N2781" s="40" t="s">
        <v>7852</v>
      </c>
      <c r="O2781" s="23">
        <v>0</v>
      </c>
      <c r="P2781" s="23">
        <v>142.41999999999999</v>
      </c>
      <c r="Q2781" s="23">
        <v>0</v>
      </c>
      <c r="R2781" s="24">
        <v>0</v>
      </c>
      <c r="S2781" s="25">
        <v>0</v>
      </c>
      <c r="T2781" s="32"/>
      <c r="U2781" s="22" t="str">
        <f>IFERROR(VLOOKUP(B2781,[1]Planilha1!$A$1:$B$34,2,FALSE),"Liberado")</f>
        <v>Liberado</v>
      </c>
      <c r="V2781" s="45"/>
      <c r="W2781" s="45"/>
      <c r="X2781" s="45"/>
      <c r="Y2781" s="45"/>
      <c r="Z2781" s="45"/>
      <c r="AA2781" s="45"/>
      <c r="AB2781" s="45"/>
      <c r="AC2781" s="45"/>
      <c r="AD2781" s="45"/>
      <c r="AE2781" s="45"/>
      <c r="AF2781" s="45"/>
      <c r="AG2781" s="45"/>
      <c r="AH2781" s="45"/>
      <c r="AI2781" s="45"/>
      <c r="AJ2781" s="45"/>
      <c r="AK2781" s="45"/>
      <c r="AL2781" s="45"/>
      <c r="AM2781" s="45"/>
      <c r="AN2781" s="45"/>
      <c r="AO2781" s="45"/>
      <c r="AP2781" s="45"/>
      <c r="AQ2781" s="45"/>
      <c r="AR2781" s="45"/>
      <c r="AS2781" s="45"/>
      <c r="AT2781" s="45"/>
      <c r="AU2781" s="45"/>
      <c r="AV2781" s="45"/>
      <c r="AW2781" s="45"/>
      <c r="AX2781" s="45"/>
      <c r="AY2781" s="45"/>
      <c r="AZ2781" s="45"/>
      <c r="BA2781" s="45"/>
    </row>
    <row r="2782" spans="1:53" s="31" customFormat="1" ht="20.100000000000001" customHeight="1" x14ac:dyDescent="0.2">
      <c r="A2782" s="40" t="s">
        <v>228</v>
      </c>
      <c r="B2782" s="41" t="s">
        <v>241</v>
      </c>
      <c r="C2782" s="14">
        <v>1</v>
      </c>
      <c r="D2782" s="40" t="s">
        <v>2239</v>
      </c>
      <c r="E2782" s="42" t="s">
        <v>2220</v>
      </c>
      <c r="F2782" s="43" t="s">
        <v>7389</v>
      </c>
      <c r="G2782" s="36" t="s">
        <v>7558</v>
      </c>
      <c r="H2782" s="40" t="s">
        <v>2239</v>
      </c>
      <c r="I2782" s="44">
        <v>0.51</v>
      </c>
      <c r="J2782" s="40" t="s">
        <v>7391</v>
      </c>
      <c r="K2782" s="40" t="s">
        <v>7549</v>
      </c>
      <c r="L2782" s="40" t="s">
        <v>7419</v>
      </c>
      <c r="M2782" s="42" t="s">
        <v>40</v>
      </c>
      <c r="N2782" s="40" t="s">
        <v>7852</v>
      </c>
      <c r="O2782" s="23">
        <v>0</v>
      </c>
      <c r="P2782" s="23">
        <v>0.51</v>
      </c>
      <c r="Q2782" s="23">
        <v>0</v>
      </c>
      <c r="R2782" s="24">
        <v>0</v>
      </c>
      <c r="S2782" s="25">
        <v>0</v>
      </c>
      <c r="T2782" s="32"/>
      <c r="U2782" s="22" t="str">
        <f>IFERROR(VLOOKUP(B2782,[1]Planilha1!$A$1:$B$34,2,FALSE),"Liberado")</f>
        <v>Liberado</v>
      </c>
      <c r="V2782" s="45"/>
      <c r="W2782" s="45"/>
      <c r="X2782" s="45"/>
      <c r="Y2782" s="45"/>
      <c r="Z2782" s="45"/>
      <c r="AA2782" s="45"/>
      <c r="AB2782" s="45"/>
      <c r="AC2782" s="45"/>
      <c r="AD2782" s="45"/>
      <c r="AE2782" s="45"/>
      <c r="AF2782" s="45"/>
      <c r="AG2782" s="45"/>
      <c r="AH2782" s="45"/>
      <c r="AI2782" s="45"/>
      <c r="AJ2782" s="45"/>
      <c r="AK2782" s="45"/>
      <c r="AL2782" s="45"/>
      <c r="AM2782" s="45"/>
      <c r="AN2782" s="45"/>
      <c r="AO2782" s="45"/>
      <c r="AP2782" s="45"/>
      <c r="AQ2782" s="45"/>
      <c r="AR2782" s="45"/>
      <c r="AS2782" s="45"/>
      <c r="AT2782" s="45"/>
      <c r="AU2782" s="45"/>
      <c r="AV2782" s="45"/>
      <c r="AW2782" s="45"/>
      <c r="AX2782" s="45"/>
      <c r="AY2782" s="45"/>
      <c r="AZ2782" s="45"/>
      <c r="BA2782" s="45"/>
    </row>
    <row r="2783" spans="1:53" s="31" customFormat="1" ht="20.100000000000001" customHeight="1" x14ac:dyDescent="0.2">
      <c r="A2783" s="40" t="s">
        <v>228</v>
      </c>
      <c r="B2783" s="41" t="s">
        <v>241</v>
      </c>
      <c r="C2783" s="14">
        <v>1</v>
      </c>
      <c r="D2783" s="40" t="s">
        <v>2239</v>
      </c>
      <c r="E2783" s="42" t="s">
        <v>2220</v>
      </c>
      <c r="F2783" s="43" t="s">
        <v>7389</v>
      </c>
      <c r="G2783" s="36" t="s">
        <v>7559</v>
      </c>
      <c r="H2783" s="40" t="s">
        <v>2239</v>
      </c>
      <c r="I2783" s="44">
        <v>152.88999999999999</v>
      </c>
      <c r="J2783" s="40" t="s">
        <v>7391</v>
      </c>
      <c r="K2783" s="40" t="s">
        <v>7549</v>
      </c>
      <c r="L2783" s="40" t="s">
        <v>7419</v>
      </c>
      <c r="M2783" s="42" t="s">
        <v>40</v>
      </c>
      <c r="N2783" s="40" t="s">
        <v>7852</v>
      </c>
      <c r="O2783" s="23">
        <v>0</v>
      </c>
      <c r="P2783" s="23">
        <v>152.88999999999999</v>
      </c>
      <c r="Q2783" s="23">
        <v>0</v>
      </c>
      <c r="R2783" s="24">
        <v>0</v>
      </c>
      <c r="S2783" s="25">
        <v>0</v>
      </c>
      <c r="T2783" s="32"/>
      <c r="U2783" s="22" t="str">
        <f>IFERROR(VLOOKUP(B2783,[1]Planilha1!$A$1:$B$34,2,FALSE),"Liberado")</f>
        <v>Liberado</v>
      </c>
      <c r="V2783" s="45"/>
      <c r="W2783" s="45"/>
      <c r="X2783" s="45"/>
      <c r="Y2783" s="45"/>
      <c r="Z2783" s="45"/>
      <c r="AA2783" s="45"/>
      <c r="AB2783" s="45"/>
      <c r="AC2783" s="45"/>
      <c r="AD2783" s="45"/>
      <c r="AE2783" s="45"/>
      <c r="AF2783" s="45"/>
      <c r="AG2783" s="45"/>
      <c r="AH2783" s="45"/>
      <c r="AI2783" s="45"/>
      <c r="AJ2783" s="45"/>
      <c r="AK2783" s="45"/>
      <c r="AL2783" s="45"/>
      <c r="AM2783" s="45"/>
      <c r="AN2783" s="45"/>
      <c r="AO2783" s="45"/>
      <c r="AP2783" s="45"/>
      <c r="AQ2783" s="45"/>
      <c r="AR2783" s="45"/>
      <c r="AS2783" s="45"/>
      <c r="AT2783" s="45"/>
      <c r="AU2783" s="45"/>
      <c r="AV2783" s="45"/>
      <c r="AW2783" s="45"/>
      <c r="AX2783" s="45"/>
      <c r="AY2783" s="45"/>
      <c r="AZ2783" s="45"/>
      <c r="BA2783" s="45"/>
    </row>
    <row r="2784" spans="1:53" s="31" customFormat="1" ht="20.100000000000001" customHeight="1" x14ac:dyDescent="0.2">
      <c r="A2784" s="40" t="s">
        <v>228</v>
      </c>
      <c r="B2784" s="41" t="s">
        <v>241</v>
      </c>
      <c r="C2784" s="14">
        <v>1</v>
      </c>
      <c r="D2784" s="40" t="s">
        <v>2239</v>
      </c>
      <c r="E2784" s="42" t="s">
        <v>2220</v>
      </c>
      <c r="F2784" s="43" t="s">
        <v>7389</v>
      </c>
      <c r="G2784" s="36" t="s">
        <v>7560</v>
      </c>
      <c r="H2784" s="40" t="s">
        <v>2239</v>
      </c>
      <c r="I2784" s="44">
        <v>88.46</v>
      </c>
      <c r="J2784" s="40" t="s">
        <v>7391</v>
      </c>
      <c r="K2784" s="40" t="s">
        <v>7549</v>
      </c>
      <c r="L2784" s="40" t="s">
        <v>7419</v>
      </c>
      <c r="M2784" s="42" t="s">
        <v>40</v>
      </c>
      <c r="N2784" s="40" t="s">
        <v>7852</v>
      </c>
      <c r="O2784" s="23">
        <v>0</v>
      </c>
      <c r="P2784" s="23">
        <v>88.46</v>
      </c>
      <c r="Q2784" s="23">
        <v>0</v>
      </c>
      <c r="R2784" s="24">
        <v>0</v>
      </c>
      <c r="S2784" s="25">
        <v>0</v>
      </c>
      <c r="T2784" s="32"/>
      <c r="U2784" s="22" t="str">
        <f>IFERROR(VLOOKUP(B2784,[1]Planilha1!$A$1:$B$34,2,FALSE),"Liberado")</f>
        <v>Liberado</v>
      </c>
      <c r="V2784" s="45"/>
      <c r="W2784" s="45"/>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c r="AS2784" s="45"/>
      <c r="AT2784" s="45"/>
      <c r="AU2784" s="45"/>
      <c r="AV2784" s="45"/>
      <c r="AW2784" s="45"/>
      <c r="AX2784" s="45"/>
      <c r="AY2784" s="45"/>
      <c r="AZ2784" s="45"/>
      <c r="BA2784" s="45"/>
    </row>
    <row r="2785" spans="1:53" s="31" customFormat="1" ht="20.100000000000001" customHeight="1" x14ac:dyDescent="0.2">
      <c r="A2785" s="40" t="s">
        <v>228</v>
      </c>
      <c r="B2785" s="41" t="s">
        <v>241</v>
      </c>
      <c r="C2785" s="14">
        <v>1</v>
      </c>
      <c r="D2785" s="40" t="s">
        <v>2239</v>
      </c>
      <c r="E2785" s="42" t="s">
        <v>2220</v>
      </c>
      <c r="F2785" s="43" t="s">
        <v>7389</v>
      </c>
      <c r="G2785" s="36" t="s">
        <v>7561</v>
      </c>
      <c r="H2785" s="40" t="s">
        <v>2239</v>
      </c>
      <c r="I2785" s="44">
        <v>2690.68</v>
      </c>
      <c r="J2785" s="40" t="s">
        <v>7391</v>
      </c>
      <c r="K2785" s="40" t="s">
        <v>7549</v>
      </c>
      <c r="L2785" s="40" t="s">
        <v>7419</v>
      </c>
      <c r="M2785" s="42" t="s">
        <v>40</v>
      </c>
      <c r="N2785" s="40" t="s">
        <v>7852</v>
      </c>
      <c r="O2785" s="23">
        <v>0</v>
      </c>
      <c r="P2785" s="23">
        <v>2690.68</v>
      </c>
      <c r="Q2785" s="23">
        <v>0</v>
      </c>
      <c r="R2785" s="24">
        <v>0</v>
      </c>
      <c r="S2785" s="25">
        <v>0</v>
      </c>
      <c r="T2785" s="32"/>
      <c r="U2785" s="22" t="str">
        <f>IFERROR(VLOOKUP(B2785,[1]Planilha1!$A$1:$B$34,2,FALSE),"Liberado")</f>
        <v>Liberado</v>
      </c>
      <c r="V2785" s="45"/>
      <c r="W2785" s="45"/>
      <c r="X2785" s="45"/>
      <c r="Y2785" s="45"/>
      <c r="Z2785" s="45"/>
      <c r="AA2785" s="45"/>
      <c r="AB2785" s="45"/>
      <c r="AC2785" s="45"/>
      <c r="AD2785" s="45"/>
      <c r="AE2785" s="45"/>
      <c r="AF2785" s="45"/>
      <c r="AG2785" s="45"/>
      <c r="AH2785" s="45"/>
      <c r="AI2785" s="45"/>
      <c r="AJ2785" s="45"/>
      <c r="AK2785" s="45"/>
      <c r="AL2785" s="45"/>
      <c r="AM2785" s="45"/>
      <c r="AN2785" s="45"/>
      <c r="AO2785" s="45"/>
      <c r="AP2785" s="45"/>
      <c r="AQ2785" s="45"/>
      <c r="AR2785" s="45"/>
      <c r="AS2785" s="45"/>
      <c r="AT2785" s="45"/>
      <c r="AU2785" s="45"/>
      <c r="AV2785" s="45"/>
      <c r="AW2785" s="45"/>
      <c r="AX2785" s="45"/>
      <c r="AY2785" s="45"/>
      <c r="AZ2785" s="45"/>
      <c r="BA2785" s="45"/>
    </row>
    <row r="2786" spans="1:53" s="31" customFormat="1" ht="20.100000000000001" customHeight="1" x14ac:dyDescent="0.2">
      <c r="A2786" s="40" t="s">
        <v>228</v>
      </c>
      <c r="B2786" s="41" t="s">
        <v>241</v>
      </c>
      <c r="C2786" s="14">
        <v>1</v>
      </c>
      <c r="D2786" s="40" t="s">
        <v>2239</v>
      </c>
      <c r="E2786" s="42" t="s">
        <v>2220</v>
      </c>
      <c r="F2786" s="43" t="s">
        <v>7389</v>
      </c>
      <c r="G2786" s="36" t="s">
        <v>7562</v>
      </c>
      <c r="H2786" s="40" t="s">
        <v>2239</v>
      </c>
      <c r="I2786" s="44">
        <v>92.16</v>
      </c>
      <c r="J2786" s="40" t="s">
        <v>7391</v>
      </c>
      <c r="K2786" s="40" t="s">
        <v>7549</v>
      </c>
      <c r="L2786" s="40" t="s">
        <v>7419</v>
      </c>
      <c r="M2786" s="42" t="s">
        <v>40</v>
      </c>
      <c r="N2786" s="40" t="s">
        <v>7852</v>
      </c>
      <c r="O2786" s="23">
        <v>0</v>
      </c>
      <c r="P2786" s="23">
        <v>92.16</v>
      </c>
      <c r="Q2786" s="23">
        <v>0</v>
      </c>
      <c r="R2786" s="24">
        <v>0</v>
      </c>
      <c r="S2786" s="25">
        <v>0</v>
      </c>
      <c r="T2786" s="32"/>
      <c r="U2786" s="22" t="str">
        <f>IFERROR(VLOOKUP(B2786,[1]Planilha1!$A$1:$B$34,2,FALSE),"Liberado")</f>
        <v>Liberado</v>
      </c>
      <c r="V2786" s="45"/>
      <c r="W2786" s="45"/>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c r="AS2786" s="45"/>
      <c r="AT2786" s="45"/>
      <c r="AU2786" s="45"/>
      <c r="AV2786" s="45"/>
      <c r="AW2786" s="45"/>
      <c r="AX2786" s="45"/>
      <c r="AY2786" s="45"/>
      <c r="AZ2786" s="45"/>
      <c r="BA2786" s="45"/>
    </row>
    <row r="2787" spans="1:53" s="31" customFormat="1" ht="20.100000000000001" customHeight="1" x14ac:dyDescent="0.2">
      <c r="A2787" s="40" t="s">
        <v>228</v>
      </c>
      <c r="B2787" s="41" t="s">
        <v>241</v>
      </c>
      <c r="C2787" s="14">
        <v>1</v>
      </c>
      <c r="D2787" s="40" t="s">
        <v>2239</v>
      </c>
      <c r="E2787" s="42" t="s">
        <v>2220</v>
      </c>
      <c r="F2787" s="43" t="s">
        <v>7389</v>
      </c>
      <c r="G2787" s="36" t="s">
        <v>7563</v>
      </c>
      <c r="H2787" s="40" t="s">
        <v>2239</v>
      </c>
      <c r="I2787" s="44">
        <v>268.27999999999997</v>
      </c>
      <c r="J2787" s="40" t="s">
        <v>7391</v>
      </c>
      <c r="K2787" s="40" t="s">
        <v>7549</v>
      </c>
      <c r="L2787" s="40" t="s">
        <v>7419</v>
      </c>
      <c r="M2787" s="42" t="s">
        <v>40</v>
      </c>
      <c r="N2787" s="40" t="s">
        <v>7852</v>
      </c>
      <c r="O2787" s="23">
        <v>0</v>
      </c>
      <c r="P2787" s="23">
        <v>268.27999999999997</v>
      </c>
      <c r="Q2787" s="23">
        <v>0</v>
      </c>
      <c r="R2787" s="24">
        <v>0</v>
      </c>
      <c r="S2787" s="25">
        <v>0</v>
      </c>
      <c r="T2787" s="32"/>
      <c r="U2787" s="22" t="str">
        <f>IFERROR(VLOOKUP(B2787,[1]Planilha1!$A$1:$B$34,2,FALSE),"Liberado")</f>
        <v>Liberado</v>
      </c>
      <c r="V2787" s="45"/>
      <c r="W2787" s="45"/>
      <c r="X2787" s="45"/>
      <c r="Y2787" s="45"/>
      <c r="Z2787" s="45"/>
      <c r="AA2787" s="45"/>
      <c r="AB2787" s="45"/>
      <c r="AC2787" s="45"/>
      <c r="AD2787" s="45"/>
      <c r="AE2787" s="45"/>
      <c r="AF2787" s="45"/>
      <c r="AG2787" s="45"/>
      <c r="AH2787" s="45"/>
      <c r="AI2787" s="45"/>
      <c r="AJ2787" s="45"/>
      <c r="AK2787" s="45"/>
      <c r="AL2787" s="45"/>
      <c r="AM2787" s="45"/>
      <c r="AN2787" s="45"/>
      <c r="AO2787" s="45"/>
      <c r="AP2787" s="45"/>
      <c r="AQ2787" s="45"/>
      <c r="AR2787" s="45"/>
      <c r="AS2787" s="45"/>
      <c r="AT2787" s="45"/>
      <c r="AU2787" s="45"/>
      <c r="AV2787" s="45"/>
      <c r="AW2787" s="45"/>
      <c r="AX2787" s="45"/>
      <c r="AY2787" s="45"/>
      <c r="AZ2787" s="45"/>
      <c r="BA2787" s="45"/>
    </row>
    <row r="2788" spans="1:53" s="31" customFormat="1" ht="20.100000000000001" customHeight="1" x14ac:dyDescent="0.2">
      <c r="A2788" s="40" t="s">
        <v>228</v>
      </c>
      <c r="B2788" s="41" t="s">
        <v>241</v>
      </c>
      <c r="C2788" s="14">
        <v>1</v>
      </c>
      <c r="D2788" s="40" t="s">
        <v>2239</v>
      </c>
      <c r="E2788" s="42" t="s">
        <v>2220</v>
      </c>
      <c r="F2788" s="43" t="s">
        <v>7389</v>
      </c>
      <c r="G2788" s="36" t="s">
        <v>7564</v>
      </c>
      <c r="H2788" s="40" t="s">
        <v>2239</v>
      </c>
      <c r="I2788" s="44">
        <v>243.63</v>
      </c>
      <c r="J2788" s="40" t="s">
        <v>7391</v>
      </c>
      <c r="K2788" s="40" t="s">
        <v>7549</v>
      </c>
      <c r="L2788" s="40" t="s">
        <v>7419</v>
      </c>
      <c r="M2788" s="42" t="s">
        <v>40</v>
      </c>
      <c r="N2788" s="40" t="s">
        <v>7852</v>
      </c>
      <c r="O2788" s="23">
        <v>0</v>
      </c>
      <c r="P2788" s="23">
        <v>243.63</v>
      </c>
      <c r="Q2788" s="23">
        <v>0</v>
      </c>
      <c r="R2788" s="24">
        <v>0</v>
      </c>
      <c r="S2788" s="25">
        <v>0</v>
      </c>
      <c r="T2788" s="32"/>
      <c r="U2788" s="22" t="str">
        <f>IFERROR(VLOOKUP(B2788,[1]Planilha1!$A$1:$B$34,2,FALSE),"Liberado")</f>
        <v>Liberado</v>
      </c>
      <c r="V2788" s="45"/>
      <c r="W2788" s="45"/>
      <c r="X2788" s="45"/>
      <c r="Y2788" s="45"/>
      <c r="Z2788" s="45"/>
      <c r="AA2788" s="45"/>
      <c r="AB2788" s="45"/>
      <c r="AC2788" s="45"/>
      <c r="AD2788" s="45"/>
      <c r="AE2788" s="45"/>
      <c r="AF2788" s="45"/>
      <c r="AG2788" s="45"/>
      <c r="AH2788" s="45"/>
      <c r="AI2788" s="45"/>
      <c r="AJ2788" s="45"/>
      <c r="AK2788" s="45"/>
      <c r="AL2788" s="45"/>
      <c r="AM2788" s="45"/>
      <c r="AN2788" s="45"/>
      <c r="AO2788" s="45"/>
      <c r="AP2788" s="45"/>
      <c r="AQ2788" s="45"/>
      <c r="AR2788" s="45"/>
      <c r="AS2788" s="45"/>
      <c r="AT2788" s="45"/>
      <c r="AU2788" s="45"/>
      <c r="AV2788" s="45"/>
      <c r="AW2788" s="45"/>
      <c r="AX2788" s="45"/>
      <c r="AY2788" s="45"/>
      <c r="AZ2788" s="45"/>
      <c r="BA2788" s="45"/>
    </row>
    <row r="2789" spans="1:53" s="31" customFormat="1" ht="20.100000000000001" customHeight="1" x14ac:dyDescent="0.2">
      <c r="A2789" s="40" t="s">
        <v>228</v>
      </c>
      <c r="B2789" s="41" t="s">
        <v>241</v>
      </c>
      <c r="C2789" s="14">
        <v>1</v>
      </c>
      <c r="D2789" s="40" t="s">
        <v>2239</v>
      </c>
      <c r="E2789" s="42" t="s">
        <v>2220</v>
      </c>
      <c r="F2789" s="43" t="s">
        <v>7389</v>
      </c>
      <c r="G2789" s="36" t="s">
        <v>7565</v>
      </c>
      <c r="H2789" s="40" t="s">
        <v>2239</v>
      </c>
      <c r="I2789" s="44">
        <v>1939.26</v>
      </c>
      <c r="J2789" s="40" t="s">
        <v>7391</v>
      </c>
      <c r="K2789" s="40" t="s">
        <v>7549</v>
      </c>
      <c r="L2789" s="40" t="s">
        <v>7419</v>
      </c>
      <c r="M2789" s="42" t="s">
        <v>40</v>
      </c>
      <c r="N2789" s="40" t="s">
        <v>7852</v>
      </c>
      <c r="O2789" s="23">
        <v>0</v>
      </c>
      <c r="P2789" s="23">
        <v>1939.26</v>
      </c>
      <c r="Q2789" s="23">
        <v>0</v>
      </c>
      <c r="R2789" s="24">
        <v>0</v>
      </c>
      <c r="S2789" s="25">
        <v>0</v>
      </c>
      <c r="T2789" s="32"/>
      <c r="U2789" s="22" t="str">
        <f>IFERROR(VLOOKUP(B2789,[1]Planilha1!$A$1:$B$34,2,FALSE),"Liberado")</f>
        <v>Liberado</v>
      </c>
      <c r="V2789" s="45"/>
      <c r="W2789" s="45"/>
      <c r="X2789" s="45"/>
      <c r="Y2789" s="45"/>
      <c r="Z2789" s="45"/>
      <c r="AA2789" s="45"/>
      <c r="AB2789" s="45"/>
      <c r="AC2789" s="45"/>
      <c r="AD2789" s="45"/>
      <c r="AE2789" s="45"/>
      <c r="AF2789" s="45"/>
      <c r="AG2789" s="45"/>
      <c r="AH2789" s="45"/>
      <c r="AI2789" s="45"/>
      <c r="AJ2789" s="45"/>
      <c r="AK2789" s="45"/>
      <c r="AL2789" s="45"/>
      <c r="AM2789" s="45"/>
      <c r="AN2789" s="45"/>
      <c r="AO2789" s="45"/>
      <c r="AP2789" s="45"/>
      <c r="AQ2789" s="45"/>
      <c r="AR2789" s="45"/>
      <c r="AS2789" s="45"/>
      <c r="AT2789" s="45"/>
      <c r="AU2789" s="45"/>
      <c r="AV2789" s="45"/>
      <c r="AW2789" s="45"/>
      <c r="AX2789" s="45"/>
      <c r="AY2789" s="45"/>
      <c r="AZ2789" s="45"/>
      <c r="BA2789" s="45"/>
    </row>
    <row r="2790" spans="1:53" s="31" customFormat="1" ht="20.100000000000001" customHeight="1" x14ac:dyDescent="0.2">
      <c r="A2790" s="40" t="s">
        <v>228</v>
      </c>
      <c r="B2790" s="41" t="s">
        <v>241</v>
      </c>
      <c r="C2790" s="14">
        <v>1</v>
      </c>
      <c r="D2790" s="40" t="s">
        <v>2239</v>
      </c>
      <c r="E2790" s="42" t="s">
        <v>2220</v>
      </c>
      <c r="F2790" s="43" t="s">
        <v>7389</v>
      </c>
      <c r="G2790" s="36" t="s">
        <v>7566</v>
      </c>
      <c r="H2790" s="40" t="s">
        <v>2239</v>
      </c>
      <c r="I2790" s="44">
        <v>2080.34</v>
      </c>
      <c r="J2790" s="40" t="s">
        <v>7391</v>
      </c>
      <c r="K2790" s="40" t="s">
        <v>7549</v>
      </c>
      <c r="L2790" s="40" t="s">
        <v>7419</v>
      </c>
      <c r="M2790" s="42" t="s">
        <v>40</v>
      </c>
      <c r="N2790" s="40" t="s">
        <v>7852</v>
      </c>
      <c r="O2790" s="23">
        <v>0</v>
      </c>
      <c r="P2790" s="23">
        <v>2080.34</v>
      </c>
      <c r="Q2790" s="23">
        <v>0</v>
      </c>
      <c r="R2790" s="24">
        <v>0</v>
      </c>
      <c r="S2790" s="25">
        <v>0</v>
      </c>
      <c r="T2790" s="32"/>
      <c r="U2790" s="22" t="str">
        <f>IFERROR(VLOOKUP(B2790,[1]Planilha1!$A$1:$B$34,2,FALSE),"Liberado")</f>
        <v>Liberado</v>
      </c>
      <c r="V2790" s="45"/>
      <c r="W2790" s="45"/>
      <c r="X2790" s="45"/>
      <c r="Y2790" s="45"/>
      <c r="Z2790" s="45"/>
      <c r="AA2790" s="45"/>
      <c r="AB2790" s="45"/>
      <c r="AC2790" s="45"/>
      <c r="AD2790" s="45"/>
      <c r="AE2790" s="45"/>
      <c r="AF2790" s="45"/>
      <c r="AG2790" s="45"/>
      <c r="AH2790" s="45"/>
      <c r="AI2790" s="45"/>
      <c r="AJ2790" s="45"/>
      <c r="AK2790" s="45"/>
      <c r="AL2790" s="45"/>
      <c r="AM2790" s="45"/>
      <c r="AN2790" s="45"/>
      <c r="AO2790" s="45"/>
      <c r="AP2790" s="45"/>
      <c r="AQ2790" s="45"/>
      <c r="AR2790" s="45"/>
      <c r="AS2790" s="45"/>
      <c r="AT2790" s="45"/>
      <c r="AU2790" s="45"/>
      <c r="AV2790" s="45"/>
      <c r="AW2790" s="45"/>
      <c r="AX2790" s="45"/>
      <c r="AY2790" s="45"/>
      <c r="AZ2790" s="45"/>
      <c r="BA2790" s="45"/>
    </row>
    <row r="2791" spans="1:53" s="31" customFormat="1" ht="20.100000000000001" customHeight="1" x14ac:dyDescent="0.2">
      <c r="A2791" s="40" t="s">
        <v>228</v>
      </c>
      <c r="B2791" s="41" t="s">
        <v>241</v>
      </c>
      <c r="C2791" s="14">
        <v>1</v>
      </c>
      <c r="D2791" s="40" t="s">
        <v>2239</v>
      </c>
      <c r="E2791" s="42" t="s">
        <v>2220</v>
      </c>
      <c r="F2791" s="43" t="s">
        <v>7389</v>
      </c>
      <c r="G2791" s="36" t="s">
        <v>7567</v>
      </c>
      <c r="H2791" s="40" t="s">
        <v>2239</v>
      </c>
      <c r="I2791" s="44">
        <v>75.040000000000006</v>
      </c>
      <c r="J2791" s="40" t="s">
        <v>7391</v>
      </c>
      <c r="K2791" s="40" t="s">
        <v>7549</v>
      </c>
      <c r="L2791" s="40" t="s">
        <v>7419</v>
      </c>
      <c r="M2791" s="42" t="s">
        <v>40</v>
      </c>
      <c r="N2791" s="40" t="s">
        <v>7852</v>
      </c>
      <c r="O2791" s="23">
        <v>0</v>
      </c>
      <c r="P2791" s="23">
        <v>75.040000000000006</v>
      </c>
      <c r="Q2791" s="23">
        <v>0</v>
      </c>
      <c r="R2791" s="24">
        <v>0</v>
      </c>
      <c r="S2791" s="25">
        <v>0</v>
      </c>
      <c r="T2791" s="32"/>
      <c r="U2791" s="22" t="str">
        <f>IFERROR(VLOOKUP(B2791,[1]Planilha1!$A$1:$B$34,2,FALSE),"Liberado")</f>
        <v>Liberado</v>
      </c>
      <c r="V2791" s="45"/>
      <c r="W2791" s="45"/>
      <c r="X2791" s="45"/>
      <c r="Y2791" s="45"/>
      <c r="Z2791" s="45"/>
      <c r="AA2791" s="45"/>
      <c r="AB2791" s="45"/>
      <c r="AC2791" s="45"/>
      <c r="AD2791" s="45"/>
      <c r="AE2791" s="45"/>
      <c r="AF2791" s="45"/>
      <c r="AG2791" s="45"/>
      <c r="AH2791" s="45"/>
      <c r="AI2791" s="45"/>
      <c r="AJ2791" s="45"/>
      <c r="AK2791" s="45"/>
      <c r="AL2791" s="45"/>
      <c r="AM2791" s="45"/>
      <c r="AN2791" s="45"/>
      <c r="AO2791" s="45"/>
      <c r="AP2791" s="45"/>
      <c r="AQ2791" s="45"/>
      <c r="AR2791" s="45"/>
      <c r="AS2791" s="45"/>
      <c r="AT2791" s="45"/>
      <c r="AU2791" s="45"/>
      <c r="AV2791" s="45"/>
      <c r="AW2791" s="45"/>
      <c r="AX2791" s="45"/>
      <c r="AY2791" s="45"/>
      <c r="AZ2791" s="45"/>
      <c r="BA2791" s="45"/>
    </row>
    <row r="2792" spans="1:53" s="31" customFormat="1" ht="20.100000000000001" customHeight="1" x14ac:dyDescent="0.2">
      <c r="A2792" s="40" t="s">
        <v>228</v>
      </c>
      <c r="B2792" s="41" t="s">
        <v>241</v>
      </c>
      <c r="C2792" s="14">
        <v>1</v>
      </c>
      <c r="D2792" s="40" t="s">
        <v>2239</v>
      </c>
      <c r="E2792" s="42" t="s">
        <v>2220</v>
      </c>
      <c r="F2792" s="43" t="s">
        <v>7389</v>
      </c>
      <c r="G2792" s="36" t="s">
        <v>7568</v>
      </c>
      <c r="H2792" s="40" t="s">
        <v>2239</v>
      </c>
      <c r="I2792" s="44">
        <v>307.91000000000003</v>
      </c>
      <c r="J2792" s="40" t="s">
        <v>7391</v>
      </c>
      <c r="K2792" s="40" t="s">
        <v>7549</v>
      </c>
      <c r="L2792" s="40" t="s">
        <v>7419</v>
      </c>
      <c r="M2792" s="42" t="s">
        <v>40</v>
      </c>
      <c r="N2792" s="40" t="s">
        <v>7852</v>
      </c>
      <c r="O2792" s="23">
        <v>0</v>
      </c>
      <c r="P2792" s="23">
        <v>307.91000000000003</v>
      </c>
      <c r="Q2792" s="23">
        <v>0</v>
      </c>
      <c r="R2792" s="24">
        <v>0</v>
      </c>
      <c r="S2792" s="25">
        <v>0</v>
      </c>
      <c r="T2792" s="32"/>
      <c r="U2792" s="22" t="str">
        <f>IFERROR(VLOOKUP(B2792,[1]Planilha1!$A$1:$B$34,2,FALSE),"Liberado")</f>
        <v>Liberado</v>
      </c>
      <c r="V2792" s="45"/>
      <c r="W2792" s="45"/>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c r="AS2792" s="45"/>
      <c r="AT2792" s="45"/>
      <c r="AU2792" s="45"/>
      <c r="AV2792" s="45"/>
      <c r="AW2792" s="45"/>
      <c r="AX2792" s="45"/>
      <c r="AY2792" s="45"/>
      <c r="AZ2792" s="45"/>
      <c r="BA2792" s="45"/>
    </row>
    <row r="2793" spans="1:53" s="31" customFormat="1" ht="20.100000000000001" customHeight="1" x14ac:dyDescent="0.2">
      <c r="A2793" s="40" t="s">
        <v>228</v>
      </c>
      <c r="B2793" s="41" t="s">
        <v>241</v>
      </c>
      <c r="C2793" s="14">
        <v>1</v>
      </c>
      <c r="D2793" s="40" t="s">
        <v>2241</v>
      </c>
      <c r="E2793" s="42" t="s">
        <v>2220</v>
      </c>
      <c r="F2793" s="43" t="s">
        <v>7389</v>
      </c>
      <c r="G2793" s="36" t="s">
        <v>7569</v>
      </c>
      <c r="H2793" s="40" t="s">
        <v>2241</v>
      </c>
      <c r="I2793" s="44">
        <v>5426.76</v>
      </c>
      <c r="J2793" s="40" t="s">
        <v>7400</v>
      </c>
      <c r="K2793" s="40" t="s">
        <v>7512</v>
      </c>
      <c r="L2793" s="40" t="s">
        <v>7570</v>
      </c>
      <c r="M2793" s="42" t="s">
        <v>40</v>
      </c>
      <c r="N2793" s="40" t="s">
        <v>7852</v>
      </c>
      <c r="O2793" s="23">
        <v>0</v>
      </c>
      <c r="P2793" s="23">
        <v>5426.76</v>
      </c>
      <c r="Q2793" s="23">
        <v>0</v>
      </c>
      <c r="R2793" s="24">
        <v>0</v>
      </c>
      <c r="S2793" s="25">
        <v>0</v>
      </c>
      <c r="T2793" s="32"/>
      <c r="U2793" s="22" t="str">
        <f>IFERROR(VLOOKUP(B2793,[1]Planilha1!$A$1:$B$34,2,FALSE),"Liberado")</f>
        <v>Liberado</v>
      </c>
      <c r="V2793" s="45"/>
      <c r="W2793" s="45"/>
      <c r="X2793" s="45"/>
      <c r="Y2793" s="45"/>
      <c r="Z2793" s="45"/>
      <c r="AA2793" s="45"/>
      <c r="AB2793" s="45"/>
      <c r="AC2793" s="45"/>
      <c r="AD2793" s="45"/>
      <c r="AE2793" s="45"/>
      <c r="AF2793" s="45"/>
      <c r="AG2793" s="45"/>
      <c r="AH2793" s="45"/>
      <c r="AI2793" s="45"/>
      <c r="AJ2793" s="45"/>
      <c r="AK2793" s="45"/>
      <c r="AL2793" s="45"/>
      <c r="AM2793" s="45"/>
      <c r="AN2793" s="45"/>
      <c r="AO2793" s="45"/>
      <c r="AP2793" s="45"/>
      <c r="AQ2793" s="45"/>
      <c r="AR2793" s="45"/>
      <c r="AS2793" s="45"/>
      <c r="AT2793" s="45"/>
      <c r="AU2793" s="45"/>
      <c r="AV2793" s="45"/>
      <c r="AW2793" s="45"/>
      <c r="AX2793" s="45"/>
      <c r="AY2793" s="45"/>
      <c r="AZ2793" s="45"/>
      <c r="BA2793" s="45"/>
    </row>
    <row r="2794" spans="1:53" s="31" customFormat="1" ht="20.100000000000001" customHeight="1" x14ac:dyDescent="0.2">
      <c r="A2794" s="12" t="s">
        <v>8134</v>
      </c>
      <c r="B2794" s="18" t="s">
        <v>277</v>
      </c>
      <c r="C2794" s="12" t="s">
        <v>411</v>
      </c>
      <c r="D2794" s="12" t="s">
        <v>418</v>
      </c>
      <c r="E2794" s="19" t="s">
        <v>5</v>
      </c>
      <c r="F2794" s="19" t="s">
        <v>2244</v>
      </c>
      <c r="G2794" s="19" t="s">
        <v>2622</v>
      </c>
      <c r="H2794" s="12" t="s">
        <v>2623</v>
      </c>
      <c r="I2794" s="20">
        <v>26891.17</v>
      </c>
      <c r="J2794" s="12" t="s">
        <v>2302</v>
      </c>
      <c r="K2794" s="12" t="s">
        <v>2303</v>
      </c>
      <c r="L2794" s="12" t="s">
        <v>2515</v>
      </c>
      <c r="M2794" s="12"/>
      <c r="N2794" s="12" t="s">
        <v>8135</v>
      </c>
      <c r="O2794" s="20">
        <v>0</v>
      </c>
      <c r="P2794" s="20">
        <v>6905.32</v>
      </c>
      <c r="Q2794" s="20">
        <v>0</v>
      </c>
      <c r="R2794" s="20">
        <v>0</v>
      </c>
      <c r="S2794" s="20">
        <v>928</v>
      </c>
      <c r="T2794" s="21"/>
      <c r="U2794" s="22" t="str">
        <f>IFERROR(VLOOKUP(B2794,[1]Planilha1!$A$1:$B$34,2,FALSE),"Liberado")</f>
        <v>Liberado</v>
      </c>
      <c r="V2794" s="21"/>
      <c r="W2794" s="21"/>
      <c r="X2794" s="21"/>
      <c r="Y2794" s="21"/>
      <c r="Z2794" s="21"/>
      <c r="AA2794" s="21"/>
      <c r="AB2794" s="21"/>
      <c r="AC2794" s="21"/>
      <c r="AD2794" s="21"/>
      <c r="AE2794" s="21"/>
      <c r="AF2794" s="21"/>
      <c r="AG2794" s="21"/>
      <c r="AH2794" s="21"/>
      <c r="AI2794" s="21"/>
      <c r="AJ2794" s="21"/>
      <c r="AK2794" s="21"/>
      <c r="AL2794" s="21"/>
      <c r="AM2794" s="21"/>
      <c r="AN2794" s="21"/>
      <c r="AO2794" s="21"/>
      <c r="AP2794" s="21"/>
      <c r="AQ2794" s="21"/>
      <c r="AR2794" s="21"/>
      <c r="AS2794" s="21"/>
      <c r="AT2794" s="21"/>
      <c r="AU2794" s="21"/>
      <c r="AV2794" s="21"/>
      <c r="AW2794" s="21"/>
      <c r="AX2794" s="21"/>
      <c r="AY2794" s="21"/>
      <c r="AZ2794" s="21"/>
      <c r="BA2794" s="21"/>
    </row>
    <row r="2795" spans="1:53" s="31" customFormat="1" ht="20.100000000000001" customHeight="1" x14ac:dyDescent="0.2">
      <c r="A2795" s="12" t="s">
        <v>8134</v>
      </c>
      <c r="B2795" s="18" t="s">
        <v>277</v>
      </c>
      <c r="C2795" s="12" t="s">
        <v>411</v>
      </c>
      <c r="D2795" s="12" t="s">
        <v>418</v>
      </c>
      <c r="E2795" s="19" t="s">
        <v>5</v>
      </c>
      <c r="F2795" s="19" t="s">
        <v>8078</v>
      </c>
      <c r="G2795" s="19" t="s">
        <v>10498</v>
      </c>
      <c r="H2795" s="12" t="s">
        <v>10499</v>
      </c>
      <c r="I2795" s="20">
        <v>0</v>
      </c>
      <c r="J2795" s="12" t="s">
        <v>2302</v>
      </c>
      <c r="K2795" s="12" t="s">
        <v>10500</v>
      </c>
      <c r="L2795" s="12" t="s">
        <v>2299</v>
      </c>
      <c r="M2795" s="12"/>
      <c r="N2795" s="12" t="s">
        <v>10501</v>
      </c>
      <c r="O2795" s="23">
        <v>0</v>
      </c>
      <c r="P2795" s="23">
        <v>3000</v>
      </c>
      <c r="Q2795" s="23">
        <v>0</v>
      </c>
      <c r="R2795" s="24">
        <v>0</v>
      </c>
      <c r="S2795" s="25">
        <v>360</v>
      </c>
      <c r="T2795" s="21"/>
      <c r="U2795" s="22" t="str">
        <f>IFERROR(VLOOKUP(B2795,[1]Planilha1!$A$1:$B$34,2,FALSE),"Liberado")</f>
        <v>Liberado</v>
      </c>
      <c r="V2795" s="21"/>
      <c r="W2795" s="21"/>
      <c r="X2795" s="21"/>
      <c r="Y2795" s="21"/>
      <c r="Z2795" s="21"/>
      <c r="AA2795" s="21"/>
      <c r="AB2795" s="21"/>
      <c r="AC2795" s="21"/>
      <c r="AD2795" s="21"/>
      <c r="AE2795" s="21"/>
      <c r="AF2795" s="21"/>
      <c r="AG2795" s="21"/>
      <c r="AH2795" s="21"/>
      <c r="AI2795" s="21"/>
      <c r="AJ2795" s="21"/>
      <c r="AK2795" s="21"/>
      <c r="AL2795" s="21"/>
      <c r="AM2795" s="21"/>
      <c r="AN2795" s="21"/>
      <c r="AO2795" s="21"/>
      <c r="AP2795" s="21"/>
      <c r="AQ2795" s="21"/>
      <c r="AR2795" s="21"/>
      <c r="AS2795" s="21"/>
      <c r="AT2795" s="21"/>
      <c r="AU2795" s="21"/>
      <c r="AV2795" s="21"/>
      <c r="AW2795" s="21"/>
      <c r="AX2795" s="21"/>
      <c r="AY2795" s="21"/>
      <c r="AZ2795" s="21"/>
      <c r="BA2795" s="21"/>
    </row>
    <row r="2796" spans="1:53" s="31" customFormat="1" ht="20.100000000000001" customHeight="1" x14ac:dyDescent="0.2">
      <c r="A2796" s="12" t="s">
        <v>8134</v>
      </c>
      <c r="B2796" s="18" t="s">
        <v>277</v>
      </c>
      <c r="C2796" s="12" t="s">
        <v>427</v>
      </c>
      <c r="D2796" s="12" t="s">
        <v>10502</v>
      </c>
      <c r="E2796" s="19" t="s">
        <v>5</v>
      </c>
      <c r="F2796" s="19" t="s">
        <v>4670</v>
      </c>
      <c r="G2796" s="19" t="s">
        <v>10503</v>
      </c>
      <c r="H2796" s="12" t="s">
        <v>10504</v>
      </c>
      <c r="I2796" s="20">
        <v>28493.54</v>
      </c>
      <c r="J2796" s="12" t="s">
        <v>2302</v>
      </c>
      <c r="K2796" s="12" t="s">
        <v>2303</v>
      </c>
      <c r="L2796" s="12" t="s">
        <v>2288</v>
      </c>
      <c r="M2796" s="12" t="s">
        <v>10505</v>
      </c>
      <c r="N2796" s="12" t="s">
        <v>10506</v>
      </c>
      <c r="O2796" s="23">
        <v>0</v>
      </c>
      <c r="P2796" s="23">
        <v>0</v>
      </c>
      <c r="Q2796" s="23">
        <v>0</v>
      </c>
      <c r="R2796" s="24">
        <v>0</v>
      </c>
      <c r="S2796" s="25">
        <v>0</v>
      </c>
      <c r="T2796" s="21"/>
      <c r="U2796" s="22" t="str">
        <f>IFERROR(VLOOKUP(B2796,[1]Planilha1!$A$1:$B$34,2,FALSE),"Liberado")</f>
        <v>Liberado</v>
      </c>
      <c r="V2796" s="21"/>
      <c r="W2796" s="21"/>
      <c r="X2796" s="21"/>
      <c r="Y2796" s="21"/>
      <c r="Z2796" s="21"/>
      <c r="AA2796" s="21"/>
      <c r="AB2796" s="21"/>
      <c r="AC2796" s="21"/>
      <c r="AD2796" s="21"/>
      <c r="AE2796" s="21"/>
      <c r="AF2796" s="21"/>
      <c r="AG2796" s="21"/>
      <c r="AH2796" s="21"/>
      <c r="AI2796" s="21"/>
      <c r="AJ2796" s="21"/>
      <c r="AK2796" s="21"/>
      <c r="AL2796" s="21"/>
      <c r="AM2796" s="21"/>
      <c r="AN2796" s="21"/>
      <c r="AO2796" s="21"/>
      <c r="AP2796" s="21"/>
      <c r="AQ2796" s="21"/>
      <c r="AR2796" s="21"/>
      <c r="AS2796" s="21"/>
      <c r="AT2796" s="21"/>
      <c r="AU2796" s="21"/>
      <c r="AV2796" s="21"/>
      <c r="AW2796" s="21"/>
      <c r="AX2796" s="21"/>
      <c r="AY2796" s="21"/>
      <c r="AZ2796" s="21"/>
      <c r="BA2796" s="21"/>
    </row>
    <row r="2797" spans="1:53" s="31" customFormat="1" ht="20.100000000000001" customHeight="1" x14ac:dyDescent="0.2">
      <c r="A2797" s="12" t="s">
        <v>8134</v>
      </c>
      <c r="B2797" s="18" t="s">
        <v>277</v>
      </c>
      <c r="C2797" s="12" t="s">
        <v>320</v>
      </c>
      <c r="D2797" s="12" t="s">
        <v>1623</v>
      </c>
      <c r="E2797" s="19" t="s">
        <v>5</v>
      </c>
      <c r="F2797" s="19" t="s">
        <v>10</v>
      </c>
      <c r="G2797" s="19" t="s">
        <v>5899</v>
      </c>
      <c r="H2797" s="12" t="s">
        <v>5900</v>
      </c>
      <c r="I2797" s="20">
        <v>39752.080000000002</v>
      </c>
      <c r="J2797" s="12" t="s">
        <v>2258</v>
      </c>
      <c r="K2797" s="12" t="s">
        <v>5901</v>
      </c>
      <c r="L2797" s="12" t="s">
        <v>2299</v>
      </c>
      <c r="M2797" s="12"/>
      <c r="N2797" s="12" t="s">
        <v>5902</v>
      </c>
      <c r="O2797" s="23">
        <v>0</v>
      </c>
      <c r="P2797" s="23">
        <v>10000</v>
      </c>
      <c r="Q2797" s="23">
        <v>0</v>
      </c>
      <c r="R2797" s="24">
        <v>0</v>
      </c>
      <c r="S2797" s="25">
        <v>1160</v>
      </c>
      <c r="T2797" s="21"/>
      <c r="U2797" s="22" t="str">
        <f>IFERROR(VLOOKUP(B2797,[1]Planilha1!$A$1:$B$34,2,FALSE),"Liberado")</f>
        <v>Liberado</v>
      </c>
      <c r="V2797" s="21"/>
      <c r="W2797" s="21"/>
      <c r="X2797" s="21"/>
      <c r="Y2797" s="21"/>
      <c r="Z2797" s="21"/>
      <c r="AA2797" s="21"/>
      <c r="AB2797" s="21"/>
      <c r="AC2797" s="21"/>
      <c r="AD2797" s="21"/>
      <c r="AE2797" s="21"/>
      <c r="AF2797" s="21"/>
      <c r="AG2797" s="21"/>
      <c r="AH2797" s="21"/>
      <c r="AI2797" s="21"/>
      <c r="AJ2797" s="21"/>
      <c r="AK2797" s="21"/>
      <c r="AL2797" s="21"/>
      <c r="AM2797" s="21"/>
      <c r="AN2797" s="21"/>
      <c r="AO2797" s="21"/>
      <c r="AP2797" s="21"/>
      <c r="AQ2797" s="21"/>
      <c r="AR2797" s="21"/>
      <c r="AS2797" s="21"/>
      <c r="AT2797" s="21"/>
      <c r="AU2797" s="21"/>
      <c r="AV2797" s="21"/>
      <c r="AW2797" s="21"/>
      <c r="AX2797" s="21"/>
      <c r="AY2797" s="21"/>
      <c r="AZ2797" s="21"/>
      <c r="BA2797" s="21"/>
    </row>
    <row r="2798" spans="1:53" s="31" customFormat="1" ht="20.100000000000001" customHeight="1" x14ac:dyDescent="0.2">
      <c r="A2798" s="12" t="s">
        <v>8134</v>
      </c>
      <c r="B2798" s="18" t="s">
        <v>277</v>
      </c>
      <c r="C2798" s="12" t="s">
        <v>602</v>
      </c>
      <c r="D2798" s="12" t="s">
        <v>10507</v>
      </c>
      <c r="E2798" s="19" t="s">
        <v>5</v>
      </c>
      <c r="F2798" s="19" t="s">
        <v>2273</v>
      </c>
      <c r="G2798" s="19" t="s">
        <v>10508</v>
      </c>
      <c r="H2798" s="12" t="s">
        <v>10509</v>
      </c>
      <c r="I2798" s="20">
        <v>15760</v>
      </c>
      <c r="J2798" s="12" t="s">
        <v>2302</v>
      </c>
      <c r="K2798" s="12" t="s">
        <v>2303</v>
      </c>
      <c r="L2798" s="12" t="s">
        <v>4261</v>
      </c>
      <c r="M2798" s="12"/>
      <c r="N2798" s="12" t="s">
        <v>10510</v>
      </c>
      <c r="O2798" s="23">
        <v>0</v>
      </c>
      <c r="P2798" s="23">
        <v>0</v>
      </c>
      <c r="Q2798" s="23">
        <v>0</v>
      </c>
      <c r="R2798" s="24">
        <v>0</v>
      </c>
      <c r="S2798" s="25">
        <v>96</v>
      </c>
      <c r="T2798" s="21"/>
      <c r="U2798" s="22" t="str">
        <f>IFERROR(VLOOKUP(B2798,[1]Planilha1!$A$1:$B$34,2,FALSE),"Liberado")</f>
        <v>Liberado</v>
      </c>
      <c r="V2798" s="21"/>
      <c r="W2798" s="21"/>
      <c r="X2798" s="21"/>
      <c r="Y2798" s="21"/>
      <c r="Z2798" s="21"/>
      <c r="AA2798" s="21"/>
      <c r="AB2798" s="21"/>
      <c r="AC2798" s="21"/>
      <c r="AD2798" s="21"/>
      <c r="AE2798" s="21"/>
      <c r="AF2798" s="21"/>
      <c r="AG2798" s="21"/>
      <c r="AH2798" s="21"/>
      <c r="AI2798" s="21"/>
      <c r="AJ2798" s="21"/>
      <c r="AK2798" s="21"/>
      <c r="AL2798" s="21"/>
      <c r="AM2798" s="21"/>
      <c r="AN2798" s="21"/>
      <c r="AO2798" s="21"/>
      <c r="AP2798" s="21"/>
      <c r="AQ2798" s="21"/>
      <c r="AR2798" s="21"/>
      <c r="AS2798" s="21"/>
      <c r="AT2798" s="21"/>
      <c r="AU2798" s="21"/>
      <c r="AV2798" s="21"/>
      <c r="AW2798" s="21"/>
      <c r="AX2798" s="21"/>
      <c r="AY2798" s="21"/>
      <c r="AZ2798" s="21"/>
      <c r="BA2798" s="21"/>
    </row>
    <row r="2799" spans="1:53" s="31" customFormat="1" ht="20.100000000000001" customHeight="1" x14ac:dyDescent="0.2">
      <c r="A2799" s="12" t="s">
        <v>8134</v>
      </c>
      <c r="B2799" s="18" t="s">
        <v>277</v>
      </c>
      <c r="C2799" s="12" t="s">
        <v>634</v>
      </c>
      <c r="D2799" s="12" t="s">
        <v>1624</v>
      </c>
      <c r="E2799" s="19" t="s">
        <v>5</v>
      </c>
      <c r="F2799" s="19" t="s">
        <v>2355</v>
      </c>
      <c r="G2799" s="19" t="s">
        <v>5903</v>
      </c>
      <c r="H2799" s="12" t="s">
        <v>3267</v>
      </c>
      <c r="I2799" s="20">
        <v>31008.42</v>
      </c>
      <c r="J2799" s="12" t="s">
        <v>2258</v>
      </c>
      <c r="K2799" s="12" t="s">
        <v>4553</v>
      </c>
      <c r="L2799" s="12" t="s">
        <v>2368</v>
      </c>
      <c r="M2799" s="12"/>
      <c r="N2799" s="12" t="s">
        <v>10511</v>
      </c>
      <c r="O2799" s="23">
        <v>0</v>
      </c>
      <c r="P2799" s="23">
        <v>10000</v>
      </c>
      <c r="Q2799" s="23">
        <v>0</v>
      </c>
      <c r="R2799" s="24">
        <v>0</v>
      </c>
      <c r="S2799" s="25">
        <v>520</v>
      </c>
      <c r="T2799" s="21"/>
      <c r="U2799" s="22" t="str">
        <f>IFERROR(VLOOKUP(B2799,[1]Planilha1!$A$1:$B$34,2,FALSE),"Liberado")</f>
        <v>Liberado</v>
      </c>
      <c r="V2799" s="21"/>
      <c r="W2799" s="21"/>
      <c r="X2799" s="21"/>
      <c r="Y2799" s="21"/>
      <c r="Z2799" s="21"/>
      <c r="AA2799" s="21"/>
      <c r="AB2799" s="21"/>
      <c r="AC2799" s="21"/>
      <c r="AD2799" s="21"/>
      <c r="AE2799" s="21"/>
      <c r="AF2799" s="21"/>
      <c r="AG2799" s="21"/>
      <c r="AH2799" s="21"/>
      <c r="AI2799" s="21"/>
      <c r="AJ2799" s="21"/>
      <c r="AK2799" s="21"/>
      <c r="AL2799" s="21"/>
      <c r="AM2799" s="21"/>
      <c r="AN2799" s="21"/>
      <c r="AO2799" s="21"/>
      <c r="AP2799" s="21"/>
      <c r="AQ2799" s="21"/>
      <c r="AR2799" s="21"/>
      <c r="AS2799" s="21"/>
      <c r="AT2799" s="21"/>
      <c r="AU2799" s="21"/>
      <c r="AV2799" s="21"/>
      <c r="AW2799" s="21"/>
      <c r="AX2799" s="21"/>
      <c r="AY2799" s="21"/>
      <c r="AZ2799" s="21"/>
      <c r="BA2799" s="21"/>
    </row>
    <row r="2800" spans="1:53" s="31" customFormat="1" ht="20.100000000000001" customHeight="1" x14ac:dyDescent="0.2">
      <c r="A2800" s="12" t="s">
        <v>8134</v>
      </c>
      <c r="B2800" s="18" t="s">
        <v>277</v>
      </c>
      <c r="C2800" s="12" t="s">
        <v>331</v>
      </c>
      <c r="D2800" s="12" t="s">
        <v>10566</v>
      </c>
      <c r="E2800" s="19" t="s">
        <v>5</v>
      </c>
      <c r="F2800" s="19" t="s">
        <v>2244</v>
      </c>
      <c r="G2800" s="19" t="s">
        <v>10567</v>
      </c>
      <c r="H2800" s="12" t="s">
        <v>2712</v>
      </c>
      <c r="I2800" s="20">
        <v>37480</v>
      </c>
      <c r="J2800" s="12" t="s">
        <v>2302</v>
      </c>
      <c r="K2800" s="12" t="s">
        <v>2303</v>
      </c>
      <c r="L2800" s="12" t="s">
        <v>2299</v>
      </c>
      <c r="M2800" s="12"/>
      <c r="N2800" s="12" t="s">
        <v>6232</v>
      </c>
      <c r="O2800" s="23">
        <v>0</v>
      </c>
      <c r="P2800" s="23">
        <v>0</v>
      </c>
      <c r="Q2800" s="23">
        <v>0</v>
      </c>
      <c r="R2800" s="24">
        <v>0</v>
      </c>
      <c r="S2800" s="25">
        <v>224</v>
      </c>
      <c r="T2800" s="21"/>
      <c r="U2800" s="22" t="str">
        <f>IFERROR(VLOOKUP(B2800,[1]Planilha1!$A$1:$B$34,2,FALSE),"Liberado")</f>
        <v>Liberado</v>
      </c>
      <c r="V2800" s="21"/>
      <c r="W2800" s="21"/>
      <c r="X2800" s="21"/>
      <c r="Y2800" s="21"/>
      <c r="Z2800" s="21"/>
      <c r="AA2800" s="21"/>
      <c r="AB2800" s="21"/>
      <c r="AC2800" s="21"/>
      <c r="AD2800" s="21"/>
      <c r="AE2800" s="21"/>
      <c r="AF2800" s="21"/>
      <c r="AG2800" s="21"/>
      <c r="AH2800" s="21"/>
      <c r="AI2800" s="21"/>
      <c r="AJ2800" s="21"/>
      <c r="AK2800" s="21"/>
      <c r="AL2800" s="21"/>
      <c r="AM2800" s="21"/>
      <c r="AN2800" s="21"/>
      <c r="AO2800" s="21"/>
      <c r="AP2800" s="21"/>
      <c r="AQ2800" s="21"/>
      <c r="AR2800" s="21"/>
      <c r="AS2800" s="21"/>
      <c r="AT2800" s="21"/>
      <c r="AU2800" s="21"/>
      <c r="AV2800" s="21"/>
      <c r="AW2800" s="21"/>
      <c r="AX2800" s="21"/>
      <c r="AY2800" s="21"/>
      <c r="AZ2800" s="21"/>
      <c r="BA2800" s="21"/>
    </row>
    <row r="2801" spans="1:53" s="31" customFormat="1" ht="20.100000000000001" customHeight="1" x14ac:dyDescent="0.2">
      <c r="A2801" s="12" t="s">
        <v>8134</v>
      </c>
      <c r="B2801" s="18" t="s">
        <v>277</v>
      </c>
      <c r="C2801" s="12" t="s">
        <v>427</v>
      </c>
      <c r="D2801" s="12" t="s">
        <v>1745</v>
      </c>
      <c r="E2801" s="19" t="s">
        <v>5</v>
      </c>
      <c r="F2801" s="19" t="s">
        <v>2273</v>
      </c>
      <c r="G2801" s="19" t="s">
        <v>6254</v>
      </c>
      <c r="H2801" s="12" t="s">
        <v>5862</v>
      </c>
      <c r="I2801" s="20">
        <v>35200</v>
      </c>
      <c r="J2801" s="12" t="s">
        <v>2302</v>
      </c>
      <c r="K2801" s="12" t="s">
        <v>2303</v>
      </c>
      <c r="L2801" s="12" t="s">
        <v>2466</v>
      </c>
      <c r="M2801" s="12"/>
      <c r="N2801" s="12" t="s">
        <v>10597</v>
      </c>
      <c r="O2801" s="23">
        <v>0</v>
      </c>
      <c r="P2801" s="23">
        <v>0</v>
      </c>
      <c r="Q2801" s="23">
        <v>0</v>
      </c>
      <c r="R2801" s="24">
        <v>0</v>
      </c>
      <c r="S2801" s="25">
        <v>320</v>
      </c>
      <c r="T2801" s="21"/>
      <c r="U2801" s="22" t="str">
        <f>IFERROR(VLOOKUP(B2801,[1]Planilha1!$A$1:$B$34,2,FALSE),"Liberado")</f>
        <v>Liberado</v>
      </c>
      <c r="V2801" s="21"/>
      <c r="W2801" s="21"/>
      <c r="X2801" s="21"/>
      <c r="Y2801" s="21"/>
      <c r="Z2801" s="21"/>
      <c r="AA2801" s="21"/>
      <c r="AB2801" s="21"/>
      <c r="AC2801" s="21"/>
      <c r="AD2801" s="21"/>
      <c r="AE2801" s="21"/>
      <c r="AF2801" s="21"/>
      <c r="AG2801" s="21"/>
      <c r="AH2801" s="21"/>
      <c r="AI2801" s="21"/>
      <c r="AJ2801" s="21"/>
      <c r="AK2801" s="21"/>
      <c r="AL2801" s="21"/>
      <c r="AM2801" s="21"/>
      <c r="AN2801" s="21"/>
      <c r="AO2801" s="21"/>
      <c r="AP2801" s="21"/>
      <c r="AQ2801" s="21"/>
      <c r="AR2801" s="21"/>
      <c r="AS2801" s="21"/>
      <c r="AT2801" s="21"/>
      <c r="AU2801" s="21"/>
      <c r="AV2801" s="21"/>
      <c r="AW2801" s="21"/>
      <c r="AX2801" s="21"/>
      <c r="AY2801" s="21"/>
      <c r="AZ2801" s="21"/>
      <c r="BA2801" s="21"/>
    </row>
    <row r="2802" spans="1:53" s="31" customFormat="1" ht="20.100000000000001" customHeight="1" x14ac:dyDescent="0.2">
      <c r="A2802" s="12" t="s">
        <v>8134</v>
      </c>
      <c r="B2802" s="18" t="s">
        <v>277</v>
      </c>
      <c r="C2802" s="12" t="s">
        <v>556</v>
      </c>
      <c r="D2802" s="12" t="s">
        <v>1699</v>
      </c>
      <c r="E2802" s="19" t="s">
        <v>5</v>
      </c>
      <c r="F2802" s="19" t="s">
        <v>2273</v>
      </c>
      <c r="G2802" s="19" t="s">
        <v>6129</v>
      </c>
      <c r="H2802" s="12" t="s">
        <v>5862</v>
      </c>
      <c r="I2802" s="20">
        <v>1418.85</v>
      </c>
      <c r="J2802" s="12" t="s">
        <v>2302</v>
      </c>
      <c r="K2802" s="12" t="s">
        <v>2303</v>
      </c>
      <c r="L2802" s="12" t="s">
        <v>2677</v>
      </c>
      <c r="M2802" s="12"/>
      <c r="N2802" s="12" t="s">
        <v>10640</v>
      </c>
      <c r="O2802" s="23">
        <v>0</v>
      </c>
      <c r="P2802" s="23">
        <v>0</v>
      </c>
      <c r="Q2802" s="23">
        <v>0</v>
      </c>
      <c r="R2802" s="24">
        <v>0</v>
      </c>
      <c r="S2802" s="25">
        <v>608</v>
      </c>
      <c r="T2802" s="21"/>
      <c r="U2802" s="22" t="str">
        <f>IFERROR(VLOOKUP(B2802,[1]Planilha1!$A$1:$B$34,2,FALSE),"Liberado")</f>
        <v>Liberado</v>
      </c>
      <c r="V2802" s="21"/>
      <c r="W2802" s="21"/>
      <c r="X2802" s="21"/>
      <c r="Y2802" s="21"/>
      <c r="Z2802" s="21"/>
      <c r="AA2802" s="21"/>
      <c r="AB2802" s="21"/>
      <c r="AC2802" s="21"/>
      <c r="AD2802" s="21"/>
      <c r="AE2802" s="21"/>
      <c r="AF2802" s="21"/>
      <c r="AG2802" s="21"/>
      <c r="AH2802" s="21"/>
      <c r="AI2802" s="21"/>
      <c r="AJ2802" s="21"/>
      <c r="AK2802" s="21"/>
      <c r="AL2802" s="21"/>
      <c r="AM2802" s="21"/>
      <c r="AN2802" s="21"/>
      <c r="AO2802" s="21"/>
      <c r="AP2802" s="21"/>
      <c r="AQ2802" s="21"/>
      <c r="AR2802" s="21"/>
      <c r="AS2802" s="21"/>
      <c r="AT2802" s="21"/>
      <c r="AU2802" s="21"/>
      <c r="AV2802" s="21"/>
      <c r="AW2802" s="21"/>
      <c r="AX2802" s="21"/>
      <c r="AY2802" s="21"/>
      <c r="AZ2802" s="21"/>
      <c r="BA2802" s="21"/>
    </row>
    <row r="2803" spans="1:53" s="31" customFormat="1" ht="20.100000000000001" customHeight="1" x14ac:dyDescent="0.2">
      <c r="A2803" s="12" t="s">
        <v>8134</v>
      </c>
      <c r="B2803" s="18" t="s">
        <v>277</v>
      </c>
      <c r="C2803" s="12" t="s">
        <v>556</v>
      </c>
      <c r="D2803" s="12" t="s">
        <v>10649</v>
      </c>
      <c r="E2803" s="19" t="s">
        <v>5</v>
      </c>
      <c r="F2803" s="19" t="s">
        <v>2273</v>
      </c>
      <c r="G2803" s="19" t="s">
        <v>10650</v>
      </c>
      <c r="H2803" s="12" t="s">
        <v>2819</v>
      </c>
      <c r="I2803" s="20">
        <v>3507.94</v>
      </c>
      <c r="J2803" s="12" t="s">
        <v>2302</v>
      </c>
      <c r="K2803" s="12" t="s">
        <v>2303</v>
      </c>
      <c r="L2803" s="12" t="s">
        <v>2677</v>
      </c>
      <c r="M2803" s="12"/>
      <c r="N2803" s="12" t="s">
        <v>10651</v>
      </c>
      <c r="O2803" s="23">
        <v>0</v>
      </c>
      <c r="P2803" s="23">
        <v>0</v>
      </c>
      <c r="Q2803" s="23">
        <v>0</v>
      </c>
      <c r="R2803" s="24">
        <v>0</v>
      </c>
      <c r="S2803" s="25">
        <v>96</v>
      </c>
      <c r="T2803" s="21"/>
      <c r="U2803" s="22" t="str">
        <f>IFERROR(VLOOKUP(B2803,[1]Planilha1!$A$1:$B$34,2,FALSE),"Liberado")</f>
        <v>Liberado</v>
      </c>
      <c r="V2803" s="21"/>
      <c r="W2803" s="21"/>
      <c r="X2803" s="21"/>
      <c r="Y2803" s="21"/>
      <c r="Z2803" s="21"/>
      <c r="AA2803" s="21"/>
      <c r="AB2803" s="21"/>
      <c r="AC2803" s="21"/>
      <c r="AD2803" s="21"/>
      <c r="AE2803" s="21"/>
      <c r="AF2803" s="21"/>
      <c r="AG2803" s="21"/>
      <c r="AH2803" s="21"/>
      <c r="AI2803" s="21"/>
      <c r="AJ2803" s="21"/>
      <c r="AK2803" s="21"/>
      <c r="AL2803" s="21"/>
      <c r="AM2803" s="21"/>
      <c r="AN2803" s="21"/>
      <c r="AO2803" s="21"/>
      <c r="AP2803" s="21"/>
      <c r="AQ2803" s="21"/>
      <c r="AR2803" s="21"/>
      <c r="AS2803" s="21"/>
      <c r="AT2803" s="21"/>
      <c r="AU2803" s="21"/>
      <c r="AV2803" s="21"/>
      <c r="AW2803" s="21"/>
      <c r="AX2803" s="21"/>
      <c r="AY2803" s="21"/>
      <c r="AZ2803" s="21"/>
      <c r="BA2803" s="21"/>
    </row>
    <row r="2804" spans="1:53" s="31" customFormat="1" ht="20.100000000000001" customHeight="1" x14ac:dyDescent="0.2">
      <c r="A2804" s="12" t="s">
        <v>8134</v>
      </c>
      <c r="B2804" s="18" t="s">
        <v>277</v>
      </c>
      <c r="C2804" s="12">
        <v>11</v>
      </c>
      <c r="D2804" s="12" t="s">
        <v>10758</v>
      </c>
      <c r="E2804" s="19" t="s">
        <v>5</v>
      </c>
      <c r="F2804" s="19" t="s">
        <v>2244</v>
      </c>
      <c r="G2804" s="19" t="s">
        <v>10759</v>
      </c>
      <c r="H2804" s="12" t="s">
        <v>10760</v>
      </c>
      <c r="I2804" s="20">
        <v>30000</v>
      </c>
      <c r="J2804" s="12" t="s">
        <v>2302</v>
      </c>
      <c r="K2804" s="12" t="s">
        <v>2303</v>
      </c>
      <c r="L2804" s="12" t="s">
        <v>2288</v>
      </c>
      <c r="M2804" s="12" t="s">
        <v>10750</v>
      </c>
      <c r="N2804" s="12" t="s">
        <v>10761</v>
      </c>
      <c r="O2804" s="23">
        <v>0</v>
      </c>
      <c r="P2804" s="23">
        <v>10000</v>
      </c>
      <c r="Q2804" s="23">
        <v>0</v>
      </c>
      <c r="R2804" s="24">
        <v>0</v>
      </c>
      <c r="S2804" s="25">
        <v>120</v>
      </c>
      <c r="T2804" s="21"/>
      <c r="U2804" s="22" t="str">
        <f>IFERROR(VLOOKUP(B2804,[1]Planilha1!$A$1:$B$34,2,FALSE),"Liberado")</f>
        <v>Liberado</v>
      </c>
      <c r="V2804" s="21"/>
      <c r="W2804" s="21"/>
      <c r="X2804" s="21"/>
      <c r="Y2804" s="21"/>
      <c r="Z2804" s="21"/>
      <c r="AA2804" s="21"/>
      <c r="AB2804" s="21"/>
      <c r="AC2804" s="21"/>
      <c r="AD2804" s="21"/>
      <c r="AE2804" s="21"/>
      <c r="AF2804" s="21"/>
      <c r="AG2804" s="21"/>
      <c r="AH2804" s="21"/>
      <c r="AI2804" s="21"/>
      <c r="AJ2804" s="21"/>
      <c r="AK2804" s="21"/>
      <c r="AL2804" s="21"/>
      <c r="AM2804" s="21"/>
      <c r="AN2804" s="21"/>
      <c r="AO2804" s="21"/>
      <c r="AP2804" s="21"/>
      <c r="AQ2804" s="21"/>
      <c r="AR2804" s="21"/>
      <c r="AS2804" s="21"/>
      <c r="AT2804" s="21"/>
      <c r="AU2804" s="21"/>
      <c r="AV2804" s="21"/>
      <c r="AW2804" s="21"/>
      <c r="AX2804" s="21"/>
      <c r="AY2804" s="21"/>
      <c r="AZ2804" s="21"/>
      <c r="BA2804" s="21"/>
    </row>
    <row r="2805" spans="1:53" s="31" customFormat="1" ht="20.100000000000001" customHeight="1" x14ac:dyDescent="0.2">
      <c r="A2805" s="27" t="s">
        <v>11340</v>
      </c>
      <c r="B2805" s="28" t="s">
        <v>277</v>
      </c>
      <c r="C2805" s="27" t="s">
        <v>320</v>
      </c>
      <c r="D2805" s="27" t="s">
        <v>11341</v>
      </c>
      <c r="E2805" s="27" t="s">
        <v>7</v>
      </c>
      <c r="F2805" s="27" t="s">
        <v>6507</v>
      </c>
      <c r="G2805" s="27" t="s">
        <v>11342</v>
      </c>
      <c r="H2805" s="27" t="s">
        <v>11343</v>
      </c>
      <c r="I2805" s="29">
        <v>45101.8</v>
      </c>
      <c r="J2805" s="27" t="s">
        <v>6544</v>
      </c>
      <c r="K2805" s="27" t="s">
        <v>11344</v>
      </c>
      <c r="L2805" s="27" t="s">
        <v>6664</v>
      </c>
      <c r="M2805" s="30" t="s">
        <v>6531</v>
      </c>
      <c r="N2805" s="27" t="s">
        <v>11345</v>
      </c>
      <c r="O2805" s="23">
        <v>0</v>
      </c>
      <c r="P2805" s="23">
        <v>21000</v>
      </c>
      <c r="Q2805" s="23">
        <v>0</v>
      </c>
      <c r="R2805" s="24">
        <v>0</v>
      </c>
      <c r="S2805" s="25">
        <v>0</v>
      </c>
      <c r="T2805" s="32"/>
      <c r="U2805" s="22" t="str">
        <f>IFERROR(VLOOKUP(B2805,[1]Planilha1!$A$1:$B$34,2,FALSE),"Liberado")</f>
        <v>Liberado</v>
      </c>
    </row>
    <row r="2806" spans="1:53" s="31" customFormat="1" ht="20.100000000000001" customHeight="1" x14ac:dyDescent="0.2">
      <c r="A2806" s="27" t="s">
        <v>11340</v>
      </c>
      <c r="B2806" s="28" t="s">
        <v>277</v>
      </c>
      <c r="C2806" s="27" t="s">
        <v>337</v>
      </c>
      <c r="D2806" s="27" t="s">
        <v>2012</v>
      </c>
      <c r="E2806" s="27" t="s">
        <v>7</v>
      </c>
      <c r="F2806" s="27" t="s">
        <v>11737</v>
      </c>
      <c r="G2806" s="27" t="s">
        <v>7056</v>
      </c>
      <c r="H2806" s="27" t="s">
        <v>6807</v>
      </c>
      <c r="I2806" s="29">
        <v>40000</v>
      </c>
      <c r="J2806" s="27" t="s">
        <v>6544</v>
      </c>
      <c r="K2806" s="27" t="s">
        <v>11761</v>
      </c>
      <c r="L2806" s="27" t="s">
        <v>11479</v>
      </c>
      <c r="M2806" s="30" t="s">
        <v>6531</v>
      </c>
      <c r="N2806" s="27" t="s">
        <v>7053</v>
      </c>
      <c r="O2806" s="23">
        <v>0</v>
      </c>
      <c r="P2806" s="23">
        <v>0.01</v>
      </c>
      <c r="Q2806" s="23">
        <v>0</v>
      </c>
      <c r="R2806" s="24">
        <v>0</v>
      </c>
      <c r="S2806" s="25">
        <v>0</v>
      </c>
      <c r="T2806" s="32"/>
      <c r="U2806" s="22" t="str">
        <f>IFERROR(VLOOKUP(B2806,[1]Planilha1!$A$1:$B$34,2,FALSE),"Liberado")</f>
        <v>Liberado</v>
      </c>
    </row>
    <row r="2807" spans="1:53" s="31" customFormat="1" ht="20.100000000000001" customHeight="1" x14ac:dyDescent="0.2">
      <c r="A2807" s="12" t="s">
        <v>86</v>
      </c>
      <c r="B2807" s="18" t="s">
        <v>272</v>
      </c>
      <c r="C2807" s="12" t="s">
        <v>397</v>
      </c>
      <c r="D2807" s="12" t="s">
        <v>401</v>
      </c>
      <c r="E2807" s="19" t="s">
        <v>5</v>
      </c>
      <c r="F2807" s="19" t="s">
        <v>2273</v>
      </c>
      <c r="G2807" s="19" t="s">
        <v>2557</v>
      </c>
      <c r="H2807" s="12" t="s">
        <v>2558</v>
      </c>
      <c r="I2807" s="20">
        <v>28960</v>
      </c>
      <c r="J2807" s="12" t="s">
        <v>2302</v>
      </c>
      <c r="K2807" s="12" t="s">
        <v>2303</v>
      </c>
      <c r="L2807" s="12" t="s">
        <v>2299</v>
      </c>
      <c r="M2807" s="12"/>
      <c r="N2807" s="12" t="s">
        <v>2559</v>
      </c>
      <c r="O2807" s="20">
        <v>4000</v>
      </c>
      <c r="P2807" s="20">
        <v>0</v>
      </c>
      <c r="Q2807" s="20">
        <v>0</v>
      </c>
      <c r="R2807" s="20">
        <v>0</v>
      </c>
      <c r="S2807" s="20">
        <v>896</v>
      </c>
      <c r="T2807" s="21"/>
      <c r="U2807" s="22" t="str">
        <f>IFERROR(VLOOKUP(B2807,[1]Planilha1!$A$1:$B$34,2,FALSE),"Liberado")</f>
        <v>Liberado</v>
      </c>
      <c r="V2807" s="21"/>
      <c r="W2807" s="21"/>
      <c r="X2807" s="21"/>
      <c r="Y2807" s="21"/>
      <c r="Z2807" s="21"/>
      <c r="AA2807" s="21"/>
      <c r="AB2807" s="21"/>
      <c r="AC2807" s="21"/>
      <c r="AD2807" s="21"/>
      <c r="AE2807" s="21"/>
      <c r="AF2807" s="21"/>
      <c r="AG2807" s="21"/>
      <c r="AH2807" s="21"/>
      <c r="AI2807" s="21"/>
      <c r="AJ2807" s="21"/>
      <c r="AK2807" s="21"/>
      <c r="AL2807" s="21"/>
      <c r="AM2807" s="21"/>
      <c r="AN2807" s="21"/>
      <c r="AO2807" s="21"/>
      <c r="AP2807" s="21"/>
      <c r="AQ2807" s="21"/>
      <c r="AR2807" s="21"/>
      <c r="AS2807" s="21"/>
      <c r="AT2807" s="21"/>
      <c r="AU2807" s="21"/>
      <c r="AV2807" s="21"/>
      <c r="AW2807" s="21"/>
      <c r="AX2807" s="21"/>
      <c r="AY2807" s="21"/>
      <c r="AZ2807" s="21"/>
      <c r="BA2807" s="21"/>
    </row>
    <row r="2808" spans="1:53" s="31" customFormat="1" ht="20.100000000000001" customHeight="1" x14ac:dyDescent="0.2">
      <c r="A2808" s="12" t="s">
        <v>86</v>
      </c>
      <c r="B2808" s="18" t="s">
        <v>272</v>
      </c>
      <c r="C2808" s="12" t="s">
        <v>320</v>
      </c>
      <c r="D2808" s="12" t="s">
        <v>508</v>
      </c>
      <c r="E2808" s="19" t="s">
        <v>5</v>
      </c>
      <c r="F2808" s="19" t="s">
        <v>2255</v>
      </c>
      <c r="G2808" s="19" t="s">
        <v>2931</v>
      </c>
      <c r="H2808" s="12" t="s">
        <v>2932</v>
      </c>
      <c r="I2808" s="20">
        <v>54896.66</v>
      </c>
      <c r="J2808" s="12" t="s">
        <v>2258</v>
      </c>
      <c r="K2808" s="12" t="s">
        <v>2933</v>
      </c>
      <c r="L2808" s="12" t="s">
        <v>2368</v>
      </c>
      <c r="M2808" s="12"/>
      <c r="N2808" s="12" t="s">
        <v>2934</v>
      </c>
      <c r="O2808" s="20">
        <v>10000</v>
      </c>
      <c r="P2808" s="20">
        <v>0</v>
      </c>
      <c r="Q2808" s="20">
        <v>0</v>
      </c>
      <c r="R2808" s="20">
        <v>0</v>
      </c>
      <c r="S2808" s="20">
        <v>22999.81</v>
      </c>
      <c r="T2808" s="21"/>
      <c r="U2808" s="22" t="str">
        <f>IFERROR(VLOOKUP(B2808,[1]Planilha1!$A$1:$B$34,2,FALSE),"Liberado")</f>
        <v>Liberado</v>
      </c>
      <c r="V2808" s="21"/>
      <c r="W2808" s="21"/>
      <c r="X2808" s="21"/>
      <c r="Y2808" s="21"/>
      <c r="Z2808" s="21"/>
      <c r="AA2808" s="21"/>
      <c r="AB2808" s="21"/>
      <c r="AC2808" s="21"/>
      <c r="AD2808" s="21"/>
      <c r="AE2808" s="21"/>
      <c r="AF2808" s="21"/>
      <c r="AG2808" s="21"/>
      <c r="AH2808" s="21"/>
      <c r="AI2808" s="21"/>
      <c r="AJ2808" s="21"/>
      <c r="AK2808" s="21"/>
      <c r="AL2808" s="21"/>
      <c r="AM2808" s="21"/>
      <c r="AN2808" s="21"/>
      <c r="AO2808" s="21"/>
      <c r="AP2808" s="21"/>
      <c r="AQ2808" s="21"/>
      <c r="AR2808" s="21"/>
      <c r="AS2808" s="21"/>
      <c r="AT2808" s="21"/>
      <c r="AU2808" s="21"/>
      <c r="AV2808" s="21"/>
      <c r="AW2808" s="21"/>
      <c r="AX2808" s="21"/>
      <c r="AY2808" s="21"/>
      <c r="AZ2808" s="21"/>
      <c r="BA2808" s="21"/>
    </row>
    <row r="2809" spans="1:53" s="31" customFormat="1" ht="20.100000000000001" customHeight="1" x14ac:dyDescent="0.2">
      <c r="A2809" s="12" t="s">
        <v>86</v>
      </c>
      <c r="B2809" s="18" t="s">
        <v>272</v>
      </c>
      <c r="C2809" s="12" t="s">
        <v>320</v>
      </c>
      <c r="D2809" s="12" t="s">
        <v>518</v>
      </c>
      <c r="E2809" s="19" t="s">
        <v>5</v>
      </c>
      <c r="F2809" s="19" t="s">
        <v>2273</v>
      </c>
      <c r="G2809" s="19" t="s">
        <v>2968</v>
      </c>
      <c r="H2809" s="12" t="s">
        <v>2969</v>
      </c>
      <c r="I2809" s="20">
        <v>30000</v>
      </c>
      <c r="J2809" s="12" t="s">
        <v>2302</v>
      </c>
      <c r="K2809" s="12" t="s">
        <v>2303</v>
      </c>
      <c r="L2809" s="12" t="s">
        <v>2288</v>
      </c>
      <c r="M2809" s="12" t="s">
        <v>8297</v>
      </c>
      <c r="N2809" s="12" t="s">
        <v>2970</v>
      </c>
      <c r="O2809" s="20">
        <v>0</v>
      </c>
      <c r="P2809" s="20">
        <v>0</v>
      </c>
      <c r="Q2809" s="20">
        <v>0</v>
      </c>
      <c r="R2809" s="20">
        <v>0</v>
      </c>
      <c r="S2809" s="20">
        <v>192</v>
      </c>
      <c r="T2809" s="21"/>
      <c r="U2809" s="22" t="str">
        <f>IFERROR(VLOOKUP(B2809,[1]Planilha1!$A$1:$B$34,2,FALSE),"Liberado")</f>
        <v>Liberado</v>
      </c>
      <c r="V2809" s="21"/>
      <c r="W2809" s="21"/>
      <c r="X2809" s="21"/>
      <c r="Y2809" s="21"/>
      <c r="Z2809" s="21"/>
      <c r="AA2809" s="21"/>
      <c r="AB2809" s="21"/>
      <c r="AC2809" s="21"/>
      <c r="AD2809" s="21"/>
      <c r="AE2809" s="21"/>
      <c r="AF2809" s="21"/>
      <c r="AG2809" s="21"/>
      <c r="AH2809" s="21"/>
      <c r="AI2809" s="21"/>
      <c r="AJ2809" s="21"/>
      <c r="AK2809" s="21"/>
      <c r="AL2809" s="21"/>
      <c r="AM2809" s="21"/>
      <c r="AN2809" s="21"/>
      <c r="AO2809" s="21"/>
      <c r="AP2809" s="21"/>
      <c r="AQ2809" s="21"/>
      <c r="AR2809" s="21"/>
      <c r="AS2809" s="21"/>
      <c r="AT2809" s="21"/>
      <c r="AU2809" s="21"/>
      <c r="AV2809" s="21"/>
      <c r="AW2809" s="21"/>
      <c r="AX2809" s="21"/>
      <c r="AY2809" s="21"/>
      <c r="AZ2809" s="21"/>
      <c r="BA2809" s="21"/>
    </row>
    <row r="2810" spans="1:53" s="31" customFormat="1" ht="20.100000000000001" customHeight="1" x14ac:dyDescent="0.2">
      <c r="A2810" s="12" t="s">
        <v>86</v>
      </c>
      <c r="B2810" s="18" t="s">
        <v>272</v>
      </c>
      <c r="C2810" s="12" t="s">
        <v>574</v>
      </c>
      <c r="D2810" s="12" t="s">
        <v>581</v>
      </c>
      <c r="E2810" s="19" t="s">
        <v>5</v>
      </c>
      <c r="F2810" s="19" t="s">
        <v>2273</v>
      </c>
      <c r="G2810" s="19" t="s">
        <v>3174</v>
      </c>
      <c r="H2810" s="12" t="s">
        <v>3175</v>
      </c>
      <c r="I2810" s="20">
        <v>20000</v>
      </c>
      <c r="J2810" s="12" t="s">
        <v>2302</v>
      </c>
      <c r="K2810" s="12" t="s">
        <v>2858</v>
      </c>
      <c r="L2810" s="12" t="s">
        <v>2677</v>
      </c>
      <c r="M2810" s="12"/>
      <c r="N2810" s="12" t="s">
        <v>3176</v>
      </c>
      <c r="O2810" s="20">
        <v>0</v>
      </c>
      <c r="P2810" s="20">
        <v>0</v>
      </c>
      <c r="Q2810" s="20">
        <v>0</v>
      </c>
      <c r="R2810" s="20">
        <v>0</v>
      </c>
      <c r="S2810" s="20">
        <v>768</v>
      </c>
      <c r="T2810" s="21"/>
      <c r="U2810" s="22" t="str">
        <f>IFERROR(VLOOKUP(B2810,[1]Planilha1!$A$1:$B$34,2,FALSE),"Liberado")</f>
        <v>Liberado</v>
      </c>
      <c r="V2810" s="21"/>
      <c r="W2810" s="21"/>
      <c r="X2810" s="21"/>
      <c r="Y2810" s="21"/>
      <c r="Z2810" s="21"/>
      <c r="AA2810" s="21"/>
      <c r="AB2810" s="21"/>
      <c r="AC2810" s="21"/>
      <c r="AD2810" s="21"/>
      <c r="AE2810" s="21"/>
      <c r="AF2810" s="21"/>
      <c r="AG2810" s="21"/>
      <c r="AH2810" s="21"/>
      <c r="AI2810" s="21"/>
      <c r="AJ2810" s="21"/>
      <c r="AK2810" s="21"/>
      <c r="AL2810" s="21"/>
      <c r="AM2810" s="21"/>
      <c r="AN2810" s="21"/>
      <c r="AO2810" s="21"/>
      <c r="AP2810" s="21"/>
      <c r="AQ2810" s="21"/>
      <c r="AR2810" s="21"/>
      <c r="AS2810" s="21"/>
      <c r="AT2810" s="21"/>
      <c r="AU2810" s="21"/>
      <c r="AV2810" s="21"/>
      <c r="AW2810" s="21"/>
      <c r="AX2810" s="21"/>
      <c r="AY2810" s="21"/>
      <c r="AZ2810" s="21"/>
      <c r="BA2810" s="21"/>
    </row>
    <row r="2811" spans="1:53" s="31" customFormat="1" ht="20.100000000000001" customHeight="1" x14ac:dyDescent="0.2">
      <c r="A2811" s="12" t="s">
        <v>86</v>
      </c>
      <c r="B2811" s="18" t="s">
        <v>272</v>
      </c>
      <c r="C2811" s="12" t="s">
        <v>602</v>
      </c>
      <c r="D2811" s="12" t="s">
        <v>631</v>
      </c>
      <c r="E2811" s="19" t="s">
        <v>5</v>
      </c>
      <c r="F2811" s="19" t="s">
        <v>2273</v>
      </c>
      <c r="G2811" s="19" t="s">
        <v>3324</v>
      </c>
      <c r="H2811" s="12" t="s">
        <v>3325</v>
      </c>
      <c r="I2811" s="20">
        <v>35000</v>
      </c>
      <c r="J2811" s="12" t="s">
        <v>2302</v>
      </c>
      <c r="K2811" s="12" t="s">
        <v>2303</v>
      </c>
      <c r="L2811" s="12" t="s">
        <v>2299</v>
      </c>
      <c r="M2811" s="12"/>
      <c r="N2811" s="12" t="s">
        <v>3326</v>
      </c>
      <c r="O2811" s="20">
        <v>0</v>
      </c>
      <c r="P2811" s="20">
        <v>0</v>
      </c>
      <c r="Q2811" s="20">
        <v>0</v>
      </c>
      <c r="R2811" s="20">
        <v>0</v>
      </c>
      <c r="S2811" s="20">
        <v>448</v>
      </c>
      <c r="T2811" s="21"/>
      <c r="U2811" s="22" t="str">
        <f>IFERROR(VLOOKUP(B2811,[1]Planilha1!$A$1:$B$34,2,FALSE),"Liberado")</f>
        <v>Liberado</v>
      </c>
      <c r="V2811" s="21"/>
      <c r="W2811" s="21"/>
      <c r="X2811" s="21"/>
      <c r="Y2811" s="21"/>
      <c r="Z2811" s="21"/>
      <c r="AA2811" s="21"/>
      <c r="AB2811" s="21"/>
      <c r="AC2811" s="21"/>
      <c r="AD2811" s="21"/>
      <c r="AE2811" s="21"/>
      <c r="AF2811" s="21"/>
      <c r="AG2811" s="21"/>
      <c r="AH2811" s="21"/>
      <c r="AI2811" s="21"/>
      <c r="AJ2811" s="21"/>
      <c r="AK2811" s="21"/>
      <c r="AL2811" s="21"/>
      <c r="AM2811" s="21"/>
      <c r="AN2811" s="21"/>
      <c r="AO2811" s="21"/>
      <c r="AP2811" s="21"/>
      <c r="AQ2811" s="21"/>
      <c r="AR2811" s="21"/>
      <c r="AS2811" s="21"/>
      <c r="AT2811" s="21"/>
      <c r="AU2811" s="21"/>
      <c r="AV2811" s="21"/>
      <c r="AW2811" s="21"/>
      <c r="AX2811" s="21"/>
      <c r="AY2811" s="21"/>
      <c r="AZ2811" s="21"/>
      <c r="BA2811" s="21"/>
    </row>
    <row r="2812" spans="1:53" s="31" customFormat="1" ht="20.100000000000001" customHeight="1" x14ac:dyDescent="0.2">
      <c r="A2812" s="12" t="s">
        <v>86</v>
      </c>
      <c r="B2812" s="18" t="s">
        <v>272</v>
      </c>
      <c r="C2812" s="12">
        <v>1</v>
      </c>
      <c r="D2812" s="12" t="s">
        <v>8627</v>
      </c>
      <c r="E2812" s="19" t="s">
        <v>5</v>
      </c>
      <c r="F2812" s="19" t="s">
        <v>2881</v>
      </c>
      <c r="G2812" s="19" t="s">
        <v>8628</v>
      </c>
      <c r="H2812" s="12" t="s">
        <v>8629</v>
      </c>
      <c r="I2812" s="20">
        <v>1000</v>
      </c>
      <c r="J2812" s="12" t="s">
        <v>2258</v>
      </c>
      <c r="K2812" s="12" t="s">
        <v>8630</v>
      </c>
      <c r="L2812" s="12" t="s">
        <v>2368</v>
      </c>
      <c r="M2812" s="12"/>
      <c r="N2812" s="12" t="s">
        <v>8631</v>
      </c>
      <c r="O2812" s="20">
        <v>0</v>
      </c>
      <c r="P2812" s="20">
        <v>0</v>
      </c>
      <c r="Q2812" s="20">
        <v>0</v>
      </c>
      <c r="R2812" s="20">
        <v>0</v>
      </c>
      <c r="S2812" s="20">
        <v>190</v>
      </c>
      <c r="T2812" s="21"/>
      <c r="U2812" s="22" t="str">
        <f>IFERROR(VLOOKUP(B2812,[1]Planilha1!$A$1:$B$34,2,FALSE),"Liberado")</f>
        <v>Liberado</v>
      </c>
      <c r="V2812" s="21"/>
      <c r="W2812" s="21"/>
      <c r="X2812" s="21"/>
      <c r="Y2812" s="21"/>
      <c r="Z2812" s="21"/>
      <c r="AA2812" s="21"/>
      <c r="AB2812" s="21"/>
      <c r="AC2812" s="21"/>
      <c r="AD2812" s="21"/>
      <c r="AE2812" s="21"/>
      <c r="AF2812" s="21"/>
      <c r="AG2812" s="21"/>
      <c r="AH2812" s="21"/>
      <c r="AI2812" s="21"/>
      <c r="AJ2812" s="21"/>
      <c r="AK2812" s="21"/>
      <c r="AL2812" s="21"/>
      <c r="AM2812" s="21"/>
      <c r="AN2812" s="21"/>
      <c r="AO2812" s="21"/>
      <c r="AP2812" s="21"/>
      <c r="AQ2812" s="21"/>
      <c r="AR2812" s="21"/>
      <c r="AS2812" s="21"/>
      <c r="AT2812" s="21"/>
      <c r="AU2812" s="21"/>
      <c r="AV2812" s="21"/>
      <c r="AW2812" s="21"/>
      <c r="AX2812" s="21"/>
      <c r="AY2812" s="21"/>
      <c r="AZ2812" s="21"/>
      <c r="BA2812" s="21"/>
    </row>
    <row r="2813" spans="1:53" s="31" customFormat="1" ht="20.100000000000001" customHeight="1" x14ac:dyDescent="0.2">
      <c r="A2813" s="12" t="s">
        <v>86</v>
      </c>
      <c r="B2813" s="18" t="s">
        <v>272</v>
      </c>
      <c r="C2813" s="12" t="s">
        <v>381</v>
      </c>
      <c r="D2813" s="12" t="s">
        <v>1104</v>
      </c>
      <c r="E2813" s="19" t="s">
        <v>5</v>
      </c>
      <c r="F2813" s="19" t="s">
        <v>2244</v>
      </c>
      <c r="G2813" s="19" t="s">
        <v>4578</v>
      </c>
      <c r="H2813" s="12" t="s">
        <v>4579</v>
      </c>
      <c r="I2813" s="20">
        <v>100000</v>
      </c>
      <c r="J2813" s="12" t="s">
        <v>2258</v>
      </c>
      <c r="K2813" s="12" t="s">
        <v>4580</v>
      </c>
      <c r="L2813" s="12" t="s">
        <v>2368</v>
      </c>
      <c r="M2813" s="12"/>
      <c r="N2813" s="12" t="s">
        <v>4581</v>
      </c>
      <c r="O2813" s="23">
        <v>10000</v>
      </c>
      <c r="P2813" s="23">
        <v>0</v>
      </c>
      <c r="Q2813" s="23">
        <v>0</v>
      </c>
      <c r="R2813" s="24">
        <v>0</v>
      </c>
      <c r="S2813" s="25">
        <v>1240</v>
      </c>
      <c r="T2813" s="21"/>
      <c r="U2813" s="22" t="str">
        <f>IFERROR(VLOOKUP(B2813,[1]Planilha1!$A$1:$B$34,2,FALSE),"Liberado")</f>
        <v>Liberado</v>
      </c>
      <c r="V2813" s="21"/>
      <c r="W2813" s="21"/>
      <c r="X2813" s="21"/>
      <c r="Y2813" s="21"/>
      <c r="Z2813" s="21"/>
      <c r="AA2813" s="21"/>
      <c r="AB2813" s="21"/>
      <c r="AC2813" s="21"/>
      <c r="AD2813" s="21"/>
      <c r="AE2813" s="21"/>
      <c r="AF2813" s="21"/>
      <c r="AG2813" s="21"/>
      <c r="AH2813" s="21"/>
      <c r="AI2813" s="21"/>
      <c r="AJ2813" s="21"/>
      <c r="AK2813" s="21"/>
      <c r="AL2813" s="21"/>
      <c r="AM2813" s="21"/>
      <c r="AN2813" s="21"/>
      <c r="AO2813" s="21"/>
      <c r="AP2813" s="21"/>
      <c r="AQ2813" s="21"/>
      <c r="AR2813" s="21"/>
      <c r="AS2813" s="21"/>
      <c r="AT2813" s="21"/>
      <c r="AU2813" s="21"/>
      <c r="AV2813" s="21"/>
      <c r="AW2813" s="21"/>
      <c r="AX2813" s="21"/>
      <c r="AY2813" s="21"/>
      <c r="AZ2813" s="21"/>
      <c r="BA2813" s="21"/>
    </row>
    <row r="2814" spans="1:53" s="31" customFormat="1" ht="20.100000000000001" customHeight="1" x14ac:dyDescent="0.2">
      <c r="A2814" s="12" t="s">
        <v>86</v>
      </c>
      <c r="B2814" s="18" t="s">
        <v>272</v>
      </c>
      <c r="C2814" s="12" t="s">
        <v>381</v>
      </c>
      <c r="D2814" s="12" t="s">
        <v>10512</v>
      </c>
      <c r="E2814" s="19" t="s">
        <v>5</v>
      </c>
      <c r="F2814" s="19" t="s">
        <v>2244</v>
      </c>
      <c r="G2814" s="19" t="s">
        <v>10513</v>
      </c>
      <c r="H2814" s="12" t="s">
        <v>4792</v>
      </c>
      <c r="I2814" s="20">
        <v>120000</v>
      </c>
      <c r="J2814" s="12" t="s">
        <v>2258</v>
      </c>
      <c r="K2814" s="12" t="s">
        <v>2545</v>
      </c>
      <c r="L2814" s="12" t="s">
        <v>2368</v>
      </c>
      <c r="M2814" s="12"/>
      <c r="N2814" s="12" t="s">
        <v>10514</v>
      </c>
      <c r="O2814" s="23">
        <v>0</v>
      </c>
      <c r="P2814" s="23">
        <v>60169.72</v>
      </c>
      <c r="Q2814" s="23">
        <v>0</v>
      </c>
      <c r="R2814" s="24">
        <v>0</v>
      </c>
      <c r="S2814" s="25">
        <v>600</v>
      </c>
      <c r="T2814" s="21"/>
      <c r="U2814" s="22" t="str">
        <f>IFERROR(VLOOKUP(B2814,[1]Planilha1!$A$1:$B$34,2,FALSE),"Liberado")</f>
        <v>Liberado</v>
      </c>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row>
    <row r="2815" spans="1:53" s="31" customFormat="1" ht="20.100000000000001" customHeight="1" x14ac:dyDescent="0.2">
      <c r="A2815" s="12" t="s">
        <v>86</v>
      </c>
      <c r="B2815" s="18" t="s">
        <v>272</v>
      </c>
      <c r="C2815" s="12" t="s">
        <v>381</v>
      </c>
      <c r="D2815" s="12" t="s">
        <v>1625</v>
      </c>
      <c r="E2815" s="19" t="s">
        <v>5</v>
      </c>
      <c r="F2815" s="19" t="s">
        <v>2273</v>
      </c>
      <c r="G2815" s="19" t="s">
        <v>5904</v>
      </c>
      <c r="H2815" s="12" t="s">
        <v>5905</v>
      </c>
      <c r="I2815" s="20">
        <v>35000</v>
      </c>
      <c r="J2815" s="12" t="s">
        <v>2302</v>
      </c>
      <c r="K2815" s="12" t="s">
        <v>2303</v>
      </c>
      <c r="L2815" s="12" t="s">
        <v>2299</v>
      </c>
      <c r="M2815" s="12"/>
      <c r="N2815" s="12" t="s">
        <v>5906</v>
      </c>
      <c r="O2815" s="23">
        <v>0</v>
      </c>
      <c r="P2815" s="23">
        <v>0</v>
      </c>
      <c r="Q2815" s="23">
        <v>0</v>
      </c>
      <c r="R2815" s="24">
        <v>0</v>
      </c>
      <c r="S2815" s="25">
        <v>352</v>
      </c>
      <c r="T2815" s="21"/>
      <c r="U2815" s="22" t="str">
        <f>IFERROR(VLOOKUP(B2815,[1]Planilha1!$A$1:$B$34,2,FALSE),"Liberado")</f>
        <v>Liberado</v>
      </c>
      <c r="V2815" s="21"/>
      <c r="W2815" s="21"/>
      <c r="X2815" s="21"/>
      <c r="Y2815" s="21"/>
      <c r="Z2815" s="21"/>
      <c r="AA2815" s="21"/>
      <c r="AB2815" s="21"/>
      <c r="AC2815" s="21"/>
      <c r="AD2815" s="21"/>
      <c r="AE2815" s="21"/>
      <c r="AF2815" s="21"/>
      <c r="AG2815" s="21"/>
      <c r="AH2815" s="21"/>
      <c r="AI2815" s="21"/>
      <c r="AJ2815" s="21"/>
      <c r="AK2815" s="21"/>
      <c r="AL2815" s="21"/>
      <c r="AM2815" s="21"/>
      <c r="AN2815" s="21"/>
      <c r="AO2815" s="21"/>
      <c r="AP2815" s="21"/>
      <c r="AQ2815" s="21"/>
      <c r="AR2815" s="21"/>
      <c r="AS2815" s="21"/>
      <c r="AT2815" s="21"/>
      <c r="AU2815" s="21"/>
      <c r="AV2815" s="21"/>
      <c r="AW2815" s="21"/>
      <c r="AX2815" s="21"/>
      <c r="AY2815" s="21"/>
      <c r="AZ2815" s="21"/>
      <c r="BA2815" s="21"/>
    </row>
    <row r="2816" spans="1:53" s="31" customFormat="1" ht="20.100000000000001" customHeight="1" x14ac:dyDescent="0.2">
      <c r="A2816" s="12" t="s">
        <v>86</v>
      </c>
      <c r="B2816" s="18" t="s">
        <v>272</v>
      </c>
      <c r="C2816" s="12" t="s">
        <v>381</v>
      </c>
      <c r="D2816" s="12" t="s">
        <v>1626</v>
      </c>
      <c r="E2816" s="19" t="s">
        <v>5</v>
      </c>
      <c r="F2816" s="19" t="s">
        <v>2519</v>
      </c>
      <c r="G2816" s="19" t="s">
        <v>5907</v>
      </c>
      <c r="H2816" s="12" t="s">
        <v>5905</v>
      </c>
      <c r="I2816" s="20">
        <v>3000</v>
      </c>
      <c r="J2816" s="12" t="s">
        <v>2302</v>
      </c>
      <c r="K2816" s="12" t="s">
        <v>2303</v>
      </c>
      <c r="L2816" s="12" t="s">
        <v>8102</v>
      </c>
      <c r="M2816" s="12" t="s">
        <v>10505</v>
      </c>
      <c r="N2816" s="12" t="s">
        <v>5908</v>
      </c>
      <c r="O2816" s="23">
        <v>0</v>
      </c>
      <c r="P2816" s="23">
        <v>0</v>
      </c>
      <c r="Q2816" s="23">
        <v>0</v>
      </c>
      <c r="R2816" s="24">
        <v>0</v>
      </c>
      <c r="S2816" s="25">
        <v>384</v>
      </c>
      <c r="T2816" s="21"/>
      <c r="U2816" s="22" t="str">
        <f>IFERROR(VLOOKUP(B2816,[1]Planilha1!$A$1:$B$34,2,FALSE),"Liberado")</f>
        <v>Liberado</v>
      </c>
      <c r="V2816" s="21"/>
      <c r="W2816" s="21"/>
      <c r="X2816" s="21"/>
      <c r="Y2816" s="21"/>
      <c r="Z2816" s="21"/>
      <c r="AA2816" s="21"/>
      <c r="AB2816" s="21"/>
      <c r="AC2816" s="21"/>
      <c r="AD2816" s="21"/>
      <c r="AE2816" s="21"/>
      <c r="AF2816" s="21"/>
      <c r="AG2816" s="21"/>
      <c r="AH2816" s="21"/>
      <c r="AI2816" s="21"/>
      <c r="AJ2816" s="21"/>
      <c r="AK2816" s="21"/>
      <c r="AL2816" s="21"/>
      <c r="AM2816" s="21"/>
      <c r="AN2816" s="21"/>
      <c r="AO2816" s="21"/>
      <c r="AP2816" s="21"/>
      <c r="AQ2816" s="21"/>
      <c r="AR2816" s="21"/>
      <c r="AS2816" s="21"/>
      <c r="AT2816" s="21"/>
      <c r="AU2816" s="21"/>
      <c r="AV2816" s="21"/>
      <c r="AW2816" s="21"/>
      <c r="AX2816" s="21"/>
      <c r="AY2816" s="21"/>
      <c r="AZ2816" s="21"/>
      <c r="BA2816" s="21"/>
    </row>
    <row r="2817" spans="1:53" s="31" customFormat="1" ht="20.100000000000001" customHeight="1" x14ac:dyDescent="0.2">
      <c r="A2817" s="12" t="s">
        <v>86</v>
      </c>
      <c r="B2817" s="18" t="s">
        <v>272</v>
      </c>
      <c r="C2817" s="12" t="s">
        <v>381</v>
      </c>
      <c r="D2817" s="12" t="s">
        <v>10515</v>
      </c>
      <c r="E2817" s="19" t="s">
        <v>5</v>
      </c>
      <c r="F2817" s="19" t="s">
        <v>2244</v>
      </c>
      <c r="G2817" s="19" t="s">
        <v>7841</v>
      </c>
      <c r="H2817" s="12" t="s">
        <v>2898</v>
      </c>
      <c r="I2817" s="20">
        <v>8635</v>
      </c>
      <c r="J2817" s="12" t="s">
        <v>2258</v>
      </c>
      <c r="K2817" s="12" t="s">
        <v>10516</v>
      </c>
      <c r="L2817" s="12" t="s">
        <v>2368</v>
      </c>
      <c r="M2817" s="12"/>
      <c r="N2817" s="12" t="s">
        <v>2412</v>
      </c>
      <c r="O2817" s="23">
        <v>0</v>
      </c>
      <c r="P2817" s="23">
        <v>10000</v>
      </c>
      <c r="Q2817" s="23">
        <v>0</v>
      </c>
      <c r="R2817" s="24">
        <v>0</v>
      </c>
      <c r="S2817" s="25">
        <v>320</v>
      </c>
      <c r="T2817" s="21"/>
      <c r="U2817" s="22" t="str">
        <f>IFERROR(VLOOKUP(B2817,[1]Planilha1!$A$1:$B$34,2,FALSE),"Liberado")</f>
        <v>Liberado</v>
      </c>
      <c r="V2817" s="21"/>
      <c r="W2817" s="21"/>
      <c r="X2817" s="21"/>
      <c r="Y2817" s="21"/>
      <c r="Z2817" s="21"/>
      <c r="AA2817" s="21"/>
      <c r="AB2817" s="21"/>
      <c r="AC2817" s="21"/>
      <c r="AD2817" s="21"/>
      <c r="AE2817" s="21"/>
      <c r="AF2817" s="21"/>
      <c r="AG2817" s="21"/>
      <c r="AH2817" s="21"/>
      <c r="AI2817" s="21"/>
      <c r="AJ2817" s="21"/>
      <c r="AK2817" s="21"/>
      <c r="AL2817" s="21"/>
      <c r="AM2817" s="21"/>
      <c r="AN2817" s="21"/>
      <c r="AO2817" s="21"/>
      <c r="AP2817" s="21"/>
      <c r="AQ2817" s="21"/>
      <c r="AR2817" s="21"/>
      <c r="AS2817" s="21"/>
      <c r="AT2817" s="21"/>
      <c r="AU2817" s="21"/>
      <c r="AV2817" s="21"/>
      <c r="AW2817" s="21"/>
      <c r="AX2817" s="21"/>
      <c r="AY2817" s="21"/>
      <c r="AZ2817" s="21"/>
      <c r="BA2817" s="21"/>
    </row>
    <row r="2818" spans="1:53" s="31" customFormat="1" ht="20.100000000000001" customHeight="1" x14ac:dyDescent="0.2">
      <c r="A2818" s="12" t="s">
        <v>86</v>
      </c>
      <c r="B2818" s="18" t="s">
        <v>272</v>
      </c>
      <c r="C2818" s="12" t="s">
        <v>411</v>
      </c>
      <c r="D2818" s="12" t="s">
        <v>1627</v>
      </c>
      <c r="E2818" s="19" t="s">
        <v>5</v>
      </c>
      <c r="F2818" s="19" t="s">
        <v>2255</v>
      </c>
      <c r="G2818" s="19" t="s">
        <v>5909</v>
      </c>
      <c r="H2818" s="12" t="s">
        <v>2692</v>
      </c>
      <c r="I2818" s="20">
        <v>53832586</v>
      </c>
      <c r="J2818" s="12" t="s">
        <v>2302</v>
      </c>
      <c r="K2818" s="12" t="s">
        <v>2628</v>
      </c>
      <c r="L2818" s="12" t="s">
        <v>7976</v>
      </c>
      <c r="M2818" s="12"/>
      <c r="N2818" s="12" t="s">
        <v>5910</v>
      </c>
      <c r="O2818" s="23">
        <v>90000</v>
      </c>
      <c r="P2818" s="23">
        <v>0</v>
      </c>
      <c r="Q2818" s="23">
        <v>0</v>
      </c>
      <c r="R2818" s="24">
        <v>0</v>
      </c>
      <c r="S2818" s="25">
        <v>0</v>
      </c>
      <c r="T2818" s="21"/>
      <c r="U2818" s="22" t="str">
        <f>IFERROR(VLOOKUP(B2818,[1]Planilha1!$A$1:$B$34,2,FALSE),"Liberado")</f>
        <v>Liberado</v>
      </c>
      <c r="V2818" s="21"/>
      <c r="W2818" s="21"/>
      <c r="X2818" s="21"/>
      <c r="Y2818" s="21"/>
      <c r="Z2818" s="21"/>
      <c r="AA2818" s="21"/>
      <c r="AB2818" s="21"/>
      <c r="AC2818" s="21"/>
      <c r="AD2818" s="21"/>
      <c r="AE2818" s="21"/>
      <c r="AF2818" s="21"/>
      <c r="AG2818" s="21"/>
      <c r="AH2818" s="21"/>
      <c r="AI2818" s="21"/>
      <c r="AJ2818" s="21"/>
      <c r="AK2818" s="21"/>
      <c r="AL2818" s="21"/>
      <c r="AM2818" s="21"/>
      <c r="AN2818" s="21"/>
      <c r="AO2818" s="21"/>
      <c r="AP2818" s="21"/>
      <c r="AQ2818" s="21"/>
      <c r="AR2818" s="21"/>
      <c r="AS2818" s="21"/>
      <c r="AT2818" s="21"/>
      <c r="AU2818" s="21"/>
      <c r="AV2818" s="21"/>
      <c r="AW2818" s="21"/>
      <c r="AX2818" s="21"/>
      <c r="AY2818" s="21"/>
      <c r="AZ2818" s="21"/>
      <c r="BA2818" s="21"/>
    </row>
    <row r="2819" spans="1:53" s="31" customFormat="1" ht="20.100000000000001" customHeight="1" x14ac:dyDescent="0.2">
      <c r="A2819" s="12" t="s">
        <v>86</v>
      </c>
      <c r="B2819" s="18" t="s">
        <v>272</v>
      </c>
      <c r="C2819" s="12" t="s">
        <v>411</v>
      </c>
      <c r="D2819" s="12" t="s">
        <v>1604</v>
      </c>
      <c r="E2819" s="19" t="s">
        <v>5</v>
      </c>
      <c r="F2819" s="19" t="s">
        <v>5955</v>
      </c>
      <c r="G2819" s="19" t="s">
        <v>7839</v>
      </c>
      <c r="H2819" s="12" t="s">
        <v>10427</v>
      </c>
      <c r="I2819" s="20">
        <v>0</v>
      </c>
      <c r="J2819" s="12" t="s">
        <v>2258</v>
      </c>
      <c r="K2819" s="12" t="s">
        <v>7840</v>
      </c>
      <c r="L2819" s="12" t="s">
        <v>2260</v>
      </c>
      <c r="M2819" s="12"/>
      <c r="N2819" s="12" t="s">
        <v>10517</v>
      </c>
      <c r="O2819" s="23">
        <v>0</v>
      </c>
      <c r="P2819" s="23">
        <v>0</v>
      </c>
      <c r="Q2819" s="23">
        <v>0</v>
      </c>
      <c r="R2819" s="24">
        <v>0</v>
      </c>
      <c r="S2819" s="25">
        <v>210</v>
      </c>
      <c r="T2819" s="21"/>
      <c r="U2819" s="22" t="str">
        <f>IFERROR(VLOOKUP(B2819,[1]Planilha1!$A$1:$B$34,2,FALSE),"Liberado")</f>
        <v>Liberado</v>
      </c>
      <c r="V2819" s="21"/>
      <c r="W2819" s="21"/>
      <c r="X2819" s="21"/>
      <c r="Y2819" s="21"/>
      <c r="Z2819" s="21"/>
      <c r="AA2819" s="21"/>
      <c r="AB2819" s="21"/>
      <c r="AC2819" s="21"/>
      <c r="AD2819" s="21"/>
      <c r="AE2819" s="21"/>
      <c r="AF2819" s="21"/>
      <c r="AG2819" s="21"/>
      <c r="AH2819" s="21"/>
      <c r="AI2819" s="21"/>
      <c r="AJ2819" s="21"/>
      <c r="AK2819" s="21"/>
      <c r="AL2819" s="21"/>
      <c r="AM2819" s="21"/>
      <c r="AN2819" s="21"/>
      <c r="AO2819" s="21"/>
      <c r="AP2819" s="21"/>
      <c r="AQ2819" s="21"/>
      <c r="AR2819" s="21"/>
      <c r="AS2819" s="21"/>
      <c r="AT2819" s="21"/>
      <c r="AU2819" s="21"/>
      <c r="AV2819" s="21"/>
      <c r="AW2819" s="21"/>
      <c r="AX2819" s="21"/>
      <c r="AY2819" s="21"/>
      <c r="AZ2819" s="21"/>
      <c r="BA2819" s="21"/>
    </row>
    <row r="2820" spans="1:53" s="31" customFormat="1" ht="20.100000000000001" customHeight="1" x14ac:dyDescent="0.2">
      <c r="A2820" s="12" t="s">
        <v>86</v>
      </c>
      <c r="B2820" s="18" t="s">
        <v>272</v>
      </c>
      <c r="C2820" s="12" t="s">
        <v>466</v>
      </c>
      <c r="D2820" s="12" t="s">
        <v>10518</v>
      </c>
      <c r="E2820" s="19" t="s">
        <v>5</v>
      </c>
      <c r="F2820" s="19" t="s">
        <v>2244</v>
      </c>
      <c r="G2820" s="19" t="s">
        <v>10519</v>
      </c>
      <c r="H2820" s="12" t="s">
        <v>6104</v>
      </c>
      <c r="I2820" s="20">
        <v>10000</v>
      </c>
      <c r="J2820" s="12" t="s">
        <v>2302</v>
      </c>
      <c r="K2820" s="12" t="s">
        <v>2303</v>
      </c>
      <c r="L2820" s="12" t="s">
        <v>2288</v>
      </c>
      <c r="M2820" s="12" t="s">
        <v>10520</v>
      </c>
      <c r="N2820" s="12" t="s">
        <v>10521</v>
      </c>
      <c r="O2820" s="23">
        <v>0</v>
      </c>
      <c r="P2820" s="23">
        <v>10000</v>
      </c>
      <c r="Q2820" s="23">
        <v>0</v>
      </c>
      <c r="R2820" s="24">
        <v>0</v>
      </c>
      <c r="S2820" s="25">
        <v>120</v>
      </c>
      <c r="T2820" s="21"/>
      <c r="U2820" s="22" t="str">
        <f>IFERROR(VLOOKUP(B2820,[1]Planilha1!$A$1:$B$34,2,FALSE),"Liberado")</f>
        <v>Liberado</v>
      </c>
      <c r="V2820" s="21"/>
      <c r="W2820" s="21"/>
      <c r="X2820" s="21"/>
      <c r="Y2820" s="21"/>
      <c r="Z2820" s="21"/>
      <c r="AA2820" s="21"/>
      <c r="AB2820" s="21"/>
      <c r="AC2820" s="21"/>
      <c r="AD2820" s="21"/>
      <c r="AE2820" s="21"/>
      <c r="AF2820" s="21"/>
      <c r="AG2820" s="21"/>
      <c r="AH2820" s="21"/>
      <c r="AI2820" s="21"/>
      <c r="AJ2820" s="21"/>
      <c r="AK2820" s="21"/>
      <c r="AL2820" s="21"/>
      <c r="AM2820" s="21"/>
      <c r="AN2820" s="21"/>
      <c r="AO2820" s="21"/>
      <c r="AP2820" s="21"/>
      <c r="AQ2820" s="21"/>
      <c r="AR2820" s="21"/>
      <c r="AS2820" s="21"/>
      <c r="AT2820" s="21"/>
      <c r="AU2820" s="21"/>
      <c r="AV2820" s="21"/>
      <c r="AW2820" s="21"/>
      <c r="AX2820" s="21"/>
      <c r="AY2820" s="21"/>
      <c r="AZ2820" s="21"/>
      <c r="BA2820" s="21"/>
    </row>
    <row r="2821" spans="1:53" s="31" customFormat="1" ht="20.100000000000001" customHeight="1" x14ac:dyDescent="0.2">
      <c r="A2821" s="12" t="s">
        <v>86</v>
      </c>
      <c r="B2821" s="18" t="s">
        <v>272</v>
      </c>
      <c r="C2821" s="12" t="s">
        <v>318</v>
      </c>
      <c r="D2821" s="12" t="s">
        <v>1628</v>
      </c>
      <c r="E2821" s="19" t="s">
        <v>5</v>
      </c>
      <c r="F2821" s="19" t="s">
        <v>2273</v>
      </c>
      <c r="G2821" s="19" t="s">
        <v>5911</v>
      </c>
      <c r="H2821" s="12" t="s">
        <v>5912</v>
      </c>
      <c r="I2821" s="20">
        <v>25031.279999999999</v>
      </c>
      <c r="J2821" s="12" t="s">
        <v>2302</v>
      </c>
      <c r="K2821" s="12" t="s">
        <v>9</v>
      </c>
      <c r="L2821" s="12" t="s">
        <v>8057</v>
      </c>
      <c r="M2821" s="12"/>
      <c r="N2821" s="12" t="s">
        <v>5913</v>
      </c>
      <c r="O2821" s="23">
        <v>25031.279999999999</v>
      </c>
      <c r="P2821" s="23">
        <v>0</v>
      </c>
      <c r="Q2821" s="23">
        <v>0</v>
      </c>
      <c r="R2821" s="24">
        <v>0</v>
      </c>
      <c r="S2821" s="25">
        <v>1560</v>
      </c>
      <c r="T2821" s="21"/>
      <c r="U2821" s="22" t="str">
        <f>IFERROR(VLOOKUP(B2821,[1]Planilha1!$A$1:$B$34,2,FALSE),"Liberado")</f>
        <v>Liberado</v>
      </c>
      <c r="V2821" s="21"/>
      <c r="W2821" s="21"/>
      <c r="X2821" s="21"/>
      <c r="Y2821" s="21"/>
      <c r="Z2821" s="21"/>
      <c r="AA2821" s="21"/>
      <c r="AB2821" s="21"/>
      <c r="AC2821" s="21"/>
      <c r="AD2821" s="21"/>
      <c r="AE2821" s="21"/>
      <c r="AF2821" s="21"/>
      <c r="AG2821" s="21"/>
      <c r="AH2821" s="21"/>
      <c r="AI2821" s="21"/>
      <c r="AJ2821" s="21"/>
      <c r="AK2821" s="21"/>
      <c r="AL2821" s="21"/>
      <c r="AM2821" s="21"/>
      <c r="AN2821" s="21"/>
      <c r="AO2821" s="21"/>
      <c r="AP2821" s="21"/>
      <c r="AQ2821" s="21"/>
      <c r="AR2821" s="21"/>
      <c r="AS2821" s="21"/>
      <c r="AT2821" s="21"/>
      <c r="AU2821" s="21"/>
      <c r="AV2821" s="21"/>
      <c r="AW2821" s="21"/>
      <c r="AX2821" s="21"/>
      <c r="AY2821" s="21"/>
      <c r="AZ2821" s="21"/>
      <c r="BA2821" s="21"/>
    </row>
    <row r="2822" spans="1:53" s="31" customFormat="1" ht="20.100000000000001" customHeight="1" x14ac:dyDescent="0.2">
      <c r="A2822" s="12" t="s">
        <v>86</v>
      </c>
      <c r="B2822" s="18" t="s">
        <v>272</v>
      </c>
      <c r="C2822" s="12" t="s">
        <v>318</v>
      </c>
      <c r="D2822" s="12" t="s">
        <v>1629</v>
      </c>
      <c r="E2822" s="19" t="s">
        <v>5</v>
      </c>
      <c r="F2822" s="19" t="s">
        <v>2244</v>
      </c>
      <c r="G2822" s="19" t="s">
        <v>5914</v>
      </c>
      <c r="H2822" s="12" t="s">
        <v>5915</v>
      </c>
      <c r="I2822" s="20">
        <v>31226.15</v>
      </c>
      <c r="J2822" s="12" t="s">
        <v>2258</v>
      </c>
      <c r="K2822" s="12" t="s">
        <v>5916</v>
      </c>
      <c r="L2822" s="12" t="s">
        <v>2368</v>
      </c>
      <c r="M2822" s="12"/>
      <c r="N2822" s="12" t="s">
        <v>5917</v>
      </c>
      <c r="O2822" s="23">
        <v>4000</v>
      </c>
      <c r="P2822" s="23">
        <v>0</v>
      </c>
      <c r="Q2822" s="23">
        <v>0</v>
      </c>
      <c r="R2822" s="24">
        <v>0</v>
      </c>
      <c r="S2822" s="25">
        <v>1720</v>
      </c>
      <c r="T2822" s="21"/>
      <c r="U2822" s="22" t="str">
        <f>IFERROR(VLOOKUP(B2822,[1]Planilha1!$A$1:$B$34,2,FALSE),"Liberado")</f>
        <v>Liberado</v>
      </c>
      <c r="V2822" s="21"/>
      <c r="W2822" s="21"/>
      <c r="X2822" s="21"/>
      <c r="Y2822" s="21"/>
      <c r="Z2822" s="21"/>
      <c r="AA2822" s="21"/>
      <c r="AB2822" s="21"/>
      <c r="AC2822" s="21"/>
      <c r="AD2822" s="21"/>
      <c r="AE2822" s="21"/>
      <c r="AF2822" s="21"/>
      <c r="AG2822" s="21"/>
      <c r="AH2822" s="21"/>
      <c r="AI2822" s="21"/>
      <c r="AJ2822" s="21"/>
      <c r="AK2822" s="21"/>
      <c r="AL2822" s="21"/>
      <c r="AM2822" s="21"/>
      <c r="AN2822" s="21"/>
      <c r="AO2822" s="21"/>
      <c r="AP2822" s="21"/>
      <c r="AQ2822" s="21"/>
      <c r="AR2822" s="21"/>
      <c r="AS2822" s="21"/>
      <c r="AT2822" s="21"/>
      <c r="AU2822" s="21"/>
      <c r="AV2822" s="21"/>
      <c r="AW2822" s="21"/>
      <c r="AX2822" s="21"/>
      <c r="AY2822" s="21"/>
      <c r="AZ2822" s="21"/>
      <c r="BA2822" s="21"/>
    </row>
    <row r="2823" spans="1:53" s="31" customFormat="1" ht="20.100000000000001" customHeight="1" x14ac:dyDescent="0.2">
      <c r="A2823" s="12" t="s">
        <v>86</v>
      </c>
      <c r="B2823" s="18" t="s">
        <v>272</v>
      </c>
      <c r="C2823" s="12" t="s">
        <v>519</v>
      </c>
      <c r="D2823" s="12" t="s">
        <v>1604</v>
      </c>
      <c r="E2823" s="19" t="s">
        <v>5</v>
      </c>
      <c r="F2823" s="19" t="s">
        <v>8078</v>
      </c>
      <c r="G2823" s="19" t="s">
        <v>10522</v>
      </c>
      <c r="H2823" s="12" t="s">
        <v>5852</v>
      </c>
      <c r="I2823" s="20">
        <v>0</v>
      </c>
      <c r="J2823" s="12" t="s">
        <v>2258</v>
      </c>
      <c r="K2823" s="12" t="s">
        <v>10523</v>
      </c>
      <c r="L2823" s="12" t="s">
        <v>2368</v>
      </c>
      <c r="M2823" s="12"/>
      <c r="N2823" s="12" t="s">
        <v>10524</v>
      </c>
      <c r="O2823" s="23">
        <v>0</v>
      </c>
      <c r="P2823" s="23">
        <v>0</v>
      </c>
      <c r="Q2823" s="23">
        <v>0</v>
      </c>
      <c r="R2823" s="24">
        <v>0</v>
      </c>
      <c r="S2823" s="25">
        <v>360</v>
      </c>
      <c r="T2823" s="21"/>
      <c r="U2823" s="22" t="str">
        <f>IFERROR(VLOOKUP(B2823,[1]Planilha1!$A$1:$B$34,2,FALSE),"Liberado")</f>
        <v>Liberado</v>
      </c>
      <c r="V2823" s="21"/>
      <c r="W2823" s="21"/>
      <c r="X2823" s="21"/>
      <c r="Y2823" s="21"/>
      <c r="Z2823" s="21"/>
      <c r="AA2823" s="21"/>
      <c r="AB2823" s="21"/>
      <c r="AC2823" s="21"/>
      <c r="AD2823" s="21"/>
      <c r="AE2823" s="21"/>
      <c r="AF2823" s="21"/>
      <c r="AG2823" s="21"/>
      <c r="AH2823" s="21"/>
      <c r="AI2823" s="21"/>
      <c r="AJ2823" s="21"/>
      <c r="AK2823" s="21"/>
      <c r="AL2823" s="21"/>
      <c r="AM2823" s="21"/>
      <c r="AN2823" s="21"/>
      <c r="AO2823" s="21"/>
      <c r="AP2823" s="21"/>
      <c r="AQ2823" s="21"/>
      <c r="AR2823" s="21"/>
      <c r="AS2823" s="21"/>
      <c r="AT2823" s="21"/>
      <c r="AU2823" s="21"/>
      <c r="AV2823" s="21"/>
      <c r="AW2823" s="21"/>
      <c r="AX2823" s="21"/>
      <c r="AY2823" s="21"/>
      <c r="AZ2823" s="21"/>
      <c r="BA2823" s="21"/>
    </row>
    <row r="2824" spans="1:53" s="31" customFormat="1" ht="20.100000000000001" customHeight="1" x14ac:dyDescent="0.2">
      <c r="A2824" s="12" t="s">
        <v>86</v>
      </c>
      <c r="B2824" s="18" t="s">
        <v>272</v>
      </c>
      <c r="C2824" s="12" t="s">
        <v>519</v>
      </c>
      <c r="D2824" s="12" t="s">
        <v>10525</v>
      </c>
      <c r="E2824" s="19" t="s">
        <v>5</v>
      </c>
      <c r="F2824" s="19" t="s">
        <v>8714</v>
      </c>
      <c r="G2824" s="19" t="s">
        <v>10526</v>
      </c>
      <c r="H2824" s="12" t="s">
        <v>10527</v>
      </c>
      <c r="I2824" s="20">
        <v>15764.53</v>
      </c>
      <c r="J2824" s="12" t="s">
        <v>2258</v>
      </c>
      <c r="K2824" s="12" t="s">
        <v>10528</v>
      </c>
      <c r="L2824" s="12" t="s">
        <v>2368</v>
      </c>
      <c r="M2824" s="12"/>
      <c r="N2824" s="12" t="s">
        <v>10529</v>
      </c>
      <c r="O2824" s="23">
        <v>0</v>
      </c>
      <c r="P2824" s="23">
        <v>10000</v>
      </c>
      <c r="Q2824" s="23">
        <v>0</v>
      </c>
      <c r="R2824" s="24">
        <v>0</v>
      </c>
      <c r="S2824" s="25">
        <v>1160</v>
      </c>
      <c r="T2824" s="21"/>
      <c r="U2824" s="22" t="str">
        <f>IFERROR(VLOOKUP(B2824,[1]Planilha1!$A$1:$B$34,2,FALSE),"Liberado")</f>
        <v>Liberado</v>
      </c>
      <c r="V2824" s="21"/>
      <c r="W2824" s="21"/>
      <c r="X2824" s="21"/>
      <c r="Y2824" s="21"/>
      <c r="Z2824" s="21"/>
      <c r="AA2824" s="21"/>
      <c r="AB2824" s="21"/>
      <c r="AC2824" s="21"/>
      <c r="AD2824" s="21"/>
      <c r="AE2824" s="21"/>
      <c r="AF2824" s="21"/>
      <c r="AG2824" s="21"/>
      <c r="AH2824" s="21"/>
      <c r="AI2824" s="21"/>
      <c r="AJ2824" s="21"/>
      <c r="AK2824" s="21"/>
      <c r="AL2824" s="21"/>
      <c r="AM2824" s="21"/>
      <c r="AN2824" s="21"/>
      <c r="AO2824" s="21"/>
      <c r="AP2824" s="21"/>
      <c r="AQ2824" s="21"/>
      <c r="AR2824" s="21"/>
      <c r="AS2824" s="21"/>
      <c r="AT2824" s="21"/>
      <c r="AU2824" s="21"/>
      <c r="AV2824" s="21"/>
      <c r="AW2824" s="21"/>
      <c r="AX2824" s="21"/>
      <c r="AY2824" s="21"/>
      <c r="AZ2824" s="21"/>
      <c r="BA2824" s="21"/>
    </row>
    <row r="2825" spans="1:53" s="31" customFormat="1" ht="20.100000000000001" customHeight="1" x14ac:dyDescent="0.2">
      <c r="A2825" s="12" t="s">
        <v>86</v>
      </c>
      <c r="B2825" s="18" t="s">
        <v>272</v>
      </c>
      <c r="C2825" s="12" t="s">
        <v>519</v>
      </c>
      <c r="D2825" s="12" t="s">
        <v>1630</v>
      </c>
      <c r="E2825" s="19" t="s">
        <v>5</v>
      </c>
      <c r="F2825" s="19" t="s">
        <v>14</v>
      </c>
      <c r="G2825" s="19" t="s">
        <v>5918</v>
      </c>
      <c r="H2825" s="12" t="s">
        <v>5919</v>
      </c>
      <c r="I2825" s="20">
        <v>99788.04</v>
      </c>
      <c r="J2825" s="12" t="s">
        <v>2258</v>
      </c>
      <c r="K2825" s="12" t="s">
        <v>5920</v>
      </c>
      <c r="L2825" s="12" t="s">
        <v>2368</v>
      </c>
      <c r="M2825" s="12"/>
      <c r="N2825" s="12" t="s">
        <v>2412</v>
      </c>
      <c r="O2825" s="23">
        <v>0</v>
      </c>
      <c r="P2825" s="23">
        <v>10000</v>
      </c>
      <c r="Q2825" s="23">
        <v>0</v>
      </c>
      <c r="R2825" s="24">
        <v>0</v>
      </c>
      <c r="S2825" s="25">
        <v>812.4</v>
      </c>
      <c r="T2825" s="21"/>
      <c r="U2825" s="22" t="str">
        <f>IFERROR(VLOOKUP(B2825,[1]Planilha1!$A$1:$B$34,2,FALSE),"Liberado")</f>
        <v>Liberado</v>
      </c>
      <c r="V2825" s="21"/>
      <c r="W2825" s="21"/>
      <c r="X2825" s="21"/>
      <c r="Y2825" s="21"/>
      <c r="Z2825" s="21"/>
      <c r="AA2825" s="21"/>
      <c r="AB2825" s="21"/>
      <c r="AC2825" s="21"/>
      <c r="AD2825" s="21"/>
      <c r="AE2825" s="21"/>
      <c r="AF2825" s="21"/>
      <c r="AG2825" s="21"/>
      <c r="AH2825" s="21"/>
      <c r="AI2825" s="21"/>
      <c r="AJ2825" s="21"/>
      <c r="AK2825" s="21"/>
      <c r="AL2825" s="21"/>
      <c r="AM2825" s="21"/>
      <c r="AN2825" s="21"/>
      <c r="AO2825" s="21"/>
      <c r="AP2825" s="21"/>
      <c r="AQ2825" s="21"/>
      <c r="AR2825" s="21"/>
      <c r="AS2825" s="21"/>
      <c r="AT2825" s="21"/>
      <c r="AU2825" s="21"/>
      <c r="AV2825" s="21"/>
      <c r="AW2825" s="21"/>
      <c r="AX2825" s="21"/>
      <c r="AY2825" s="21"/>
      <c r="AZ2825" s="21"/>
      <c r="BA2825" s="21"/>
    </row>
    <row r="2826" spans="1:53" s="31" customFormat="1" ht="20.100000000000001" customHeight="1" x14ac:dyDescent="0.2">
      <c r="A2826" s="12" t="s">
        <v>86</v>
      </c>
      <c r="B2826" s="18" t="s">
        <v>272</v>
      </c>
      <c r="C2826" s="12" t="s">
        <v>519</v>
      </c>
      <c r="D2826" s="12" t="s">
        <v>1631</v>
      </c>
      <c r="E2826" s="19" t="s">
        <v>5</v>
      </c>
      <c r="F2826" s="19" t="s">
        <v>2434</v>
      </c>
      <c r="G2826" s="19" t="s">
        <v>5921</v>
      </c>
      <c r="H2826" s="12" t="s">
        <v>5922</v>
      </c>
      <c r="I2826" s="20">
        <v>62400</v>
      </c>
      <c r="J2826" s="12" t="s">
        <v>2302</v>
      </c>
      <c r="K2826" s="12" t="s">
        <v>5923</v>
      </c>
      <c r="L2826" s="12" t="s">
        <v>2299</v>
      </c>
      <c r="M2826" s="12"/>
      <c r="N2826" s="12" t="s">
        <v>5924</v>
      </c>
      <c r="O2826" s="23">
        <v>0</v>
      </c>
      <c r="P2826" s="23">
        <v>5000</v>
      </c>
      <c r="Q2826" s="23">
        <v>0</v>
      </c>
      <c r="R2826" s="24">
        <v>0</v>
      </c>
      <c r="S2826" s="25">
        <v>520</v>
      </c>
      <c r="T2826" s="21"/>
      <c r="U2826" s="22" t="str">
        <f>IFERROR(VLOOKUP(B2826,[1]Planilha1!$A$1:$B$34,2,FALSE),"Liberado")</f>
        <v>Liberado</v>
      </c>
      <c r="V2826" s="21"/>
      <c r="W2826" s="21"/>
      <c r="X2826" s="21"/>
      <c r="Y2826" s="21"/>
      <c r="Z2826" s="21"/>
      <c r="AA2826" s="21"/>
      <c r="AB2826" s="21"/>
      <c r="AC2826" s="21"/>
      <c r="AD2826" s="21"/>
      <c r="AE2826" s="21"/>
      <c r="AF2826" s="21"/>
      <c r="AG2826" s="21"/>
      <c r="AH2826" s="21"/>
      <c r="AI2826" s="21"/>
      <c r="AJ2826" s="21"/>
      <c r="AK2826" s="21"/>
      <c r="AL2826" s="21"/>
      <c r="AM2826" s="21"/>
      <c r="AN2826" s="21"/>
      <c r="AO2826" s="21"/>
      <c r="AP2826" s="21"/>
      <c r="AQ2826" s="21"/>
      <c r="AR2826" s="21"/>
      <c r="AS2826" s="21"/>
      <c r="AT2826" s="21"/>
      <c r="AU2826" s="21"/>
      <c r="AV2826" s="21"/>
      <c r="AW2826" s="21"/>
      <c r="AX2826" s="21"/>
      <c r="AY2826" s="21"/>
      <c r="AZ2826" s="21"/>
      <c r="BA2826" s="21"/>
    </row>
    <row r="2827" spans="1:53" s="31" customFormat="1" ht="20.100000000000001" customHeight="1" x14ac:dyDescent="0.2">
      <c r="A2827" s="12" t="s">
        <v>86</v>
      </c>
      <c r="B2827" s="18" t="s">
        <v>272</v>
      </c>
      <c r="C2827" s="12" t="s">
        <v>519</v>
      </c>
      <c r="D2827" s="12" t="s">
        <v>10530</v>
      </c>
      <c r="E2827" s="19" t="s">
        <v>5</v>
      </c>
      <c r="F2827" s="19" t="s">
        <v>10531</v>
      </c>
      <c r="G2827" s="19" t="s">
        <v>10532</v>
      </c>
      <c r="H2827" s="12" t="s">
        <v>5922</v>
      </c>
      <c r="I2827" s="20">
        <v>54738.77</v>
      </c>
      <c r="J2827" s="12" t="s">
        <v>2302</v>
      </c>
      <c r="K2827" s="12" t="s">
        <v>10533</v>
      </c>
      <c r="L2827" s="12" t="s">
        <v>7875</v>
      </c>
      <c r="M2827" s="12"/>
      <c r="N2827" s="12" t="s">
        <v>10534</v>
      </c>
      <c r="O2827" s="23">
        <v>0</v>
      </c>
      <c r="P2827" s="23">
        <v>0</v>
      </c>
      <c r="Q2827" s="23">
        <v>0</v>
      </c>
      <c r="R2827" s="24">
        <v>0</v>
      </c>
      <c r="S2827" s="25">
        <v>128</v>
      </c>
      <c r="T2827" s="21"/>
      <c r="U2827" s="22" t="str">
        <f>IFERROR(VLOOKUP(B2827,[1]Planilha1!$A$1:$B$34,2,FALSE),"Liberado")</f>
        <v>Liberado</v>
      </c>
      <c r="V2827" s="21"/>
      <c r="W2827" s="21"/>
      <c r="X2827" s="21"/>
      <c r="Y2827" s="21"/>
      <c r="Z2827" s="21"/>
      <c r="AA2827" s="21"/>
      <c r="AB2827" s="21"/>
      <c r="AC2827" s="21"/>
      <c r="AD2827" s="21"/>
      <c r="AE2827" s="21"/>
      <c r="AF2827" s="21"/>
      <c r="AG2827" s="21"/>
      <c r="AH2827" s="21"/>
      <c r="AI2827" s="21"/>
      <c r="AJ2827" s="21"/>
      <c r="AK2827" s="21"/>
      <c r="AL2827" s="21"/>
      <c r="AM2827" s="21"/>
      <c r="AN2827" s="21"/>
      <c r="AO2827" s="21"/>
      <c r="AP2827" s="21"/>
      <c r="AQ2827" s="21"/>
      <c r="AR2827" s="21"/>
      <c r="AS2827" s="21"/>
      <c r="AT2827" s="21"/>
      <c r="AU2827" s="21"/>
      <c r="AV2827" s="21"/>
      <c r="AW2827" s="21"/>
      <c r="AX2827" s="21"/>
      <c r="AY2827" s="21"/>
      <c r="AZ2827" s="21"/>
      <c r="BA2827" s="21"/>
    </row>
    <row r="2828" spans="1:53" s="31" customFormat="1" ht="20.100000000000001" customHeight="1" x14ac:dyDescent="0.2">
      <c r="A2828" s="12" t="s">
        <v>86</v>
      </c>
      <c r="B2828" s="18" t="s">
        <v>272</v>
      </c>
      <c r="C2828" s="12" t="s">
        <v>519</v>
      </c>
      <c r="D2828" s="12" t="s">
        <v>10535</v>
      </c>
      <c r="E2828" s="19" t="s">
        <v>5</v>
      </c>
      <c r="F2828" s="19" t="s">
        <v>2273</v>
      </c>
      <c r="G2828" s="19" t="s">
        <v>10536</v>
      </c>
      <c r="H2828" s="12" t="s">
        <v>3325</v>
      </c>
      <c r="I2828" s="20">
        <v>10000</v>
      </c>
      <c r="J2828" s="12" t="s">
        <v>2258</v>
      </c>
      <c r="K2828" s="12" t="s">
        <v>10537</v>
      </c>
      <c r="L2828" s="12" t="s">
        <v>2368</v>
      </c>
      <c r="M2828" s="12"/>
      <c r="N2828" s="12" t="s">
        <v>2412</v>
      </c>
      <c r="O2828" s="23">
        <v>0</v>
      </c>
      <c r="P2828" s="23">
        <v>10000</v>
      </c>
      <c r="Q2828" s="23">
        <v>0</v>
      </c>
      <c r="R2828" s="24">
        <v>0</v>
      </c>
      <c r="S2828" s="25">
        <v>96</v>
      </c>
      <c r="T2828" s="21"/>
      <c r="U2828" s="22" t="str">
        <f>IFERROR(VLOOKUP(B2828,[1]Planilha1!$A$1:$B$34,2,FALSE),"Liberado")</f>
        <v>Liberado</v>
      </c>
      <c r="V2828" s="21"/>
      <c r="W2828" s="21"/>
      <c r="X2828" s="21"/>
      <c r="Y2828" s="21"/>
      <c r="Z2828" s="21"/>
      <c r="AA2828" s="21"/>
      <c r="AB2828" s="21"/>
      <c r="AC2828" s="21"/>
      <c r="AD2828" s="21"/>
      <c r="AE2828" s="21"/>
      <c r="AF2828" s="21"/>
      <c r="AG2828" s="21"/>
      <c r="AH2828" s="21"/>
      <c r="AI2828" s="21"/>
      <c r="AJ2828" s="21"/>
      <c r="AK2828" s="21"/>
      <c r="AL2828" s="21"/>
      <c r="AM2828" s="21"/>
      <c r="AN2828" s="21"/>
      <c r="AO2828" s="21"/>
      <c r="AP2828" s="21"/>
      <c r="AQ2828" s="21"/>
      <c r="AR2828" s="21"/>
      <c r="AS2828" s="21"/>
      <c r="AT2828" s="21"/>
      <c r="AU2828" s="21"/>
      <c r="AV2828" s="21"/>
      <c r="AW2828" s="21"/>
      <c r="AX2828" s="21"/>
      <c r="AY2828" s="21"/>
      <c r="AZ2828" s="21"/>
      <c r="BA2828" s="21"/>
    </row>
    <row r="2829" spans="1:53" s="31" customFormat="1" ht="20.100000000000001" customHeight="1" x14ac:dyDescent="0.2">
      <c r="A2829" s="12" t="s">
        <v>86</v>
      </c>
      <c r="B2829" s="18" t="s">
        <v>272</v>
      </c>
      <c r="C2829" s="12" t="s">
        <v>519</v>
      </c>
      <c r="D2829" s="12" t="s">
        <v>1604</v>
      </c>
      <c r="E2829" s="19" t="s">
        <v>5</v>
      </c>
      <c r="F2829" s="19" t="s">
        <v>5955</v>
      </c>
      <c r="G2829" s="19" t="s">
        <v>10538</v>
      </c>
      <c r="H2829" s="12" t="s">
        <v>10427</v>
      </c>
      <c r="I2829" s="20">
        <v>0</v>
      </c>
      <c r="J2829" s="12" t="s">
        <v>2302</v>
      </c>
      <c r="K2829" s="12" t="s">
        <v>10392</v>
      </c>
      <c r="L2829" s="12" t="s">
        <v>7875</v>
      </c>
      <c r="M2829" s="12"/>
      <c r="N2829" s="12" t="s">
        <v>10429</v>
      </c>
      <c r="O2829" s="23">
        <v>0</v>
      </c>
      <c r="P2829" s="23">
        <v>0</v>
      </c>
      <c r="Q2829" s="23">
        <v>0</v>
      </c>
      <c r="R2829" s="24">
        <v>0</v>
      </c>
      <c r="S2829" s="25">
        <v>60</v>
      </c>
      <c r="T2829" s="21"/>
      <c r="U2829" s="22" t="str">
        <f>IFERROR(VLOOKUP(B2829,[1]Planilha1!$A$1:$B$34,2,FALSE),"Liberado")</f>
        <v>Liberado</v>
      </c>
      <c r="V2829" s="21"/>
      <c r="W2829" s="21"/>
      <c r="X2829" s="21"/>
      <c r="Y2829" s="21"/>
      <c r="Z2829" s="21"/>
      <c r="AA2829" s="21"/>
      <c r="AB2829" s="21"/>
      <c r="AC2829" s="21"/>
      <c r="AD2829" s="21"/>
      <c r="AE2829" s="21"/>
      <c r="AF2829" s="21"/>
      <c r="AG2829" s="21"/>
      <c r="AH2829" s="21"/>
      <c r="AI2829" s="21"/>
      <c r="AJ2829" s="21"/>
      <c r="AK2829" s="21"/>
      <c r="AL2829" s="21"/>
      <c r="AM2829" s="21"/>
      <c r="AN2829" s="21"/>
      <c r="AO2829" s="21"/>
      <c r="AP2829" s="21"/>
      <c r="AQ2829" s="21"/>
      <c r="AR2829" s="21"/>
      <c r="AS2829" s="21"/>
      <c r="AT2829" s="21"/>
      <c r="AU2829" s="21"/>
      <c r="AV2829" s="21"/>
      <c r="AW2829" s="21"/>
      <c r="AX2829" s="21"/>
      <c r="AY2829" s="21"/>
      <c r="AZ2829" s="21"/>
      <c r="BA2829" s="21"/>
    </row>
    <row r="2830" spans="1:53" s="31" customFormat="1" ht="20.100000000000001" customHeight="1" x14ac:dyDescent="0.2">
      <c r="A2830" s="12" t="s">
        <v>86</v>
      </c>
      <c r="B2830" s="18" t="s">
        <v>272</v>
      </c>
      <c r="C2830" s="12" t="s">
        <v>534</v>
      </c>
      <c r="D2830" s="12" t="s">
        <v>1632</v>
      </c>
      <c r="E2830" s="19" t="s">
        <v>5</v>
      </c>
      <c r="F2830" s="19" t="s">
        <v>10</v>
      </c>
      <c r="G2830" s="19" t="s">
        <v>5926</v>
      </c>
      <c r="H2830" s="12" t="s">
        <v>5927</v>
      </c>
      <c r="I2830" s="20">
        <v>155000</v>
      </c>
      <c r="J2830" s="12" t="s">
        <v>2302</v>
      </c>
      <c r="K2830" s="12" t="s">
        <v>3179</v>
      </c>
      <c r="L2830" s="12" t="s">
        <v>4323</v>
      </c>
      <c r="M2830" s="12"/>
      <c r="N2830" s="12" t="s">
        <v>5928</v>
      </c>
      <c r="O2830" s="23">
        <v>0</v>
      </c>
      <c r="P2830" s="23">
        <v>0</v>
      </c>
      <c r="Q2830" s="23">
        <v>0</v>
      </c>
      <c r="R2830" s="24">
        <v>0</v>
      </c>
      <c r="S2830" s="25">
        <v>680</v>
      </c>
      <c r="T2830" s="21"/>
      <c r="U2830" s="22" t="str">
        <f>IFERROR(VLOOKUP(B2830,[1]Planilha1!$A$1:$B$34,2,FALSE),"Liberado")</f>
        <v>Liberado</v>
      </c>
      <c r="V2830" s="21"/>
      <c r="W2830" s="21"/>
      <c r="X2830" s="21"/>
      <c r="Y2830" s="21"/>
      <c r="Z2830" s="21"/>
      <c r="AA2830" s="21"/>
      <c r="AB2830" s="21"/>
      <c r="AC2830" s="21"/>
      <c r="AD2830" s="21"/>
      <c r="AE2830" s="21"/>
      <c r="AF2830" s="21"/>
      <c r="AG2830" s="21"/>
      <c r="AH2830" s="21"/>
      <c r="AI2830" s="21"/>
      <c r="AJ2830" s="21"/>
      <c r="AK2830" s="21"/>
      <c r="AL2830" s="21"/>
      <c r="AM2830" s="21"/>
      <c r="AN2830" s="21"/>
      <c r="AO2830" s="21"/>
      <c r="AP2830" s="21"/>
      <c r="AQ2830" s="21"/>
      <c r="AR2830" s="21"/>
      <c r="AS2830" s="21"/>
      <c r="AT2830" s="21"/>
      <c r="AU2830" s="21"/>
      <c r="AV2830" s="21"/>
      <c r="AW2830" s="21"/>
      <c r="AX2830" s="21"/>
      <c r="AY2830" s="21"/>
      <c r="AZ2830" s="21"/>
      <c r="BA2830" s="21"/>
    </row>
    <row r="2831" spans="1:53" s="31" customFormat="1" ht="20.100000000000001" customHeight="1" x14ac:dyDescent="0.2">
      <c r="A2831" s="12" t="s">
        <v>86</v>
      </c>
      <c r="B2831" s="18" t="s">
        <v>272</v>
      </c>
      <c r="C2831" s="12" t="s">
        <v>534</v>
      </c>
      <c r="D2831" s="12" t="s">
        <v>10539</v>
      </c>
      <c r="E2831" s="19" t="s">
        <v>5</v>
      </c>
      <c r="F2831" s="19" t="s">
        <v>8215</v>
      </c>
      <c r="G2831" s="19" t="s">
        <v>10540</v>
      </c>
      <c r="H2831" s="12" t="s">
        <v>5927</v>
      </c>
      <c r="I2831" s="20">
        <v>1000</v>
      </c>
      <c r="J2831" s="12" t="s">
        <v>2302</v>
      </c>
      <c r="K2831" s="12" t="s">
        <v>10541</v>
      </c>
      <c r="L2831" s="12" t="s">
        <v>2299</v>
      </c>
      <c r="M2831" s="12"/>
      <c r="N2831" s="12" t="s">
        <v>10542</v>
      </c>
      <c r="O2831" s="23">
        <v>0</v>
      </c>
      <c r="P2831" s="23">
        <v>1000</v>
      </c>
      <c r="Q2831" s="23">
        <v>0</v>
      </c>
      <c r="R2831" s="24">
        <v>0</v>
      </c>
      <c r="S2831" s="25">
        <v>520</v>
      </c>
      <c r="T2831" s="21"/>
      <c r="U2831" s="22" t="str">
        <f>IFERROR(VLOOKUP(B2831,[1]Planilha1!$A$1:$B$34,2,FALSE),"Liberado")</f>
        <v>Liberado</v>
      </c>
      <c r="V2831" s="21"/>
      <c r="W2831" s="21"/>
      <c r="X2831" s="21"/>
      <c r="Y2831" s="21"/>
      <c r="Z2831" s="21"/>
      <c r="AA2831" s="21"/>
      <c r="AB2831" s="21"/>
      <c r="AC2831" s="21"/>
      <c r="AD2831" s="21"/>
      <c r="AE2831" s="21"/>
      <c r="AF2831" s="21"/>
      <c r="AG2831" s="21"/>
      <c r="AH2831" s="21"/>
      <c r="AI2831" s="21"/>
      <c r="AJ2831" s="21"/>
      <c r="AK2831" s="21"/>
      <c r="AL2831" s="21"/>
      <c r="AM2831" s="21"/>
      <c r="AN2831" s="21"/>
      <c r="AO2831" s="21"/>
      <c r="AP2831" s="21"/>
      <c r="AQ2831" s="21"/>
      <c r="AR2831" s="21"/>
      <c r="AS2831" s="21"/>
      <c r="AT2831" s="21"/>
      <c r="AU2831" s="21"/>
      <c r="AV2831" s="21"/>
      <c r="AW2831" s="21"/>
      <c r="AX2831" s="21"/>
      <c r="AY2831" s="21"/>
      <c r="AZ2831" s="21"/>
      <c r="BA2831" s="21"/>
    </row>
    <row r="2832" spans="1:53" s="31" customFormat="1" ht="20.100000000000001" customHeight="1" x14ac:dyDescent="0.2">
      <c r="A2832" s="12" t="s">
        <v>86</v>
      </c>
      <c r="B2832" s="18" t="s">
        <v>272</v>
      </c>
      <c r="C2832" s="12" t="s">
        <v>534</v>
      </c>
      <c r="D2832" s="12" t="s">
        <v>10543</v>
      </c>
      <c r="E2832" s="19" t="s">
        <v>5</v>
      </c>
      <c r="F2832" s="19" t="s">
        <v>2273</v>
      </c>
      <c r="G2832" s="19" t="s">
        <v>10544</v>
      </c>
      <c r="H2832" s="12" t="s">
        <v>5927</v>
      </c>
      <c r="I2832" s="20">
        <v>10000</v>
      </c>
      <c r="J2832" s="12" t="s">
        <v>8198</v>
      </c>
      <c r="K2832" s="12" t="s">
        <v>3216</v>
      </c>
      <c r="L2832" s="12" t="s">
        <v>2249</v>
      </c>
      <c r="M2832" s="12"/>
      <c r="N2832" s="12" t="s">
        <v>3216</v>
      </c>
      <c r="O2832" s="23">
        <v>0</v>
      </c>
      <c r="P2832" s="23">
        <v>10000</v>
      </c>
      <c r="Q2832" s="23">
        <v>0</v>
      </c>
      <c r="R2832" s="24">
        <v>0</v>
      </c>
      <c r="S2832" s="25">
        <v>450</v>
      </c>
      <c r="T2832" s="21"/>
      <c r="U2832" s="22" t="str">
        <f>IFERROR(VLOOKUP(B2832,[1]Planilha1!$A$1:$B$34,2,FALSE),"Liberado")</f>
        <v>Liberado</v>
      </c>
      <c r="V2832" s="21"/>
      <c r="W2832" s="21"/>
      <c r="X2832" s="21"/>
      <c r="Y2832" s="21"/>
      <c r="Z2832" s="21"/>
      <c r="AA2832" s="21"/>
      <c r="AB2832" s="21"/>
      <c r="AC2832" s="21"/>
      <c r="AD2832" s="21"/>
      <c r="AE2832" s="21"/>
      <c r="AF2832" s="21"/>
      <c r="AG2832" s="21"/>
      <c r="AH2832" s="21"/>
      <c r="AI2832" s="21"/>
      <c r="AJ2832" s="21"/>
      <c r="AK2832" s="21"/>
      <c r="AL2832" s="21"/>
      <c r="AM2832" s="21"/>
      <c r="AN2832" s="21"/>
      <c r="AO2832" s="21"/>
      <c r="AP2832" s="21"/>
      <c r="AQ2832" s="21"/>
      <c r="AR2832" s="21"/>
      <c r="AS2832" s="21"/>
      <c r="AT2832" s="21"/>
      <c r="AU2832" s="21"/>
      <c r="AV2832" s="21"/>
      <c r="AW2832" s="21"/>
      <c r="AX2832" s="21"/>
      <c r="AY2832" s="21"/>
      <c r="AZ2832" s="21"/>
      <c r="BA2832" s="21"/>
    </row>
    <row r="2833" spans="1:53" s="31" customFormat="1" ht="20.100000000000001" customHeight="1" x14ac:dyDescent="0.2">
      <c r="A2833" s="12" t="s">
        <v>86</v>
      </c>
      <c r="B2833" s="18" t="s">
        <v>272</v>
      </c>
      <c r="C2833" s="12" t="s">
        <v>556</v>
      </c>
      <c r="D2833" s="12" t="s">
        <v>1633</v>
      </c>
      <c r="E2833" s="19" t="s">
        <v>5</v>
      </c>
      <c r="F2833" s="19" t="s">
        <v>14</v>
      </c>
      <c r="G2833" s="19" t="s">
        <v>5929</v>
      </c>
      <c r="H2833" s="12" t="s">
        <v>2913</v>
      </c>
      <c r="I2833" s="20">
        <v>1805.23</v>
      </c>
      <c r="J2833" s="12" t="s">
        <v>2258</v>
      </c>
      <c r="K2833" s="12" t="s">
        <v>5930</v>
      </c>
      <c r="L2833" s="12" t="s">
        <v>2368</v>
      </c>
      <c r="M2833" s="12"/>
      <c r="N2833" s="12" t="s">
        <v>5931</v>
      </c>
      <c r="O2833" s="23">
        <v>7000</v>
      </c>
      <c r="P2833" s="23">
        <v>0</v>
      </c>
      <c r="Q2833" s="23">
        <v>0</v>
      </c>
      <c r="R2833" s="24">
        <v>0</v>
      </c>
      <c r="S2833" s="25">
        <v>960</v>
      </c>
      <c r="T2833" s="21"/>
      <c r="U2833" s="22" t="str">
        <f>IFERROR(VLOOKUP(B2833,[1]Planilha1!$A$1:$B$34,2,FALSE),"Liberado")</f>
        <v>Liberado</v>
      </c>
      <c r="V2833" s="21"/>
      <c r="W2833" s="21"/>
      <c r="X2833" s="21"/>
      <c r="Y2833" s="21"/>
      <c r="Z2833" s="21"/>
      <c r="AA2833" s="21"/>
      <c r="AB2833" s="21"/>
      <c r="AC2833" s="21"/>
      <c r="AD2833" s="21"/>
      <c r="AE2833" s="21"/>
      <c r="AF2833" s="21"/>
      <c r="AG2833" s="21"/>
      <c r="AH2833" s="21"/>
      <c r="AI2833" s="21"/>
      <c r="AJ2833" s="21"/>
      <c r="AK2833" s="21"/>
      <c r="AL2833" s="21"/>
      <c r="AM2833" s="21"/>
      <c r="AN2833" s="21"/>
      <c r="AO2833" s="21"/>
      <c r="AP2833" s="21"/>
      <c r="AQ2833" s="21"/>
      <c r="AR2833" s="21"/>
      <c r="AS2833" s="21"/>
      <c r="AT2833" s="21"/>
      <c r="AU2833" s="21"/>
      <c r="AV2833" s="21"/>
      <c r="AW2833" s="21"/>
      <c r="AX2833" s="21"/>
      <c r="AY2833" s="21"/>
      <c r="AZ2833" s="21"/>
      <c r="BA2833" s="21"/>
    </row>
    <row r="2834" spans="1:53" s="31" customFormat="1" ht="20.100000000000001" customHeight="1" x14ac:dyDescent="0.2">
      <c r="A2834" s="12" t="s">
        <v>86</v>
      </c>
      <c r="B2834" s="18" t="s">
        <v>272</v>
      </c>
      <c r="C2834" s="12" t="s">
        <v>574</v>
      </c>
      <c r="D2834" s="12" t="s">
        <v>1634</v>
      </c>
      <c r="E2834" s="19" t="s">
        <v>5</v>
      </c>
      <c r="F2834" s="19" t="s">
        <v>2255</v>
      </c>
      <c r="G2834" s="19" t="s">
        <v>5932</v>
      </c>
      <c r="H2834" s="12" t="s">
        <v>5933</v>
      </c>
      <c r="I2834" s="20">
        <v>18800</v>
      </c>
      <c r="J2834" s="12" t="s">
        <v>2302</v>
      </c>
      <c r="K2834" s="12" t="s">
        <v>5934</v>
      </c>
      <c r="L2834" s="12" t="s">
        <v>2299</v>
      </c>
      <c r="M2834" s="12"/>
      <c r="N2834" s="12" t="s">
        <v>5935</v>
      </c>
      <c r="O2834" s="23">
        <v>4000</v>
      </c>
      <c r="P2834" s="23">
        <v>0</v>
      </c>
      <c r="Q2834" s="23">
        <v>0</v>
      </c>
      <c r="R2834" s="24">
        <v>0</v>
      </c>
      <c r="S2834" s="25">
        <v>6776.3</v>
      </c>
      <c r="T2834" s="21"/>
      <c r="U2834" s="22" t="str">
        <f>IFERROR(VLOOKUP(B2834,[1]Planilha1!$A$1:$B$34,2,FALSE),"Liberado")</f>
        <v>Liberado</v>
      </c>
      <c r="V2834" s="21"/>
      <c r="W2834" s="21"/>
      <c r="X2834" s="21"/>
      <c r="Y2834" s="21"/>
      <c r="Z2834" s="21"/>
      <c r="AA2834" s="21"/>
      <c r="AB2834" s="21"/>
      <c r="AC2834" s="21"/>
      <c r="AD2834" s="21"/>
      <c r="AE2834" s="21"/>
      <c r="AF2834" s="21"/>
      <c r="AG2834" s="21"/>
      <c r="AH2834" s="21"/>
      <c r="AI2834" s="21"/>
      <c r="AJ2834" s="21"/>
      <c r="AK2834" s="21"/>
      <c r="AL2834" s="21"/>
      <c r="AM2834" s="21"/>
      <c r="AN2834" s="21"/>
      <c r="AO2834" s="21"/>
      <c r="AP2834" s="21"/>
      <c r="AQ2834" s="21"/>
      <c r="AR2834" s="21"/>
      <c r="AS2834" s="21"/>
      <c r="AT2834" s="21"/>
      <c r="AU2834" s="21"/>
      <c r="AV2834" s="21"/>
      <c r="AW2834" s="21"/>
      <c r="AX2834" s="21"/>
      <c r="AY2834" s="21"/>
      <c r="AZ2834" s="21"/>
      <c r="BA2834" s="21"/>
    </row>
    <row r="2835" spans="1:53" s="31" customFormat="1" ht="20.100000000000001" customHeight="1" x14ac:dyDescent="0.2">
      <c r="A2835" s="12" t="s">
        <v>86</v>
      </c>
      <c r="B2835" s="18" t="s">
        <v>272</v>
      </c>
      <c r="C2835" s="12" t="s">
        <v>574</v>
      </c>
      <c r="D2835" s="12" t="s">
        <v>10545</v>
      </c>
      <c r="E2835" s="19" t="s">
        <v>5</v>
      </c>
      <c r="F2835" s="19" t="s">
        <v>2355</v>
      </c>
      <c r="G2835" s="19" t="s">
        <v>10546</v>
      </c>
      <c r="H2835" s="12" t="s">
        <v>3175</v>
      </c>
      <c r="I2835" s="20">
        <v>32188.2</v>
      </c>
      <c r="J2835" s="12" t="s">
        <v>8198</v>
      </c>
      <c r="K2835" s="12" t="s">
        <v>3216</v>
      </c>
      <c r="L2835" s="12" t="s">
        <v>2450</v>
      </c>
      <c r="M2835" s="12"/>
      <c r="N2835" s="12" t="s">
        <v>3216</v>
      </c>
      <c r="O2835" s="23">
        <v>5500</v>
      </c>
      <c r="P2835" s="23">
        <v>0</v>
      </c>
      <c r="Q2835" s="23">
        <v>0</v>
      </c>
      <c r="R2835" s="24">
        <v>0</v>
      </c>
      <c r="S2835" s="25">
        <v>296</v>
      </c>
      <c r="T2835" s="21"/>
      <c r="U2835" s="22" t="str">
        <f>IFERROR(VLOOKUP(B2835,[1]Planilha1!$A$1:$B$34,2,FALSE),"Liberado")</f>
        <v>Liberado</v>
      </c>
      <c r="V2835" s="21"/>
      <c r="W2835" s="21"/>
      <c r="X2835" s="21"/>
      <c r="Y2835" s="21"/>
      <c r="Z2835" s="21"/>
      <c r="AA2835" s="21"/>
      <c r="AB2835" s="21"/>
      <c r="AC2835" s="21"/>
      <c r="AD2835" s="21"/>
      <c r="AE2835" s="21"/>
      <c r="AF2835" s="21"/>
      <c r="AG2835" s="21"/>
      <c r="AH2835" s="21"/>
      <c r="AI2835" s="21"/>
      <c r="AJ2835" s="21"/>
      <c r="AK2835" s="21"/>
      <c r="AL2835" s="21"/>
      <c r="AM2835" s="21"/>
      <c r="AN2835" s="21"/>
      <c r="AO2835" s="21"/>
      <c r="AP2835" s="21"/>
      <c r="AQ2835" s="21"/>
      <c r="AR2835" s="21"/>
      <c r="AS2835" s="21"/>
      <c r="AT2835" s="21"/>
      <c r="AU2835" s="21"/>
      <c r="AV2835" s="21"/>
      <c r="AW2835" s="21"/>
      <c r="AX2835" s="21"/>
      <c r="AY2835" s="21"/>
      <c r="AZ2835" s="21"/>
      <c r="BA2835" s="21"/>
    </row>
    <row r="2836" spans="1:53" s="31" customFormat="1" ht="20.100000000000001" customHeight="1" x14ac:dyDescent="0.2">
      <c r="A2836" s="12" t="s">
        <v>86</v>
      </c>
      <c r="B2836" s="18" t="s">
        <v>272</v>
      </c>
      <c r="C2836" s="12" t="s">
        <v>602</v>
      </c>
      <c r="D2836" s="12" t="s">
        <v>1635</v>
      </c>
      <c r="E2836" s="19" t="s">
        <v>5</v>
      </c>
      <c r="F2836" s="19" t="s">
        <v>2244</v>
      </c>
      <c r="G2836" s="19" t="s">
        <v>5937</v>
      </c>
      <c r="H2836" s="12" t="s">
        <v>5938</v>
      </c>
      <c r="I2836" s="20">
        <v>724</v>
      </c>
      <c r="J2836" s="12" t="s">
        <v>2258</v>
      </c>
      <c r="K2836" s="12" t="s">
        <v>5939</v>
      </c>
      <c r="L2836" s="12" t="s">
        <v>2368</v>
      </c>
      <c r="M2836" s="12"/>
      <c r="N2836" s="12" t="s">
        <v>5940</v>
      </c>
      <c r="O2836" s="23">
        <v>5000</v>
      </c>
      <c r="P2836" s="23">
        <v>0</v>
      </c>
      <c r="Q2836" s="23">
        <v>0</v>
      </c>
      <c r="R2836" s="24">
        <v>0</v>
      </c>
      <c r="S2836" s="25">
        <v>3440</v>
      </c>
      <c r="T2836" s="21"/>
      <c r="U2836" s="22" t="str">
        <f>IFERROR(VLOOKUP(B2836,[1]Planilha1!$A$1:$B$34,2,FALSE),"Liberado")</f>
        <v>Liberado</v>
      </c>
      <c r="V2836" s="21"/>
      <c r="W2836" s="21"/>
      <c r="X2836" s="21"/>
      <c r="Y2836" s="21"/>
      <c r="Z2836" s="21"/>
      <c r="AA2836" s="21"/>
      <c r="AB2836" s="21"/>
      <c r="AC2836" s="21"/>
      <c r="AD2836" s="21"/>
      <c r="AE2836" s="21"/>
      <c r="AF2836" s="21"/>
      <c r="AG2836" s="21"/>
      <c r="AH2836" s="21"/>
      <c r="AI2836" s="21"/>
      <c r="AJ2836" s="21"/>
      <c r="AK2836" s="21"/>
      <c r="AL2836" s="21"/>
      <c r="AM2836" s="21"/>
      <c r="AN2836" s="21"/>
      <c r="AO2836" s="21"/>
      <c r="AP2836" s="21"/>
      <c r="AQ2836" s="21"/>
      <c r="AR2836" s="21"/>
      <c r="AS2836" s="21"/>
      <c r="AT2836" s="21"/>
      <c r="AU2836" s="21"/>
      <c r="AV2836" s="21"/>
      <c r="AW2836" s="21"/>
      <c r="AX2836" s="21"/>
      <c r="AY2836" s="21"/>
      <c r="AZ2836" s="21"/>
      <c r="BA2836" s="21"/>
    </row>
    <row r="2837" spans="1:53" s="31" customFormat="1" ht="20.100000000000001" customHeight="1" x14ac:dyDescent="0.2">
      <c r="A2837" s="12" t="s">
        <v>86</v>
      </c>
      <c r="B2837" s="18" t="s">
        <v>272</v>
      </c>
      <c r="C2837" s="12" t="s">
        <v>602</v>
      </c>
      <c r="D2837" s="12" t="s">
        <v>1636</v>
      </c>
      <c r="E2837" s="19" t="s">
        <v>5</v>
      </c>
      <c r="F2837" s="19" t="s">
        <v>2244</v>
      </c>
      <c r="G2837" s="19" t="s">
        <v>5941</v>
      </c>
      <c r="H2837" s="12" t="s">
        <v>5942</v>
      </c>
      <c r="I2837" s="20">
        <v>20000</v>
      </c>
      <c r="J2837" s="12" t="s">
        <v>2258</v>
      </c>
      <c r="K2837" s="12" t="s">
        <v>5943</v>
      </c>
      <c r="L2837" s="12" t="s">
        <v>2368</v>
      </c>
      <c r="M2837" s="12"/>
      <c r="N2837" s="12" t="s">
        <v>5286</v>
      </c>
      <c r="O2837" s="23">
        <v>0</v>
      </c>
      <c r="P2837" s="23">
        <v>10000</v>
      </c>
      <c r="Q2837" s="23">
        <v>0</v>
      </c>
      <c r="R2837" s="24">
        <v>0</v>
      </c>
      <c r="S2837" s="25">
        <v>1360</v>
      </c>
      <c r="T2837" s="21"/>
      <c r="U2837" s="22" t="str">
        <f>IFERROR(VLOOKUP(B2837,[1]Planilha1!$A$1:$B$34,2,FALSE),"Liberado")</f>
        <v>Liberado</v>
      </c>
      <c r="V2837" s="21"/>
      <c r="W2837" s="21"/>
      <c r="X2837" s="21"/>
      <c r="Y2837" s="21"/>
      <c r="Z2837" s="21"/>
      <c r="AA2837" s="21"/>
      <c r="AB2837" s="21"/>
      <c r="AC2837" s="21"/>
      <c r="AD2837" s="21"/>
      <c r="AE2837" s="21"/>
      <c r="AF2837" s="21"/>
      <c r="AG2837" s="21"/>
      <c r="AH2837" s="21"/>
      <c r="AI2837" s="21"/>
      <c r="AJ2837" s="21"/>
      <c r="AK2837" s="21"/>
      <c r="AL2837" s="21"/>
      <c r="AM2837" s="21"/>
      <c r="AN2837" s="21"/>
      <c r="AO2837" s="21"/>
      <c r="AP2837" s="21"/>
      <c r="AQ2837" s="21"/>
      <c r="AR2837" s="21"/>
      <c r="AS2837" s="21"/>
      <c r="AT2837" s="21"/>
      <c r="AU2837" s="21"/>
      <c r="AV2837" s="21"/>
      <c r="AW2837" s="21"/>
      <c r="AX2837" s="21"/>
      <c r="AY2837" s="21"/>
      <c r="AZ2837" s="21"/>
      <c r="BA2837" s="21"/>
    </row>
    <row r="2838" spans="1:53" s="31" customFormat="1" ht="20.100000000000001" customHeight="1" x14ac:dyDescent="0.2">
      <c r="A2838" s="12" t="s">
        <v>86</v>
      </c>
      <c r="B2838" s="18" t="s">
        <v>272</v>
      </c>
      <c r="C2838" s="12" t="s">
        <v>602</v>
      </c>
      <c r="D2838" s="12" t="s">
        <v>1637</v>
      </c>
      <c r="E2838" s="19" t="s">
        <v>5</v>
      </c>
      <c r="F2838" s="19" t="s">
        <v>14</v>
      </c>
      <c r="G2838" s="19" t="s">
        <v>5944</v>
      </c>
      <c r="H2838" s="12" t="s">
        <v>5942</v>
      </c>
      <c r="I2838" s="20">
        <v>1000</v>
      </c>
      <c r="J2838" s="12" t="s">
        <v>2302</v>
      </c>
      <c r="K2838" s="12" t="s">
        <v>5945</v>
      </c>
      <c r="L2838" s="12" t="s">
        <v>10547</v>
      </c>
      <c r="M2838" s="12"/>
      <c r="N2838" s="12" t="s">
        <v>5946</v>
      </c>
      <c r="O2838" s="23">
        <v>3000</v>
      </c>
      <c r="P2838" s="23">
        <v>0</v>
      </c>
      <c r="Q2838" s="23">
        <v>0</v>
      </c>
      <c r="R2838" s="24">
        <v>0</v>
      </c>
      <c r="S2838" s="25">
        <v>1040</v>
      </c>
      <c r="T2838" s="21"/>
      <c r="U2838" s="22" t="str">
        <f>IFERROR(VLOOKUP(B2838,[1]Planilha1!$A$1:$B$34,2,FALSE),"Liberado")</f>
        <v>Liberado</v>
      </c>
      <c r="V2838" s="21"/>
      <c r="W2838" s="21"/>
      <c r="X2838" s="21"/>
      <c r="Y2838" s="21"/>
      <c r="Z2838" s="21"/>
      <c r="AA2838" s="21"/>
      <c r="AB2838" s="21"/>
      <c r="AC2838" s="21"/>
      <c r="AD2838" s="21"/>
      <c r="AE2838" s="21"/>
      <c r="AF2838" s="21"/>
      <c r="AG2838" s="21"/>
      <c r="AH2838" s="21"/>
      <c r="AI2838" s="21"/>
      <c r="AJ2838" s="21"/>
      <c r="AK2838" s="21"/>
      <c r="AL2838" s="21"/>
      <c r="AM2838" s="21"/>
      <c r="AN2838" s="21"/>
      <c r="AO2838" s="21"/>
      <c r="AP2838" s="21"/>
      <c r="AQ2838" s="21"/>
      <c r="AR2838" s="21"/>
      <c r="AS2838" s="21"/>
      <c r="AT2838" s="21"/>
      <c r="AU2838" s="21"/>
      <c r="AV2838" s="21"/>
      <c r="AW2838" s="21"/>
      <c r="AX2838" s="21"/>
      <c r="AY2838" s="21"/>
      <c r="AZ2838" s="21"/>
      <c r="BA2838" s="21"/>
    </row>
    <row r="2839" spans="1:53" s="31" customFormat="1" ht="20.100000000000001" customHeight="1" x14ac:dyDescent="0.2">
      <c r="A2839" s="12" t="s">
        <v>86</v>
      </c>
      <c r="B2839" s="18" t="s">
        <v>272</v>
      </c>
      <c r="C2839" s="12" t="s">
        <v>602</v>
      </c>
      <c r="D2839" s="12" t="s">
        <v>1638</v>
      </c>
      <c r="E2839" s="19" t="s">
        <v>5</v>
      </c>
      <c r="F2839" s="19" t="s">
        <v>2244</v>
      </c>
      <c r="G2839" s="19" t="s">
        <v>5947</v>
      </c>
      <c r="H2839" s="12" t="s">
        <v>5936</v>
      </c>
      <c r="I2839" s="20">
        <v>31520</v>
      </c>
      <c r="J2839" s="12" t="s">
        <v>2258</v>
      </c>
      <c r="K2839" s="12" t="s">
        <v>5948</v>
      </c>
      <c r="L2839" s="12" t="s">
        <v>2368</v>
      </c>
      <c r="M2839" s="12"/>
      <c r="N2839" s="12" t="s">
        <v>10548</v>
      </c>
      <c r="O2839" s="23">
        <v>4000</v>
      </c>
      <c r="P2839" s="23">
        <v>0</v>
      </c>
      <c r="Q2839" s="23">
        <v>0</v>
      </c>
      <c r="R2839" s="24">
        <v>0</v>
      </c>
      <c r="S2839" s="25">
        <v>672</v>
      </c>
      <c r="T2839" s="21"/>
      <c r="U2839" s="22" t="str">
        <f>IFERROR(VLOOKUP(B2839,[1]Planilha1!$A$1:$B$34,2,FALSE),"Liberado")</f>
        <v>Liberado</v>
      </c>
      <c r="V2839" s="21"/>
      <c r="W2839" s="21"/>
      <c r="X2839" s="21"/>
      <c r="Y2839" s="21"/>
      <c r="Z2839" s="21"/>
      <c r="AA2839" s="21"/>
      <c r="AB2839" s="21"/>
      <c r="AC2839" s="21"/>
      <c r="AD2839" s="21"/>
      <c r="AE2839" s="21"/>
      <c r="AF2839" s="21"/>
      <c r="AG2839" s="21"/>
      <c r="AH2839" s="21"/>
      <c r="AI2839" s="21"/>
      <c r="AJ2839" s="21"/>
      <c r="AK2839" s="21"/>
      <c r="AL2839" s="21"/>
      <c r="AM2839" s="21"/>
      <c r="AN2839" s="21"/>
      <c r="AO2839" s="21"/>
      <c r="AP2839" s="21"/>
      <c r="AQ2839" s="21"/>
      <c r="AR2839" s="21"/>
      <c r="AS2839" s="21"/>
      <c r="AT2839" s="21"/>
      <c r="AU2839" s="21"/>
      <c r="AV2839" s="21"/>
      <c r="AW2839" s="21"/>
      <c r="AX2839" s="21"/>
      <c r="AY2839" s="21"/>
      <c r="AZ2839" s="21"/>
      <c r="BA2839" s="21"/>
    </row>
    <row r="2840" spans="1:53" s="31" customFormat="1" ht="20.100000000000001" customHeight="1" x14ac:dyDescent="0.2">
      <c r="A2840" s="12" t="s">
        <v>86</v>
      </c>
      <c r="B2840" s="18" t="s">
        <v>272</v>
      </c>
      <c r="C2840" s="12" t="s">
        <v>602</v>
      </c>
      <c r="D2840" s="12" t="s">
        <v>1639</v>
      </c>
      <c r="E2840" s="19" t="s">
        <v>5</v>
      </c>
      <c r="F2840" s="19" t="s">
        <v>2273</v>
      </c>
      <c r="G2840" s="19" t="s">
        <v>5949</v>
      </c>
      <c r="H2840" s="12" t="s">
        <v>5936</v>
      </c>
      <c r="I2840" s="20">
        <v>35200</v>
      </c>
      <c r="J2840" s="12" t="s">
        <v>2302</v>
      </c>
      <c r="K2840" s="12" t="s">
        <v>2303</v>
      </c>
      <c r="L2840" s="12" t="s">
        <v>2299</v>
      </c>
      <c r="M2840" s="12"/>
      <c r="N2840" s="12" t="s">
        <v>5950</v>
      </c>
      <c r="O2840" s="23">
        <v>0</v>
      </c>
      <c r="P2840" s="23">
        <v>0</v>
      </c>
      <c r="Q2840" s="23">
        <v>0</v>
      </c>
      <c r="R2840" s="24">
        <v>0</v>
      </c>
      <c r="S2840" s="25">
        <v>512</v>
      </c>
      <c r="T2840" s="21"/>
      <c r="U2840" s="22" t="str">
        <f>IFERROR(VLOOKUP(B2840,[1]Planilha1!$A$1:$B$34,2,FALSE),"Liberado")</f>
        <v>Liberado</v>
      </c>
      <c r="V2840" s="21"/>
      <c r="W2840" s="21"/>
      <c r="X2840" s="21"/>
      <c r="Y2840" s="21"/>
      <c r="Z2840" s="21"/>
      <c r="AA2840" s="21"/>
      <c r="AB2840" s="21"/>
      <c r="AC2840" s="21"/>
      <c r="AD2840" s="21"/>
      <c r="AE2840" s="21"/>
      <c r="AF2840" s="21"/>
      <c r="AG2840" s="21"/>
      <c r="AH2840" s="21"/>
      <c r="AI2840" s="21"/>
      <c r="AJ2840" s="21"/>
      <c r="AK2840" s="21"/>
      <c r="AL2840" s="21"/>
      <c r="AM2840" s="21"/>
      <c r="AN2840" s="21"/>
      <c r="AO2840" s="21"/>
      <c r="AP2840" s="21"/>
      <c r="AQ2840" s="21"/>
      <c r="AR2840" s="21"/>
      <c r="AS2840" s="21"/>
      <c r="AT2840" s="21"/>
      <c r="AU2840" s="21"/>
      <c r="AV2840" s="21"/>
      <c r="AW2840" s="21"/>
      <c r="AX2840" s="21"/>
      <c r="AY2840" s="21"/>
      <c r="AZ2840" s="21"/>
      <c r="BA2840" s="21"/>
    </row>
    <row r="2841" spans="1:53" s="31" customFormat="1" ht="20.100000000000001" customHeight="1" x14ac:dyDescent="0.2">
      <c r="A2841" s="12" t="s">
        <v>86</v>
      </c>
      <c r="B2841" s="18" t="s">
        <v>272</v>
      </c>
      <c r="C2841" s="12" t="s">
        <v>602</v>
      </c>
      <c r="D2841" s="12" t="s">
        <v>1640</v>
      </c>
      <c r="E2841" s="19" t="s">
        <v>5</v>
      </c>
      <c r="F2841" s="19" t="s">
        <v>2881</v>
      </c>
      <c r="G2841" s="19" t="s">
        <v>5951</v>
      </c>
      <c r="H2841" s="12" t="s">
        <v>5952</v>
      </c>
      <c r="I2841" s="20">
        <v>7326.6</v>
      </c>
      <c r="J2841" s="12" t="s">
        <v>2258</v>
      </c>
      <c r="K2841" s="12" t="s">
        <v>5953</v>
      </c>
      <c r="L2841" s="12" t="s">
        <v>2368</v>
      </c>
      <c r="M2841" s="12"/>
      <c r="N2841" s="12" t="s">
        <v>5954</v>
      </c>
      <c r="O2841" s="23">
        <v>0</v>
      </c>
      <c r="P2841" s="23">
        <v>0</v>
      </c>
      <c r="Q2841" s="23">
        <v>0</v>
      </c>
      <c r="R2841" s="24">
        <v>0</v>
      </c>
      <c r="S2841" s="25">
        <v>304</v>
      </c>
      <c r="T2841" s="21"/>
      <c r="U2841" s="22" t="str">
        <f>IFERROR(VLOOKUP(B2841,[1]Planilha1!$A$1:$B$34,2,FALSE),"Liberado")</f>
        <v>Liberado</v>
      </c>
      <c r="V2841" s="21"/>
      <c r="W2841" s="21"/>
      <c r="X2841" s="21"/>
      <c r="Y2841" s="21"/>
      <c r="Z2841" s="21"/>
      <c r="AA2841" s="21"/>
      <c r="AB2841" s="21"/>
      <c r="AC2841" s="21"/>
      <c r="AD2841" s="21"/>
      <c r="AE2841" s="21"/>
      <c r="AF2841" s="21"/>
      <c r="AG2841" s="21"/>
      <c r="AH2841" s="21"/>
      <c r="AI2841" s="21"/>
      <c r="AJ2841" s="21"/>
      <c r="AK2841" s="21"/>
      <c r="AL2841" s="21"/>
      <c r="AM2841" s="21"/>
      <c r="AN2841" s="21"/>
      <c r="AO2841" s="21"/>
      <c r="AP2841" s="21"/>
      <c r="AQ2841" s="21"/>
      <c r="AR2841" s="21"/>
      <c r="AS2841" s="21"/>
      <c r="AT2841" s="21"/>
      <c r="AU2841" s="21"/>
      <c r="AV2841" s="21"/>
      <c r="AW2841" s="21"/>
      <c r="AX2841" s="21"/>
      <c r="AY2841" s="21"/>
      <c r="AZ2841" s="21"/>
      <c r="BA2841" s="21"/>
    </row>
    <row r="2842" spans="1:53" s="31" customFormat="1" ht="20.100000000000001" customHeight="1" x14ac:dyDescent="0.2">
      <c r="A2842" s="12" t="s">
        <v>86</v>
      </c>
      <c r="B2842" s="18" t="s">
        <v>272</v>
      </c>
      <c r="C2842" s="12" t="s">
        <v>602</v>
      </c>
      <c r="D2842" s="12" t="s">
        <v>1640</v>
      </c>
      <c r="E2842" s="19" t="s">
        <v>5</v>
      </c>
      <c r="F2842" s="19" t="s">
        <v>4670</v>
      </c>
      <c r="G2842" s="19" t="s">
        <v>10549</v>
      </c>
      <c r="H2842" s="12" t="s">
        <v>5952</v>
      </c>
      <c r="I2842" s="20">
        <v>63309.5</v>
      </c>
      <c r="J2842" s="12" t="s">
        <v>2258</v>
      </c>
      <c r="K2842" s="12" t="s">
        <v>10550</v>
      </c>
      <c r="L2842" s="12" t="s">
        <v>10551</v>
      </c>
      <c r="M2842" s="12" t="s">
        <v>10552</v>
      </c>
      <c r="N2842" s="12" t="s">
        <v>2733</v>
      </c>
      <c r="O2842" s="23">
        <v>0</v>
      </c>
      <c r="P2842" s="23">
        <v>63622.18</v>
      </c>
      <c r="Q2842" s="23">
        <v>0</v>
      </c>
      <c r="R2842" s="24">
        <v>0</v>
      </c>
      <c r="S2842" s="25">
        <v>80</v>
      </c>
      <c r="T2842" s="21"/>
      <c r="U2842" s="22" t="str">
        <f>IFERROR(VLOOKUP(B2842,[1]Planilha1!$A$1:$B$34,2,FALSE),"Liberado")</f>
        <v>Liberado</v>
      </c>
      <c r="V2842" s="21"/>
      <c r="W2842" s="21"/>
      <c r="X2842" s="21"/>
      <c r="Y2842" s="21"/>
      <c r="Z2842" s="21"/>
      <c r="AA2842" s="21"/>
      <c r="AB2842" s="21"/>
      <c r="AC2842" s="21"/>
      <c r="AD2842" s="21"/>
      <c r="AE2842" s="21"/>
      <c r="AF2842" s="21"/>
      <c r="AG2842" s="21"/>
      <c r="AH2842" s="21"/>
      <c r="AI2842" s="21"/>
      <c r="AJ2842" s="21"/>
      <c r="AK2842" s="21"/>
      <c r="AL2842" s="21"/>
      <c r="AM2842" s="21"/>
      <c r="AN2842" s="21"/>
      <c r="AO2842" s="21"/>
      <c r="AP2842" s="21"/>
      <c r="AQ2842" s="21"/>
      <c r="AR2842" s="21"/>
      <c r="AS2842" s="21"/>
      <c r="AT2842" s="21"/>
      <c r="AU2842" s="21"/>
      <c r="AV2842" s="21"/>
      <c r="AW2842" s="21"/>
      <c r="AX2842" s="21"/>
      <c r="AY2842" s="21"/>
      <c r="AZ2842" s="21"/>
      <c r="BA2842" s="21"/>
    </row>
    <row r="2843" spans="1:53" s="31" customFormat="1" ht="20.100000000000001" customHeight="1" x14ac:dyDescent="0.2">
      <c r="A2843" s="12" t="s">
        <v>86</v>
      </c>
      <c r="B2843" s="18" t="s">
        <v>272</v>
      </c>
      <c r="C2843" s="12" t="s">
        <v>602</v>
      </c>
      <c r="D2843" s="12" t="s">
        <v>1640</v>
      </c>
      <c r="E2843" s="19" t="s">
        <v>5</v>
      </c>
      <c r="F2843" s="19" t="s">
        <v>8</v>
      </c>
      <c r="G2843" s="19" t="s">
        <v>10553</v>
      </c>
      <c r="H2843" s="12" t="s">
        <v>5942</v>
      </c>
      <c r="I2843" s="20">
        <v>19195.189999999999</v>
      </c>
      <c r="J2843" s="12" t="s">
        <v>2258</v>
      </c>
      <c r="K2843" s="12" t="s">
        <v>9310</v>
      </c>
      <c r="L2843" s="12" t="s">
        <v>2368</v>
      </c>
      <c r="M2843" s="12"/>
      <c r="N2843" s="12" t="s">
        <v>10554</v>
      </c>
      <c r="O2843" s="23">
        <v>60000</v>
      </c>
      <c r="P2843" s="23">
        <v>0</v>
      </c>
      <c r="Q2843" s="23">
        <v>0</v>
      </c>
      <c r="R2843" s="24">
        <v>0</v>
      </c>
      <c r="S2843" s="25">
        <v>105</v>
      </c>
      <c r="T2843" s="21"/>
      <c r="U2843" s="22" t="str">
        <f>IFERROR(VLOOKUP(B2843,[1]Planilha1!$A$1:$B$34,2,FALSE),"Liberado")</f>
        <v>Liberado</v>
      </c>
      <c r="V2843" s="21"/>
      <c r="W2843" s="21"/>
      <c r="X2843" s="21"/>
      <c r="Y2843" s="21"/>
      <c r="Z2843" s="21"/>
      <c r="AA2843" s="21"/>
      <c r="AB2843" s="21"/>
      <c r="AC2843" s="21"/>
      <c r="AD2843" s="21"/>
      <c r="AE2843" s="21"/>
      <c r="AF2843" s="21"/>
      <c r="AG2843" s="21"/>
      <c r="AH2843" s="21"/>
      <c r="AI2843" s="21"/>
      <c r="AJ2843" s="21"/>
      <c r="AK2843" s="21"/>
      <c r="AL2843" s="21"/>
      <c r="AM2843" s="21"/>
      <c r="AN2843" s="21"/>
      <c r="AO2843" s="21"/>
      <c r="AP2843" s="21"/>
      <c r="AQ2843" s="21"/>
      <c r="AR2843" s="21"/>
      <c r="AS2843" s="21"/>
      <c r="AT2843" s="21"/>
      <c r="AU2843" s="21"/>
      <c r="AV2843" s="21"/>
      <c r="AW2843" s="21"/>
      <c r="AX2843" s="21"/>
      <c r="AY2843" s="21"/>
      <c r="AZ2843" s="21"/>
      <c r="BA2843" s="21"/>
    </row>
    <row r="2844" spans="1:53" s="31" customFormat="1" ht="20.100000000000001" customHeight="1" x14ac:dyDescent="0.2">
      <c r="A2844" s="12" t="s">
        <v>86</v>
      </c>
      <c r="B2844" s="18" t="s">
        <v>272</v>
      </c>
      <c r="C2844" s="12" t="s">
        <v>466</v>
      </c>
      <c r="D2844" s="12" t="s">
        <v>10618</v>
      </c>
      <c r="E2844" s="19" t="s">
        <v>5</v>
      </c>
      <c r="F2844" s="19" t="s">
        <v>2324</v>
      </c>
      <c r="G2844" s="19" t="s">
        <v>10619</v>
      </c>
      <c r="H2844" s="12" t="s">
        <v>10620</v>
      </c>
      <c r="I2844" s="20">
        <v>18740</v>
      </c>
      <c r="J2844" s="12" t="s">
        <v>2302</v>
      </c>
      <c r="K2844" s="12" t="s">
        <v>2303</v>
      </c>
      <c r="L2844" s="12" t="s">
        <v>2288</v>
      </c>
      <c r="M2844" s="12"/>
      <c r="N2844" s="12" t="s">
        <v>10621</v>
      </c>
      <c r="O2844" s="23">
        <v>0</v>
      </c>
      <c r="P2844" s="23">
        <v>0</v>
      </c>
      <c r="Q2844" s="23">
        <v>0</v>
      </c>
      <c r="R2844" s="24">
        <v>0</v>
      </c>
      <c r="S2844" s="25">
        <v>240</v>
      </c>
      <c r="T2844" s="21"/>
      <c r="U2844" s="22" t="str">
        <f>IFERROR(VLOOKUP(B2844,[1]Planilha1!$A$1:$B$34,2,FALSE),"Liberado")</f>
        <v>Liberado</v>
      </c>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row>
    <row r="2845" spans="1:53" s="31" customFormat="1" ht="20.100000000000001" customHeight="1" x14ac:dyDescent="0.2">
      <c r="A2845" s="12" t="s">
        <v>86</v>
      </c>
      <c r="B2845" s="18" t="s">
        <v>272</v>
      </c>
      <c r="C2845" s="12" t="s">
        <v>466</v>
      </c>
      <c r="D2845" s="12" t="s">
        <v>11059</v>
      </c>
      <c r="E2845" s="19" t="s">
        <v>5</v>
      </c>
      <c r="F2845" s="19" t="s">
        <v>2244</v>
      </c>
      <c r="G2845" s="19" t="s">
        <v>11060</v>
      </c>
      <c r="H2845" s="12" t="s">
        <v>11061</v>
      </c>
      <c r="I2845" s="20">
        <v>20000</v>
      </c>
      <c r="J2845" s="12" t="s">
        <v>2302</v>
      </c>
      <c r="K2845" s="12" t="s">
        <v>11062</v>
      </c>
      <c r="L2845" s="12" t="s">
        <v>2838</v>
      </c>
      <c r="M2845" s="12"/>
      <c r="N2845" s="12" t="s">
        <v>11063</v>
      </c>
      <c r="O2845" s="23">
        <v>5000</v>
      </c>
      <c r="P2845" s="23">
        <v>0</v>
      </c>
      <c r="Q2845" s="23">
        <v>0</v>
      </c>
      <c r="R2845" s="24">
        <v>0</v>
      </c>
      <c r="S2845" s="25">
        <v>1625.3</v>
      </c>
      <c r="T2845" s="21"/>
      <c r="U2845" s="22" t="str">
        <f>IFERROR(VLOOKUP(B2845,[1]Planilha1!$A$1:$B$34,2,FALSE),"Liberado")</f>
        <v>Liberado</v>
      </c>
      <c r="V2845" s="21"/>
      <c r="W2845" s="21"/>
      <c r="X2845" s="21"/>
      <c r="Y2845" s="21"/>
      <c r="Z2845" s="21"/>
      <c r="AA2845" s="21"/>
      <c r="AB2845" s="21"/>
      <c r="AC2845" s="21"/>
      <c r="AD2845" s="21"/>
      <c r="AE2845" s="21"/>
      <c r="AF2845" s="21"/>
      <c r="AG2845" s="21"/>
      <c r="AH2845" s="21"/>
      <c r="AI2845" s="21"/>
      <c r="AJ2845" s="21"/>
      <c r="AK2845" s="21"/>
      <c r="AL2845" s="21"/>
      <c r="AM2845" s="21"/>
      <c r="AN2845" s="21"/>
      <c r="AO2845" s="21"/>
      <c r="AP2845" s="21"/>
      <c r="AQ2845" s="21"/>
      <c r="AR2845" s="21"/>
      <c r="AS2845" s="21"/>
      <c r="AT2845" s="21"/>
      <c r="AU2845" s="21"/>
      <c r="AV2845" s="21"/>
      <c r="AW2845" s="21"/>
      <c r="AX2845" s="21"/>
      <c r="AY2845" s="21"/>
      <c r="AZ2845" s="21"/>
      <c r="BA2845" s="21"/>
    </row>
    <row r="2846" spans="1:53" s="31" customFormat="1" ht="20.100000000000001" customHeight="1" x14ac:dyDescent="0.2">
      <c r="A2846" s="12" t="s">
        <v>86</v>
      </c>
      <c r="B2846" s="18" t="s">
        <v>272</v>
      </c>
      <c r="C2846" s="12" t="s">
        <v>318</v>
      </c>
      <c r="D2846" s="12" t="s">
        <v>11064</v>
      </c>
      <c r="E2846" s="19" t="s">
        <v>5</v>
      </c>
      <c r="F2846" s="19" t="s">
        <v>13</v>
      </c>
      <c r="G2846" s="19" t="s">
        <v>11065</v>
      </c>
      <c r="H2846" s="12" t="s">
        <v>11061</v>
      </c>
      <c r="I2846" s="20">
        <v>173850</v>
      </c>
      <c r="J2846" s="12" t="s">
        <v>2302</v>
      </c>
      <c r="K2846" s="12" t="s">
        <v>11066</v>
      </c>
      <c r="L2846" s="12" t="s">
        <v>2322</v>
      </c>
      <c r="M2846" s="12"/>
      <c r="N2846" s="12" t="s">
        <v>11067</v>
      </c>
      <c r="O2846" s="23">
        <v>17434.37</v>
      </c>
      <c r="P2846" s="23">
        <v>0</v>
      </c>
      <c r="Q2846" s="23">
        <v>0</v>
      </c>
      <c r="R2846" s="24">
        <v>0</v>
      </c>
      <c r="S2846" s="25">
        <v>240</v>
      </c>
      <c r="T2846" s="21"/>
      <c r="U2846" s="22" t="str">
        <f>IFERROR(VLOOKUP(B2846,[1]Planilha1!$A$1:$B$34,2,FALSE),"Liberado")</f>
        <v>Liberado</v>
      </c>
      <c r="V2846" s="21"/>
      <c r="W2846" s="21"/>
      <c r="X2846" s="21"/>
      <c r="Y2846" s="21"/>
      <c r="Z2846" s="21"/>
      <c r="AA2846" s="21"/>
      <c r="AB2846" s="21"/>
      <c r="AC2846" s="21"/>
      <c r="AD2846" s="21"/>
      <c r="AE2846" s="21"/>
      <c r="AF2846" s="21"/>
      <c r="AG2846" s="21"/>
      <c r="AH2846" s="21"/>
      <c r="AI2846" s="21"/>
      <c r="AJ2846" s="21"/>
      <c r="AK2846" s="21"/>
      <c r="AL2846" s="21"/>
      <c r="AM2846" s="21"/>
      <c r="AN2846" s="21"/>
      <c r="AO2846" s="21"/>
      <c r="AP2846" s="21"/>
      <c r="AQ2846" s="21"/>
      <c r="AR2846" s="21"/>
      <c r="AS2846" s="21"/>
      <c r="AT2846" s="21"/>
      <c r="AU2846" s="21"/>
      <c r="AV2846" s="21"/>
      <c r="AW2846" s="21"/>
      <c r="AX2846" s="21"/>
      <c r="AY2846" s="21"/>
      <c r="AZ2846" s="21"/>
      <c r="BA2846" s="21"/>
    </row>
    <row r="2847" spans="1:53" s="31" customFormat="1" ht="20.100000000000001" customHeight="1" x14ac:dyDescent="0.2">
      <c r="A2847" s="12" t="s">
        <v>86</v>
      </c>
      <c r="B2847" s="18" t="s">
        <v>272</v>
      </c>
      <c r="C2847" s="12" t="s">
        <v>534</v>
      </c>
      <c r="D2847" s="12" t="s">
        <v>11068</v>
      </c>
      <c r="E2847" s="19" t="s">
        <v>5</v>
      </c>
      <c r="F2847" s="19" t="s">
        <v>2255</v>
      </c>
      <c r="G2847" s="19" t="s">
        <v>11069</v>
      </c>
      <c r="H2847" s="12" t="s">
        <v>2913</v>
      </c>
      <c r="I2847" s="20">
        <v>20400</v>
      </c>
      <c r="J2847" s="12" t="s">
        <v>2302</v>
      </c>
      <c r="K2847" s="12" t="s">
        <v>11070</v>
      </c>
      <c r="L2847" s="12" t="s">
        <v>2831</v>
      </c>
      <c r="M2847" s="12"/>
      <c r="N2847" s="12" t="s">
        <v>11071</v>
      </c>
      <c r="O2847" s="23">
        <v>5500</v>
      </c>
      <c r="P2847" s="23">
        <v>0</v>
      </c>
      <c r="Q2847" s="23">
        <v>0</v>
      </c>
      <c r="R2847" s="24">
        <v>0</v>
      </c>
      <c r="S2847" s="25">
        <v>1476.1</v>
      </c>
      <c r="T2847" s="21"/>
      <c r="U2847" s="22" t="str">
        <f>IFERROR(VLOOKUP(B2847,[1]Planilha1!$A$1:$B$34,2,FALSE),"Liberado")</f>
        <v>Liberado</v>
      </c>
      <c r="V2847" s="21"/>
      <c r="W2847" s="21"/>
      <c r="X2847" s="21"/>
      <c r="Y2847" s="21"/>
      <c r="Z2847" s="21"/>
      <c r="AA2847" s="21"/>
      <c r="AB2847" s="21"/>
      <c r="AC2847" s="21"/>
      <c r="AD2847" s="21"/>
      <c r="AE2847" s="21"/>
      <c r="AF2847" s="21"/>
      <c r="AG2847" s="21"/>
      <c r="AH2847" s="21"/>
      <c r="AI2847" s="21"/>
      <c r="AJ2847" s="21"/>
      <c r="AK2847" s="21"/>
      <c r="AL2847" s="21"/>
      <c r="AM2847" s="21"/>
      <c r="AN2847" s="21"/>
      <c r="AO2847" s="21"/>
      <c r="AP2847" s="21"/>
      <c r="AQ2847" s="21"/>
      <c r="AR2847" s="21"/>
      <c r="AS2847" s="21"/>
      <c r="AT2847" s="21"/>
      <c r="AU2847" s="21"/>
      <c r="AV2847" s="21"/>
      <c r="AW2847" s="21"/>
      <c r="AX2847" s="21"/>
      <c r="AY2847" s="21"/>
      <c r="AZ2847" s="21"/>
      <c r="BA2847" s="21"/>
    </row>
    <row r="2848" spans="1:53" s="31" customFormat="1" ht="20.100000000000001" customHeight="1" x14ac:dyDescent="0.2">
      <c r="A2848" s="12" t="s">
        <v>86</v>
      </c>
      <c r="B2848" s="18" t="s">
        <v>272</v>
      </c>
      <c r="C2848" s="12" t="s">
        <v>574</v>
      </c>
      <c r="D2848" s="12" t="s">
        <v>11072</v>
      </c>
      <c r="E2848" s="19" t="s">
        <v>5</v>
      </c>
      <c r="F2848" s="19" t="s">
        <v>11073</v>
      </c>
      <c r="G2848" s="19" t="s">
        <v>11074</v>
      </c>
      <c r="H2848" s="12" t="s">
        <v>11075</v>
      </c>
      <c r="I2848" s="20">
        <v>1000</v>
      </c>
      <c r="J2848" s="12" t="s">
        <v>2302</v>
      </c>
      <c r="K2848" s="12" t="s">
        <v>11076</v>
      </c>
      <c r="L2848" s="12" t="s">
        <v>6531</v>
      </c>
      <c r="M2848" s="12"/>
      <c r="N2848" s="12" t="s">
        <v>3216</v>
      </c>
      <c r="O2848" s="23">
        <v>0</v>
      </c>
      <c r="P2848" s="23">
        <v>0</v>
      </c>
      <c r="Q2848" s="23">
        <v>0</v>
      </c>
      <c r="R2848" s="24">
        <v>0</v>
      </c>
      <c r="S2848" s="25">
        <v>1200</v>
      </c>
      <c r="T2848" s="21"/>
      <c r="U2848" s="22" t="str">
        <f>IFERROR(VLOOKUP(B2848,[1]Planilha1!$A$1:$B$34,2,FALSE),"Liberado")</f>
        <v>Liberado</v>
      </c>
      <c r="V2848" s="21"/>
      <c r="W2848" s="21"/>
      <c r="X2848" s="21"/>
      <c r="Y2848" s="21"/>
      <c r="Z2848" s="21"/>
      <c r="AA2848" s="21"/>
      <c r="AB2848" s="21"/>
      <c r="AC2848" s="21"/>
      <c r="AD2848" s="21"/>
      <c r="AE2848" s="21"/>
      <c r="AF2848" s="21"/>
      <c r="AG2848" s="21"/>
      <c r="AH2848" s="21"/>
      <c r="AI2848" s="21"/>
      <c r="AJ2848" s="21"/>
      <c r="AK2848" s="21"/>
      <c r="AL2848" s="21"/>
      <c r="AM2848" s="21"/>
      <c r="AN2848" s="21"/>
      <c r="AO2848" s="21"/>
      <c r="AP2848" s="21"/>
      <c r="AQ2848" s="21"/>
      <c r="AR2848" s="21"/>
      <c r="AS2848" s="21"/>
      <c r="AT2848" s="21"/>
      <c r="AU2848" s="21"/>
      <c r="AV2848" s="21"/>
      <c r="AW2848" s="21"/>
      <c r="AX2848" s="21"/>
      <c r="AY2848" s="21"/>
      <c r="AZ2848" s="21"/>
      <c r="BA2848" s="21"/>
    </row>
    <row r="2849" spans="1:53" s="31" customFormat="1" ht="20.100000000000001" customHeight="1" x14ac:dyDescent="0.2">
      <c r="A2849" s="12" t="s">
        <v>86</v>
      </c>
      <c r="B2849" s="18" t="s">
        <v>272</v>
      </c>
      <c r="C2849" s="12" t="s">
        <v>602</v>
      </c>
      <c r="D2849" s="12" t="s">
        <v>11077</v>
      </c>
      <c r="E2849" s="19" t="s">
        <v>5</v>
      </c>
      <c r="F2849" s="19" t="s">
        <v>2355</v>
      </c>
      <c r="G2849" s="19" t="s">
        <v>11078</v>
      </c>
      <c r="H2849" s="12" t="s">
        <v>11079</v>
      </c>
      <c r="I2849" s="20">
        <v>1509091</v>
      </c>
      <c r="J2849" s="12" t="s">
        <v>2258</v>
      </c>
      <c r="K2849" s="12" t="s">
        <v>11080</v>
      </c>
      <c r="L2849" s="12" t="s">
        <v>2450</v>
      </c>
      <c r="M2849" s="12"/>
      <c r="N2849" s="12" t="s">
        <v>11081</v>
      </c>
      <c r="O2849" s="23">
        <v>0</v>
      </c>
      <c r="P2849" s="23">
        <v>5000</v>
      </c>
      <c r="Q2849" s="23">
        <v>0</v>
      </c>
      <c r="R2849" s="24">
        <v>0</v>
      </c>
      <c r="S2849" s="25">
        <v>822.1</v>
      </c>
      <c r="T2849" s="21"/>
      <c r="U2849" s="22" t="str">
        <f>IFERROR(VLOOKUP(B2849,[1]Planilha1!$A$1:$B$34,2,FALSE),"Liberado")</f>
        <v>Liberado</v>
      </c>
      <c r="V2849" s="21"/>
      <c r="W2849" s="21"/>
      <c r="X2849" s="21"/>
      <c r="Y2849" s="21"/>
      <c r="Z2849" s="21"/>
      <c r="AA2849" s="21"/>
      <c r="AB2849" s="21"/>
      <c r="AC2849" s="21"/>
      <c r="AD2849" s="21"/>
      <c r="AE2849" s="21"/>
      <c r="AF2849" s="21"/>
      <c r="AG2849" s="21"/>
      <c r="AH2849" s="21"/>
      <c r="AI2849" s="21"/>
      <c r="AJ2849" s="21"/>
      <c r="AK2849" s="21"/>
      <c r="AL2849" s="21"/>
      <c r="AM2849" s="21"/>
      <c r="AN2849" s="21"/>
      <c r="AO2849" s="21"/>
      <c r="AP2849" s="21"/>
      <c r="AQ2849" s="21"/>
      <c r="AR2849" s="21"/>
      <c r="AS2849" s="21"/>
      <c r="AT2849" s="21"/>
      <c r="AU2849" s="21"/>
      <c r="AV2849" s="21"/>
      <c r="AW2849" s="21"/>
      <c r="AX2849" s="21"/>
      <c r="AY2849" s="21"/>
      <c r="AZ2849" s="21"/>
      <c r="BA2849" s="21"/>
    </row>
    <row r="2850" spans="1:53" s="31" customFormat="1" ht="20.100000000000001" customHeight="1" x14ac:dyDescent="0.2">
      <c r="A2850" s="12" t="s">
        <v>86</v>
      </c>
      <c r="B2850" s="18" t="s">
        <v>272</v>
      </c>
      <c r="C2850" s="12" t="s">
        <v>634</v>
      </c>
      <c r="D2850" s="12" t="s">
        <v>11082</v>
      </c>
      <c r="E2850" s="19" t="s">
        <v>5</v>
      </c>
      <c r="F2850" s="19" t="s">
        <v>7804</v>
      </c>
      <c r="G2850" s="19" t="s">
        <v>11083</v>
      </c>
      <c r="H2850" s="12" t="s">
        <v>11084</v>
      </c>
      <c r="I2850" s="20">
        <v>760</v>
      </c>
      <c r="J2850" s="12" t="s">
        <v>2302</v>
      </c>
      <c r="K2850" s="12" t="s">
        <v>11085</v>
      </c>
      <c r="L2850" s="12" t="s">
        <v>6531</v>
      </c>
      <c r="M2850" s="12"/>
      <c r="N2850" s="12" t="s">
        <v>11086</v>
      </c>
      <c r="O2850" s="23">
        <v>0</v>
      </c>
      <c r="P2850" s="23">
        <v>0</v>
      </c>
      <c r="Q2850" s="23">
        <v>0</v>
      </c>
      <c r="R2850" s="24">
        <v>0</v>
      </c>
      <c r="S2850" s="25">
        <v>736</v>
      </c>
      <c r="T2850" s="21"/>
      <c r="U2850" s="22" t="str">
        <f>IFERROR(VLOOKUP(B2850,[1]Planilha1!$A$1:$B$34,2,FALSE),"Liberado")</f>
        <v>Liberado</v>
      </c>
      <c r="V2850" s="21"/>
      <c r="W2850" s="21"/>
      <c r="X2850" s="21"/>
      <c r="Y2850" s="21"/>
      <c r="Z2850" s="21"/>
      <c r="AA2850" s="21"/>
      <c r="AB2850" s="21"/>
      <c r="AC2850" s="21"/>
      <c r="AD2850" s="21"/>
      <c r="AE2850" s="21"/>
      <c r="AF2850" s="21"/>
      <c r="AG2850" s="21"/>
      <c r="AH2850" s="21"/>
      <c r="AI2850" s="21"/>
      <c r="AJ2850" s="21"/>
      <c r="AK2850" s="21"/>
      <c r="AL2850" s="21"/>
      <c r="AM2850" s="21"/>
      <c r="AN2850" s="21"/>
      <c r="AO2850" s="21"/>
      <c r="AP2850" s="21"/>
      <c r="AQ2850" s="21"/>
      <c r="AR2850" s="21"/>
      <c r="AS2850" s="21"/>
      <c r="AT2850" s="21"/>
      <c r="AU2850" s="21"/>
      <c r="AV2850" s="21"/>
      <c r="AW2850" s="21"/>
      <c r="AX2850" s="21"/>
      <c r="AY2850" s="21"/>
      <c r="AZ2850" s="21"/>
      <c r="BA2850" s="21"/>
    </row>
    <row r="2851" spans="1:53" s="31" customFormat="1" ht="20.100000000000001" customHeight="1" x14ac:dyDescent="0.2">
      <c r="A2851" s="27" t="s">
        <v>155</v>
      </c>
      <c r="B2851" s="28" t="s">
        <v>272</v>
      </c>
      <c r="C2851" s="27" t="s">
        <v>466</v>
      </c>
      <c r="D2851" s="27" t="s">
        <v>11177</v>
      </c>
      <c r="E2851" s="27" t="s">
        <v>7</v>
      </c>
      <c r="F2851" s="27" t="s">
        <v>6507</v>
      </c>
      <c r="G2851" s="27" t="s">
        <v>11178</v>
      </c>
      <c r="H2851" s="27" t="s">
        <v>11179</v>
      </c>
      <c r="I2851" s="29">
        <v>40000</v>
      </c>
      <c r="J2851" s="27" t="s">
        <v>6544</v>
      </c>
      <c r="K2851" s="27" t="s">
        <v>11180</v>
      </c>
      <c r="L2851" s="27" t="s">
        <v>7770</v>
      </c>
      <c r="M2851" s="30" t="s">
        <v>6531</v>
      </c>
      <c r="N2851" s="27" t="s">
        <v>11181</v>
      </c>
      <c r="O2851" s="23">
        <v>20000</v>
      </c>
      <c r="P2851" s="23">
        <v>0</v>
      </c>
      <c r="Q2851" s="23">
        <v>0</v>
      </c>
      <c r="R2851" s="24">
        <v>0</v>
      </c>
      <c r="S2851" s="25">
        <v>0</v>
      </c>
      <c r="T2851" s="32"/>
      <c r="U2851" s="22" t="str">
        <f>IFERROR(VLOOKUP(B2851,[1]Planilha1!$A$1:$B$34,2,FALSE),"Liberado")</f>
        <v>Liberado</v>
      </c>
    </row>
    <row r="2852" spans="1:53" s="31" customFormat="1" ht="20.100000000000001" customHeight="1" x14ac:dyDescent="0.2">
      <c r="A2852" s="27" t="s">
        <v>155</v>
      </c>
      <c r="B2852" s="28" t="s">
        <v>272</v>
      </c>
      <c r="C2852" s="27" t="s">
        <v>534</v>
      </c>
      <c r="D2852" s="27" t="s">
        <v>11265</v>
      </c>
      <c r="E2852" s="27" t="s">
        <v>7</v>
      </c>
      <c r="F2852" s="27" t="s">
        <v>6507</v>
      </c>
      <c r="G2852" s="27" t="s">
        <v>11266</v>
      </c>
      <c r="H2852" s="27" t="s">
        <v>11267</v>
      </c>
      <c r="I2852" s="29">
        <v>200000</v>
      </c>
      <c r="J2852" s="27" t="s">
        <v>6544</v>
      </c>
      <c r="K2852" s="27" t="s">
        <v>11268</v>
      </c>
      <c r="L2852" s="27" t="s">
        <v>7770</v>
      </c>
      <c r="M2852" s="30" t="s">
        <v>6531</v>
      </c>
      <c r="N2852" s="27" t="s">
        <v>11121</v>
      </c>
      <c r="O2852" s="23">
        <v>0</v>
      </c>
      <c r="P2852" s="23">
        <v>92450.29</v>
      </c>
      <c r="Q2852" s="23">
        <v>0</v>
      </c>
      <c r="R2852" s="24">
        <v>0</v>
      </c>
      <c r="S2852" s="25">
        <v>0</v>
      </c>
      <c r="T2852" s="34" t="s">
        <v>12065</v>
      </c>
      <c r="U2852" s="22" t="str">
        <f>IFERROR(VLOOKUP(B2852,[1]Planilha1!$A$1:$B$34,2,FALSE),"Liberado")</f>
        <v>Liberado</v>
      </c>
    </row>
    <row r="2853" spans="1:53" s="31" customFormat="1" ht="20.100000000000001" customHeight="1" x14ac:dyDescent="0.2">
      <c r="A2853" s="27" t="s">
        <v>155</v>
      </c>
      <c r="B2853" s="28" t="s">
        <v>272</v>
      </c>
      <c r="C2853" s="27" t="s">
        <v>320</v>
      </c>
      <c r="D2853" s="27" t="s">
        <v>11394</v>
      </c>
      <c r="E2853" s="27" t="s">
        <v>7</v>
      </c>
      <c r="F2853" s="27" t="s">
        <v>6507</v>
      </c>
      <c r="G2853" s="27" t="s">
        <v>11395</v>
      </c>
      <c r="H2853" s="27" t="s">
        <v>7364</v>
      </c>
      <c r="I2853" s="29">
        <v>40000</v>
      </c>
      <c r="J2853" s="27" t="s">
        <v>6544</v>
      </c>
      <c r="K2853" s="27" t="s">
        <v>11396</v>
      </c>
      <c r="L2853" s="27" t="s">
        <v>6579</v>
      </c>
      <c r="M2853" s="30" t="s">
        <v>6531</v>
      </c>
      <c r="N2853" s="27" t="s">
        <v>11121</v>
      </c>
      <c r="O2853" s="23">
        <v>0</v>
      </c>
      <c r="P2853" s="23">
        <v>161088.65</v>
      </c>
      <c r="Q2853" s="23">
        <v>0</v>
      </c>
      <c r="R2853" s="24">
        <v>0</v>
      </c>
      <c r="S2853" s="25">
        <v>0</v>
      </c>
      <c r="T2853" s="34" t="s">
        <v>12065</v>
      </c>
      <c r="U2853" s="22" t="str">
        <f>IFERROR(VLOOKUP(B2853,[1]Planilha1!$A$1:$B$34,2,FALSE),"Liberado")</f>
        <v>Liberado</v>
      </c>
    </row>
    <row r="2854" spans="1:53" s="31" customFormat="1" ht="20.100000000000001" customHeight="1" x14ac:dyDescent="0.2">
      <c r="A2854" s="27" t="s">
        <v>155</v>
      </c>
      <c r="B2854" s="28" t="s">
        <v>272</v>
      </c>
      <c r="C2854" s="27" t="s">
        <v>466</v>
      </c>
      <c r="D2854" s="27" t="s">
        <v>2028</v>
      </c>
      <c r="E2854" s="27" t="s">
        <v>11130</v>
      </c>
      <c r="F2854" s="27" t="s">
        <v>7046</v>
      </c>
      <c r="G2854" s="27" t="s">
        <v>7058</v>
      </c>
      <c r="H2854" s="27" t="s">
        <v>7059</v>
      </c>
      <c r="I2854" s="29">
        <v>0</v>
      </c>
      <c r="J2854" s="27" t="s">
        <v>6722</v>
      </c>
      <c r="K2854" s="27" t="s">
        <v>11454</v>
      </c>
      <c r="L2854" s="27" t="s">
        <v>6531</v>
      </c>
      <c r="M2854" s="30" t="s">
        <v>6531</v>
      </c>
      <c r="N2854" s="27" t="s">
        <v>11620</v>
      </c>
      <c r="O2854" s="23">
        <v>0</v>
      </c>
      <c r="P2854" s="23">
        <v>0</v>
      </c>
      <c r="Q2854" s="23">
        <v>0</v>
      </c>
      <c r="R2854" s="24">
        <v>0</v>
      </c>
      <c r="S2854" s="25">
        <v>0</v>
      </c>
      <c r="T2854" s="32"/>
      <c r="U2854" s="22" t="str">
        <f>IFERROR(VLOOKUP(B2854,[1]Planilha1!$A$1:$B$34,2,FALSE),"Liberado")</f>
        <v>Liberado</v>
      </c>
    </row>
    <row r="2855" spans="1:53" s="31" customFormat="1" ht="20.100000000000001" customHeight="1" x14ac:dyDescent="0.2">
      <c r="A2855" s="40" t="s">
        <v>238</v>
      </c>
      <c r="B2855" s="41" t="s">
        <v>272</v>
      </c>
      <c r="C2855" s="14">
        <v>1</v>
      </c>
      <c r="D2855" s="40" t="s">
        <v>2221</v>
      </c>
      <c r="E2855" s="42" t="s">
        <v>2220</v>
      </c>
      <c r="F2855" s="43" t="s">
        <v>7389</v>
      </c>
      <c r="G2855" s="36" t="s">
        <v>7649</v>
      </c>
      <c r="H2855" s="40" t="s">
        <v>2221</v>
      </c>
      <c r="I2855" s="44">
        <v>184.7</v>
      </c>
      <c r="J2855" s="40" t="s">
        <v>7400</v>
      </c>
      <c r="K2855" s="40" t="s">
        <v>7456</v>
      </c>
      <c r="L2855" s="40" t="s">
        <v>7402</v>
      </c>
      <c r="M2855" s="42" t="s">
        <v>40</v>
      </c>
      <c r="N2855" s="40" t="s">
        <v>7403</v>
      </c>
      <c r="O2855" s="23">
        <v>0</v>
      </c>
      <c r="P2855" s="23">
        <v>0</v>
      </c>
      <c r="Q2855" s="23">
        <v>184.7</v>
      </c>
      <c r="R2855" s="24">
        <v>0</v>
      </c>
      <c r="S2855" s="25">
        <v>0</v>
      </c>
      <c r="T2855" s="32"/>
      <c r="U2855" s="22" t="str">
        <f>IFERROR(VLOOKUP(B2855,[1]Planilha1!$A$1:$B$34,2,FALSE),"Liberado")</f>
        <v>Liberado</v>
      </c>
      <c r="V2855" s="45"/>
      <c r="W2855" s="45"/>
      <c r="X2855" s="45"/>
      <c r="Y2855" s="45"/>
      <c r="Z2855" s="45"/>
      <c r="AA2855" s="45"/>
      <c r="AB2855" s="45"/>
      <c r="AC2855" s="45"/>
      <c r="AD2855" s="45"/>
      <c r="AE2855" s="45"/>
      <c r="AF2855" s="45"/>
      <c r="AG2855" s="45"/>
      <c r="AH2855" s="45"/>
      <c r="AI2855" s="45"/>
      <c r="AJ2855" s="45"/>
      <c r="AK2855" s="45"/>
      <c r="AL2855" s="45"/>
      <c r="AM2855" s="45"/>
      <c r="AN2855" s="45"/>
      <c r="AO2855" s="45"/>
      <c r="AP2855" s="45"/>
      <c r="AQ2855" s="45"/>
      <c r="AR2855" s="45"/>
      <c r="AS2855" s="45"/>
      <c r="AT2855" s="45"/>
      <c r="AU2855" s="45"/>
      <c r="AV2855" s="45"/>
      <c r="AW2855" s="45"/>
      <c r="AX2855" s="45"/>
      <c r="AY2855" s="45"/>
      <c r="AZ2855" s="45"/>
      <c r="BA2855" s="45"/>
    </row>
    <row r="2856" spans="1:53" s="31" customFormat="1" ht="20.100000000000001" customHeight="1" x14ac:dyDescent="0.2">
      <c r="A2856" s="40" t="s">
        <v>155</v>
      </c>
      <c r="B2856" s="41" t="s">
        <v>272</v>
      </c>
      <c r="C2856" s="14">
        <v>1</v>
      </c>
      <c r="D2856" s="40" t="s">
        <v>12050</v>
      </c>
      <c r="E2856" s="42" t="s">
        <v>2220</v>
      </c>
      <c r="F2856" s="43" t="s">
        <v>7389</v>
      </c>
      <c r="G2856" s="36" t="s">
        <v>12051</v>
      </c>
      <c r="H2856" s="40" t="s">
        <v>12052</v>
      </c>
      <c r="I2856" s="44">
        <v>286663181.38999999</v>
      </c>
      <c r="J2856" s="40" t="s">
        <v>6722</v>
      </c>
      <c r="K2856" s="40" t="s">
        <v>12047</v>
      </c>
      <c r="L2856" s="40" t="s">
        <v>12053</v>
      </c>
      <c r="M2856" s="42" t="s">
        <v>7420</v>
      </c>
      <c r="N2856" s="40" t="s">
        <v>7852</v>
      </c>
      <c r="O2856" s="23">
        <v>0</v>
      </c>
      <c r="P2856" s="23">
        <f>I2856</f>
        <v>286663181.38999999</v>
      </c>
      <c r="Q2856" s="23">
        <v>0</v>
      </c>
      <c r="R2856" s="24">
        <v>0</v>
      </c>
      <c r="S2856" s="25">
        <v>0</v>
      </c>
      <c r="T2856" s="32"/>
      <c r="U2856" s="22" t="str">
        <f>IFERROR(VLOOKUP(B2856,[1]Planilha1!$A$1:$B$34,2,FALSE),"Liberado")</f>
        <v>Liberado</v>
      </c>
      <c r="V2856" s="45"/>
      <c r="W2856" s="45"/>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c r="AS2856" s="45"/>
      <c r="AT2856" s="45"/>
      <c r="AU2856" s="45"/>
      <c r="AV2856" s="45"/>
      <c r="AW2856" s="45"/>
      <c r="AX2856" s="45"/>
      <c r="AY2856" s="45"/>
      <c r="AZ2856" s="45"/>
      <c r="BA2856" s="45"/>
    </row>
    <row r="2857" spans="1:53" s="31" customFormat="1" ht="20.100000000000001" customHeight="1" x14ac:dyDescent="0.2">
      <c r="A2857" s="12" t="s">
        <v>72</v>
      </c>
      <c r="B2857" s="18" t="s">
        <v>254</v>
      </c>
      <c r="C2857" s="12" t="s">
        <v>381</v>
      </c>
      <c r="D2857" s="12" t="s">
        <v>390</v>
      </c>
      <c r="E2857" s="19" t="s">
        <v>5</v>
      </c>
      <c r="F2857" s="19" t="s">
        <v>2519</v>
      </c>
      <c r="G2857" s="19" t="s">
        <v>2520</v>
      </c>
      <c r="H2857" s="12" t="s">
        <v>2521</v>
      </c>
      <c r="I2857" s="20">
        <v>10000</v>
      </c>
      <c r="J2857" s="12" t="s">
        <v>2302</v>
      </c>
      <c r="K2857" s="12" t="s">
        <v>2303</v>
      </c>
      <c r="L2857" s="12" t="s">
        <v>2677</v>
      </c>
      <c r="M2857" s="12"/>
      <c r="N2857" s="12" t="s">
        <v>2522</v>
      </c>
      <c r="O2857" s="20">
        <v>0</v>
      </c>
      <c r="P2857" s="20">
        <v>0</v>
      </c>
      <c r="Q2857" s="20">
        <v>0</v>
      </c>
      <c r="R2857" s="20">
        <v>0</v>
      </c>
      <c r="S2857" s="20">
        <v>560</v>
      </c>
      <c r="T2857" s="21"/>
      <c r="U2857" s="22" t="str">
        <f>IFERROR(VLOOKUP(B2857,[1]Planilha1!$A$1:$B$34,2,FALSE),"Liberado")</f>
        <v>Liberado</v>
      </c>
      <c r="V2857" s="21"/>
      <c r="W2857" s="21"/>
      <c r="X2857" s="21"/>
      <c r="Y2857" s="21"/>
      <c r="Z2857" s="21"/>
      <c r="AA2857" s="21"/>
      <c r="AB2857" s="21"/>
      <c r="AC2857" s="21"/>
      <c r="AD2857" s="21"/>
      <c r="AE2857" s="21"/>
      <c r="AF2857" s="21"/>
      <c r="AG2857" s="21"/>
      <c r="AH2857" s="21"/>
      <c r="AI2857" s="21"/>
      <c r="AJ2857" s="21"/>
      <c r="AK2857" s="21"/>
      <c r="AL2857" s="21"/>
      <c r="AM2857" s="21"/>
      <c r="AN2857" s="21"/>
      <c r="AO2857" s="21"/>
      <c r="AP2857" s="21"/>
      <c r="AQ2857" s="21"/>
      <c r="AR2857" s="21"/>
      <c r="AS2857" s="21"/>
      <c r="AT2857" s="21"/>
      <c r="AU2857" s="21"/>
      <c r="AV2857" s="21"/>
      <c r="AW2857" s="21"/>
      <c r="AX2857" s="21"/>
      <c r="AY2857" s="21"/>
      <c r="AZ2857" s="21"/>
      <c r="BA2857" s="21"/>
    </row>
    <row r="2858" spans="1:53" s="31" customFormat="1" ht="20.100000000000001" customHeight="1" x14ac:dyDescent="0.2">
      <c r="A2858" s="12" t="s">
        <v>72</v>
      </c>
      <c r="B2858" s="18" t="s">
        <v>254</v>
      </c>
      <c r="C2858" s="12" t="s">
        <v>381</v>
      </c>
      <c r="D2858" s="12" t="s">
        <v>392</v>
      </c>
      <c r="E2858" s="19" t="s">
        <v>5</v>
      </c>
      <c r="F2858" s="19" t="s">
        <v>2273</v>
      </c>
      <c r="G2858" s="19" t="s">
        <v>2526</v>
      </c>
      <c r="H2858" s="12" t="s">
        <v>2527</v>
      </c>
      <c r="I2858" s="20">
        <v>50000</v>
      </c>
      <c r="J2858" s="12" t="s">
        <v>2302</v>
      </c>
      <c r="K2858" s="12" t="s">
        <v>2303</v>
      </c>
      <c r="L2858" s="12" t="s">
        <v>2299</v>
      </c>
      <c r="M2858" s="12"/>
      <c r="N2858" s="12" t="s">
        <v>2528</v>
      </c>
      <c r="O2858" s="20">
        <v>0</v>
      </c>
      <c r="P2858" s="20">
        <v>0</v>
      </c>
      <c r="Q2858" s="20">
        <v>0</v>
      </c>
      <c r="R2858" s="20">
        <v>0</v>
      </c>
      <c r="S2858" s="20">
        <v>760</v>
      </c>
      <c r="T2858" s="21"/>
      <c r="U2858" s="22" t="str">
        <f>IFERROR(VLOOKUP(B2858,[1]Planilha1!$A$1:$B$34,2,FALSE),"Liberado")</f>
        <v>Liberado</v>
      </c>
      <c r="V2858" s="21"/>
      <c r="W2858" s="21"/>
      <c r="X2858" s="21"/>
      <c r="Y2858" s="21"/>
      <c r="Z2858" s="21"/>
      <c r="AA2858" s="21"/>
      <c r="AB2858" s="21"/>
      <c r="AC2858" s="21"/>
      <c r="AD2858" s="21"/>
      <c r="AE2858" s="21"/>
      <c r="AF2858" s="21"/>
      <c r="AG2858" s="21"/>
      <c r="AH2858" s="21"/>
      <c r="AI2858" s="21"/>
      <c r="AJ2858" s="21"/>
      <c r="AK2858" s="21"/>
      <c r="AL2858" s="21"/>
      <c r="AM2858" s="21"/>
      <c r="AN2858" s="21"/>
      <c r="AO2858" s="21"/>
      <c r="AP2858" s="21"/>
      <c r="AQ2858" s="21"/>
      <c r="AR2858" s="21"/>
      <c r="AS2858" s="21"/>
      <c r="AT2858" s="21"/>
      <c r="AU2858" s="21"/>
      <c r="AV2858" s="21"/>
      <c r="AW2858" s="21"/>
      <c r="AX2858" s="21"/>
      <c r="AY2858" s="21"/>
      <c r="AZ2858" s="21"/>
      <c r="BA2858" s="21"/>
    </row>
    <row r="2859" spans="1:53" s="31" customFormat="1" ht="20.100000000000001" customHeight="1" x14ac:dyDescent="0.2">
      <c r="A2859" s="12" t="s">
        <v>72</v>
      </c>
      <c r="B2859" s="18" t="s">
        <v>254</v>
      </c>
      <c r="C2859" s="12" t="s">
        <v>427</v>
      </c>
      <c r="D2859" s="12" t="s">
        <v>435</v>
      </c>
      <c r="E2859" s="19" t="s">
        <v>5</v>
      </c>
      <c r="F2859" s="19" t="s">
        <v>2244</v>
      </c>
      <c r="G2859" s="19" t="s">
        <v>2683</v>
      </c>
      <c r="H2859" s="12" t="s">
        <v>2684</v>
      </c>
      <c r="I2859" s="20">
        <v>1300</v>
      </c>
      <c r="J2859" s="12" t="s">
        <v>2258</v>
      </c>
      <c r="K2859" s="12" t="s">
        <v>2685</v>
      </c>
      <c r="L2859" s="12" t="s">
        <v>2368</v>
      </c>
      <c r="M2859" s="12"/>
      <c r="N2859" s="12" t="s">
        <v>8162</v>
      </c>
      <c r="O2859" s="20">
        <v>6300</v>
      </c>
      <c r="P2859" s="20">
        <v>0</v>
      </c>
      <c r="Q2859" s="20">
        <v>0</v>
      </c>
      <c r="R2859" s="20">
        <v>0</v>
      </c>
      <c r="S2859" s="20">
        <v>1320</v>
      </c>
      <c r="T2859" s="21"/>
      <c r="U2859" s="22" t="str">
        <f>IFERROR(VLOOKUP(B2859,[1]Planilha1!$A$1:$B$34,2,FALSE),"Liberado")</f>
        <v>Liberado</v>
      </c>
      <c r="V2859" s="21"/>
      <c r="W2859" s="21"/>
      <c r="X2859" s="21"/>
      <c r="Y2859" s="21"/>
      <c r="Z2859" s="21"/>
      <c r="AA2859" s="21"/>
      <c r="AB2859" s="21"/>
      <c r="AC2859" s="21"/>
      <c r="AD2859" s="21"/>
      <c r="AE2859" s="21"/>
      <c r="AF2859" s="21"/>
      <c r="AG2859" s="21"/>
      <c r="AH2859" s="21"/>
      <c r="AI2859" s="21"/>
      <c r="AJ2859" s="21"/>
      <c r="AK2859" s="21"/>
      <c r="AL2859" s="21"/>
      <c r="AM2859" s="21"/>
      <c r="AN2859" s="21"/>
      <c r="AO2859" s="21"/>
      <c r="AP2859" s="21"/>
      <c r="AQ2859" s="21"/>
      <c r="AR2859" s="21"/>
      <c r="AS2859" s="21"/>
      <c r="AT2859" s="21"/>
      <c r="AU2859" s="21"/>
      <c r="AV2859" s="21"/>
      <c r="AW2859" s="21"/>
      <c r="AX2859" s="21"/>
      <c r="AY2859" s="21"/>
      <c r="AZ2859" s="21"/>
      <c r="BA2859" s="21"/>
    </row>
    <row r="2860" spans="1:53" s="31" customFormat="1" ht="20.100000000000001" customHeight="1" x14ac:dyDescent="0.2">
      <c r="A2860" s="12" t="s">
        <v>72</v>
      </c>
      <c r="B2860" s="18" t="s">
        <v>254</v>
      </c>
      <c r="C2860" s="12" t="s">
        <v>427</v>
      </c>
      <c r="D2860" s="12" t="s">
        <v>436</v>
      </c>
      <c r="E2860" s="19" t="s">
        <v>5</v>
      </c>
      <c r="F2860" s="19" t="s">
        <v>2244</v>
      </c>
      <c r="G2860" s="19" t="s">
        <v>2686</v>
      </c>
      <c r="H2860" s="12" t="s">
        <v>2687</v>
      </c>
      <c r="I2860" s="20">
        <v>1200</v>
      </c>
      <c r="J2860" s="12" t="s">
        <v>2258</v>
      </c>
      <c r="K2860" s="12" t="s">
        <v>2688</v>
      </c>
      <c r="L2860" s="12" t="s">
        <v>2368</v>
      </c>
      <c r="M2860" s="12"/>
      <c r="N2860" s="12" t="s">
        <v>8163</v>
      </c>
      <c r="O2860" s="20">
        <v>0</v>
      </c>
      <c r="P2860" s="20">
        <v>10000</v>
      </c>
      <c r="Q2860" s="20">
        <v>0</v>
      </c>
      <c r="R2860" s="20">
        <v>0</v>
      </c>
      <c r="S2860" s="20">
        <v>1240</v>
      </c>
      <c r="T2860" s="21"/>
      <c r="U2860" s="22" t="str">
        <f>IFERROR(VLOOKUP(B2860,[1]Planilha1!$A$1:$B$34,2,FALSE),"Liberado")</f>
        <v>Liberado</v>
      </c>
      <c r="V2860" s="21"/>
      <c r="W2860" s="21"/>
      <c r="X2860" s="21"/>
      <c r="Y2860" s="21"/>
      <c r="Z2860" s="21"/>
      <c r="AA2860" s="21"/>
      <c r="AB2860" s="21"/>
      <c r="AC2860" s="21"/>
      <c r="AD2860" s="21"/>
      <c r="AE2860" s="21"/>
      <c r="AF2860" s="21"/>
      <c r="AG2860" s="21"/>
      <c r="AH2860" s="21"/>
      <c r="AI2860" s="21"/>
      <c r="AJ2860" s="21"/>
      <c r="AK2860" s="21"/>
      <c r="AL2860" s="21"/>
      <c r="AM2860" s="21"/>
      <c r="AN2860" s="21"/>
      <c r="AO2860" s="21"/>
      <c r="AP2860" s="21"/>
      <c r="AQ2860" s="21"/>
      <c r="AR2860" s="21"/>
      <c r="AS2860" s="21"/>
      <c r="AT2860" s="21"/>
      <c r="AU2860" s="21"/>
      <c r="AV2860" s="21"/>
      <c r="AW2860" s="21"/>
      <c r="AX2860" s="21"/>
      <c r="AY2860" s="21"/>
      <c r="AZ2860" s="21"/>
      <c r="BA2860" s="21"/>
    </row>
    <row r="2861" spans="1:53" s="31" customFormat="1" ht="20.100000000000001" customHeight="1" x14ac:dyDescent="0.2">
      <c r="A2861" s="12" t="s">
        <v>72</v>
      </c>
      <c r="B2861" s="18" t="s">
        <v>254</v>
      </c>
      <c r="C2861" s="12" t="s">
        <v>427</v>
      </c>
      <c r="D2861" s="12" t="s">
        <v>8165</v>
      </c>
      <c r="E2861" s="19" t="s">
        <v>5</v>
      </c>
      <c r="F2861" s="19" t="s">
        <v>7910</v>
      </c>
      <c r="G2861" s="19" t="s">
        <v>8166</v>
      </c>
      <c r="H2861" s="12" t="s">
        <v>8167</v>
      </c>
      <c r="I2861" s="20">
        <v>1786.62</v>
      </c>
      <c r="J2861" s="12" t="s">
        <v>2258</v>
      </c>
      <c r="K2861" s="12" t="s">
        <v>8168</v>
      </c>
      <c r="L2861" s="12" t="s">
        <v>2368</v>
      </c>
      <c r="M2861" s="12"/>
      <c r="N2861" s="12" t="s">
        <v>8169</v>
      </c>
      <c r="O2861" s="20">
        <v>0</v>
      </c>
      <c r="P2861" s="20">
        <v>1786.62</v>
      </c>
      <c r="Q2861" s="20">
        <v>0</v>
      </c>
      <c r="R2861" s="20">
        <v>0</v>
      </c>
      <c r="S2861" s="20">
        <v>1000</v>
      </c>
      <c r="T2861" s="21"/>
      <c r="U2861" s="22" t="str">
        <f>IFERROR(VLOOKUP(B2861,[1]Planilha1!$A$1:$B$34,2,FALSE),"Liberado")</f>
        <v>Liberado</v>
      </c>
      <c r="V2861" s="21"/>
      <c r="W2861" s="21"/>
      <c r="X2861" s="21"/>
      <c r="Y2861" s="21"/>
      <c r="Z2861" s="21"/>
      <c r="AA2861" s="21"/>
      <c r="AB2861" s="21"/>
      <c r="AC2861" s="21"/>
      <c r="AD2861" s="21"/>
      <c r="AE2861" s="21"/>
      <c r="AF2861" s="21"/>
      <c r="AG2861" s="21"/>
      <c r="AH2861" s="21"/>
      <c r="AI2861" s="21"/>
      <c r="AJ2861" s="21"/>
      <c r="AK2861" s="21"/>
      <c r="AL2861" s="21"/>
      <c r="AM2861" s="21"/>
      <c r="AN2861" s="21"/>
      <c r="AO2861" s="21"/>
      <c r="AP2861" s="21"/>
      <c r="AQ2861" s="21"/>
      <c r="AR2861" s="21"/>
      <c r="AS2861" s="21"/>
      <c r="AT2861" s="21"/>
      <c r="AU2861" s="21"/>
      <c r="AV2861" s="21"/>
      <c r="AW2861" s="21"/>
      <c r="AX2861" s="21"/>
      <c r="AY2861" s="21"/>
      <c r="AZ2861" s="21"/>
      <c r="BA2861" s="21"/>
    </row>
    <row r="2862" spans="1:53" s="31" customFormat="1" ht="20.100000000000001" customHeight="1" x14ac:dyDescent="0.2">
      <c r="A2862" s="12" t="s">
        <v>72</v>
      </c>
      <c r="B2862" s="18" t="s">
        <v>254</v>
      </c>
      <c r="C2862" s="12" t="s">
        <v>427</v>
      </c>
      <c r="D2862" s="12" t="s">
        <v>457</v>
      </c>
      <c r="E2862" s="19" t="s">
        <v>5</v>
      </c>
      <c r="F2862" s="19" t="s">
        <v>2324</v>
      </c>
      <c r="G2862" s="19" t="s">
        <v>2750</v>
      </c>
      <c r="H2862" s="12" t="s">
        <v>2751</v>
      </c>
      <c r="I2862" s="20">
        <v>12098</v>
      </c>
      <c r="J2862" s="12" t="s">
        <v>2264</v>
      </c>
      <c r="K2862" s="12" t="s">
        <v>2752</v>
      </c>
      <c r="L2862" s="12" t="s">
        <v>2447</v>
      </c>
      <c r="M2862" s="12"/>
      <c r="N2862" s="12" t="s">
        <v>2438</v>
      </c>
      <c r="O2862" s="20">
        <v>0</v>
      </c>
      <c r="P2862" s="20">
        <v>6000</v>
      </c>
      <c r="Q2862" s="20">
        <v>0</v>
      </c>
      <c r="R2862" s="20">
        <v>0</v>
      </c>
      <c r="S2862" s="20">
        <v>720</v>
      </c>
      <c r="T2862" s="21"/>
      <c r="U2862" s="22" t="str">
        <f>IFERROR(VLOOKUP(B2862,[1]Planilha1!$A$1:$B$34,2,FALSE),"Liberado")</f>
        <v>Liberado</v>
      </c>
      <c r="V2862" s="21"/>
      <c r="W2862" s="21"/>
      <c r="X2862" s="21"/>
      <c r="Y2862" s="21"/>
      <c r="Z2862" s="21"/>
      <c r="AA2862" s="21"/>
      <c r="AB2862" s="21"/>
      <c r="AC2862" s="21"/>
      <c r="AD2862" s="21"/>
      <c r="AE2862" s="21"/>
      <c r="AF2862" s="21"/>
      <c r="AG2862" s="21"/>
      <c r="AH2862" s="21"/>
      <c r="AI2862" s="21"/>
      <c r="AJ2862" s="21"/>
      <c r="AK2862" s="21"/>
      <c r="AL2862" s="21"/>
      <c r="AM2862" s="21"/>
      <c r="AN2862" s="21"/>
      <c r="AO2862" s="21"/>
      <c r="AP2862" s="21"/>
      <c r="AQ2862" s="21"/>
      <c r="AR2862" s="21"/>
      <c r="AS2862" s="21"/>
      <c r="AT2862" s="21"/>
      <c r="AU2862" s="21"/>
      <c r="AV2862" s="21"/>
      <c r="AW2862" s="21"/>
      <c r="AX2862" s="21"/>
      <c r="AY2862" s="21"/>
      <c r="AZ2862" s="21"/>
      <c r="BA2862" s="21"/>
    </row>
    <row r="2863" spans="1:53" s="31" customFormat="1" ht="20.100000000000001" customHeight="1" x14ac:dyDescent="0.2">
      <c r="A2863" s="12" t="s">
        <v>72</v>
      </c>
      <c r="B2863" s="18" t="s">
        <v>254</v>
      </c>
      <c r="C2863" s="12" t="s">
        <v>427</v>
      </c>
      <c r="D2863" s="12" t="s">
        <v>461</v>
      </c>
      <c r="E2863" s="19" t="s">
        <v>5</v>
      </c>
      <c r="F2863" s="19" t="s">
        <v>2273</v>
      </c>
      <c r="G2863" s="19" t="s">
        <v>2760</v>
      </c>
      <c r="H2863" s="12" t="s">
        <v>2761</v>
      </c>
      <c r="I2863" s="20">
        <v>20000</v>
      </c>
      <c r="J2863" s="12" t="s">
        <v>2258</v>
      </c>
      <c r="K2863" s="12" t="s">
        <v>2762</v>
      </c>
      <c r="L2863" s="12" t="s">
        <v>2368</v>
      </c>
      <c r="M2863" s="12"/>
      <c r="N2863" s="12" t="s">
        <v>2763</v>
      </c>
      <c r="O2863" s="20">
        <v>0</v>
      </c>
      <c r="P2863" s="20">
        <v>10000</v>
      </c>
      <c r="Q2863" s="20">
        <v>0</v>
      </c>
      <c r="R2863" s="20">
        <v>0</v>
      </c>
      <c r="S2863" s="20">
        <v>640</v>
      </c>
      <c r="T2863" s="21"/>
      <c r="U2863" s="22" t="str">
        <f>IFERROR(VLOOKUP(B2863,[1]Planilha1!$A$1:$B$34,2,FALSE),"Liberado")</f>
        <v>Liberado</v>
      </c>
      <c r="V2863" s="21"/>
      <c r="W2863" s="21"/>
      <c r="X2863" s="21"/>
      <c r="Y2863" s="21"/>
      <c r="Z2863" s="21"/>
      <c r="AA2863" s="21"/>
      <c r="AB2863" s="21"/>
      <c r="AC2863" s="21"/>
      <c r="AD2863" s="21"/>
      <c r="AE2863" s="21"/>
      <c r="AF2863" s="21"/>
      <c r="AG2863" s="21"/>
      <c r="AH2863" s="21"/>
      <c r="AI2863" s="21"/>
      <c r="AJ2863" s="21"/>
      <c r="AK2863" s="21"/>
      <c r="AL2863" s="21"/>
      <c r="AM2863" s="21"/>
      <c r="AN2863" s="21"/>
      <c r="AO2863" s="21"/>
      <c r="AP2863" s="21"/>
      <c r="AQ2863" s="21"/>
      <c r="AR2863" s="21"/>
      <c r="AS2863" s="21"/>
      <c r="AT2863" s="21"/>
      <c r="AU2863" s="21"/>
      <c r="AV2863" s="21"/>
      <c r="AW2863" s="21"/>
      <c r="AX2863" s="21"/>
      <c r="AY2863" s="21"/>
      <c r="AZ2863" s="21"/>
      <c r="BA2863" s="21"/>
    </row>
    <row r="2864" spans="1:53" s="31" customFormat="1" ht="20.100000000000001" customHeight="1" x14ac:dyDescent="0.2">
      <c r="A2864" s="12" t="s">
        <v>72</v>
      </c>
      <c r="B2864" s="18" t="s">
        <v>254</v>
      </c>
      <c r="C2864" s="12" t="s">
        <v>411</v>
      </c>
      <c r="D2864" s="12" t="s">
        <v>1576</v>
      </c>
      <c r="E2864" s="19" t="s">
        <v>5</v>
      </c>
      <c r="F2864" s="19" t="s">
        <v>2273</v>
      </c>
      <c r="G2864" s="19" t="s">
        <v>5769</v>
      </c>
      <c r="H2864" s="12" t="s">
        <v>5770</v>
      </c>
      <c r="I2864" s="20">
        <v>10000</v>
      </c>
      <c r="J2864" s="12" t="s">
        <v>2302</v>
      </c>
      <c r="K2864" s="12" t="s">
        <v>2303</v>
      </c>
      <c r="L2864" s="12" t="s">
        <v>2299</v>
      </c>
      <c r="M2864" s="12"/>
      <c r="N2864" s="12" t="s">
        <v>5771</v>
      </c>
      <c r="O2864" s="23">
        <v>0</v>
      </c>
      <c r="P2864" s="23">
        <v>0</v>
      </c>
      <c r="Q2864" s="23">
        <v>0</v>
      </c>
      <c r="R2864" s="24">
        <v>0</v>
      </c>
      <c r="S2864" s="25">
        <v>704</v>
      </c>
      <c r="T2864" s="21"/>
      <c r="U2864" s="22" t="str">
        <f>IFERROR(VLOOKUP(B2864,[1]Planilha1!$A$1:$B$34,2,FALSE),"Liberado")</f>
        <v>Liberado</v>
      </c>
      <c r="V2864" s="21"/>
      <c r="W2864" s="21"/>
      <c r="X2864" s="21"/>
      <c r="Y2864" s="21"/>
      <c r="Z2864" s="21"/>
      <c r="AA2864" s="21"/>
      <c r="AB2864" s="21"/>
      <c r="AC2864" s="21"/>
      <c r="AD2864" s="21"/>
      <c r="AE2864" s="21"/>
      <c r="AF2864" s="21"/>
      <c r="AG2864" s="21"/>
      <c r="AH2864" s="21"/>
      <c r="AI2864" s="21"/>
      <c r="AJ2864" s="21"/>
      <c r="AK2864" s="21"/>
      <c r="AL2864" s="21"/>
      <c r="AM2864" s="21"/>
      <c r="AN2864" s="21"/>
      <c r="AO2864" s="21"/>
      <c r="AP2864" s="21"/>
      <c r="AQ2864" s="21"/>
      <c r="AR2864" s="21"/>
      <c r="AS2864" s="21"/>
      <c r="AT2864" s="21"/>
      <c r="AU2864" s="21"/>
      <c r="AV2864" s="21"/>
      <c r="AW2864" s="21"/>
      <c r="AX2864" s="21"/>
      <c r="AY2864" s="21"/>
      <c r="AZ2864" s="21"/>
      <c r="BA2864" s="21"/>
    </row>
    <row r="2865" spans="1:53" s="31" customFormat="1" ht="20.100000000000001" customHeight="1" x14ac:dyDescent="0.2">
      <c r="A2865" s="12" t="s">
        <v>72</v>
      </c>
      <c r="B2865" s="18" t="s">
        <v>254</v>
      </c>
      <c r="C2865" s="12" t="s">
        <v>337</v>
      </c>
      <c r="D2865" s="12" t="s">
        <v>1641</v>
      </c>
      <c r="E2865" s="19" t="s">
        <v>5</v>
      </c>
      <c r="F2865" s="19" t="s">
        <v>5955</v>
      </c>
      <c r="G2865" s="19" t="s">
        <v>5956</v>
      </c>
      <c r="H2865" s="12" t="s">
        <v>5957</v>
      </c>
      <c r="I2865" s="20">
        <v>80006.03</v>
      </c>
      <c r="J2865" s="12" t="s">
        <v>2258</v>
      </c>
      <c r="K2865" s="12" t="s">
        <v>5958</v>
      </c>
      <c r="L2865" s="12" t="s">
        <v>2368</v>
      </c>
      <c r="M2865" s="12"/>
      <c r="N2865" s="12" t="s">
        <v>5960</v>
      </c>
      <c r="O2865" s="23">
        <v>80006.03</v>
      </c>
      <c r="P2865" s="23">
        <v>0</v>
      </c>
      <c r="Q2865" s="23">
        <v>0</v>
      </c>
      <c r="R2865" s="24">
        <v>0</v>
      </c>
      <c r="S2865" s="25">
        <v>360</v>
      </c>
      <c r="T2865" s="21"/>
      <c r="U2865" s="22" t="str">
        <f>IFERROR(VLOOKUP(B2865,[1]Planilha1!$A$1:$B$34,2,FALSE),"Liberado")</f>
        <v>Liberado</v>
      </c>
      <c r="V2865" s="21"/>
      <c r="W2865" s="21"/>
      <c r="X2865" s="21"/>
      <c r="Y2865" s="21"/>
      <c r="Z2865" s="21"/>
      <c r="AA2865" s="21"/>
      <c r="AB2865" s="21"/>
      <c r="AC2865" s="21"/>
      <c r="AD2865" s="21"/>
      <c r="AE2865" s="21"/>
      <c r="AF2865" s="21"/>
      <c r="AG2865" s="21"/>
      <c r="AH2865" s="21"/>
      <c r="AI2865" s="21"/>
      <c r="AJ2865" s="21"/>
      <c r="AK2865" s="21"/>
      <c r="AL2865" s="21"/>
      <c r="AM2865" s="21"/>
      <c r="AN2865" s="21"/>
      <c r="AO2865" s="21"/>
      <c r="AP2865" s="21"/>
      <c r="AQ2865" s="21"/>
      <c r="AR2865" s="21"/>
      <c r="AS2865" s="21"/>
      <c r="AT2865" s="21"/>
      <c r="AU2865" s="21"/>
      <c r="AV2865" s="21"/>
      <c r="AW2865" s="21"/>
      <c r="AX2865" s="21"/>
      <c r="AY2865" s="21"/>
      <c r="AZ2865" s="21"/>
      <c r="BA2865" s="21"/>
    </row>
    <row r="2866" spans="1:53" s="31" customFormat="1" ht="20.100000000000001" customHeight="1" x14ac:dyDescent="0.2">
      <c r="A2866" s="12" t="s">
        <v>72</v>
      </c>
      <c r="B2866" s="18" t="s">
        <v>254</v>
      </c>
      <c r="C2866" s="12" t="s">
        <v>337</v>
      </c>
      <c r="D2866" s="12" t="s">
        <v>1642</v>
      </c>
      <c r="E2866" s="19" t="s">
        <v>5</v>
      </c>
      <c r="F2866" s="19" t="s">
        <v>5955</v>
      </c>
      <c r="G2866" s="19" t="s">
        <v>5961</v>
      </c>
      <c r="H2866" s="12" t="s">
        <v>5962</v>
      </c>
      <c r="I2866" s="20">
        <v>80006.03</v>
      </c>
      <c r="J2866" s="12" t="s">
        <v>2258</v>
      </c>
      <c r="K2866" s="12" t="s">
        <v>5963</v>
      </c>
      <c r="L2866" s="12" t="s">
        <v>2368</v>
      </c>
      <c r="M2866" s="12"/>
      <c r="N2866" s="12" t="s">
        <v>5964</v>
      </c>
      <c r="O2866" s="23">
        <v>80006.03</v>
      </c>
      <c r="P2866" s="23">
        <v>0</v>
      </c>
      <c r="Q2866" s="23">
        <v>0</v>
      </c>
      <c r="R2866" s="24">
        <v>0</v>
      </c>
      <c r="S2866" s="25">
        <v>360</v>
      </c>
      <c r="T2866" s="21"/>
      <c r="U2866" s="22" t="str">
        <f>IFERROR(VLOOKUP(B2866,[1]Planilha1!$A$1:$B$34,2,FALSE),"Liberado")</f>
        <v>Liberado</v>
      </c>
      <c r="V2866" s="21"/>
      <c r="W2866" s="21"/>
      <c r="X2866" s="21"/>
      <c r="Y2866" s="21"/>
      <c r="Z2866" s="21"/>
      <c r="AA2866" s="21"/>
      <c r="AB2866" s="21"/>
      <c r="AC2866" s="21"/>
      <c r="AD2866" s="21"/>
      <c r="AE2866" s="21"/>
      <c r="AF2866" s="21"/>
      <c r="AG2866" s="21"/>
      <c r="AH2866" s="21"/>
      <c r="AI2866" s="21"/>
      <c r="AJ2866" s="21"/>
      <c r="AK2866" s="21"/>
      <c r="AL2866" s="21"/>
      <c r="AM2866" s="21"/>
      <c r="AN2866" s="21"/>
      <c r="AO2866" s="21"/>
      <c r="AP2866" s="21"/>
      <c r="AQ2866" s="21"/>
      <c r="AR2866" s="21"/>
      <c r="AS2866" s="21"/>
      <c r="AT2866" s="21"/>
      <c r="AU2866" s="21"/>
      <c r="AV2866" s="21"/>
      <c r="AW2866" s="21"/>
      <c r="AX2866" s="21"/>
      <c r="AY2866" s="21"/>
      <c r="AZ2866" s="21"/>
      <c r="BA2866" s="21"/>
    </row>
    <row r="2867" spans="1:53" s="31" customFormat="1" ht="20.100000000000001" customHeight="1" x14ac:dyDescent="0.2">
      <c r="A2867" s="12" t="s">
        <v>72</v>
      </c>
      <c r="B2867" s="18" t="s">
        <v>254</v>
      </c>
      <c r="C2867" s="12" t="s">
        <v>337</v>
      </c>
      <c r="D2867" s="12" t="s">
        <v>1643</v>
      </c>
      <c r="E2867" s="19" t="s">
        <v>5</v>
      </c>
      <c r="F2867" s="19" t="s">
        <v>2244</v>
      </c>
      <c r="G2867" s="19" t="s">
        <v>5965</v>
      </c>
      <c r="H2867" s="12" t="s">
        <v>5966</v>
      </c>
      <c r="I2867" s="20">
        <v>12000</v>
      </c>
      <c r="J2867" s="12" t="s">
        <v>2302</v>
      </c>
      <c r="K2867" s="12" t="s">
        <v>5967</v>
      </c>
      <c r="L2867" s="12" t="s">
        <v>3196</v>
      </c>
      <c r="M2867" s="12"/>
      <c r="N2867" s="12" t="s">
        <v>5968</v>
      </c>
      <c r="O2867" s="23">
        <v>0</v>
      </c>
      <c r="P2867" s="23">
        <v>0</v>
      </c>
      <c r="Q2867" s="23">
        <v>0</v>
      </c>
      <c r="R2867" s="24">
        <v>0</v>
      </c>
      <c r="S2867" s="25">
        <v>384</v>
      </c>
      <c r="T2867" s="21"/>
      <c r="U2867" s="22" t="str">
        <f>IFERROR(VLOOKUP(B2867,[1]Planilha1!$A$1:$B$34,2,FALSE),"Liberado")</f>
        <v>Liberado</v>
      </c>
      <c r="V2867" s="21"/>
      <c r="W2867" s="21"/>
      <c r="X2867" s="21"/>
      <c r="Y2867" s="21"/>
      <c r="Z2867" s="21"/>
      <c r="AA2867" s="21"/>
      <c r="AB2867" s="21"/>
      <c r="AC2867" s="21"/>
      <c r="AD2867" s="21"/>
      <c r="AE2867" s="21"/>
      <c r="AF2867" s="21"/>
      <c r="AG2867" s="21"/>
      <c r="AH2867" s="21"/>
      <c r="AI2867" s="21"/>
      <c r="AJ2867" s="21"/>
      <c r="AK2867" s="21"/>
      <c r="AL2867" s="21"/>
      <c r="AM2867" s="21"/>
      <c r="AN2867" s="21"/>
      <c r="AO2867" s="21"/>
      <c r="AP2867" s="21"/>
      <c r="AQ2867" s="21"/>
      <c r="AR2867" s="21"/>
      <c r="AS2867" s="21"/>
      <c r="AT2867" s="21"/>
      <c r="AU2867" s="21"/>
      <c r="AV2867" s="21"/>
      <c r="AW2867" s="21"/>
      <c r="AX2867" s="21"/>
      <c r="AY2867" s="21"/>
      <c r="AZ2867" s="21"/>
      <c r="BA2867" s="21"/>
    </row>
    <row r="2868" spans="1:53" s="31" customFormat="1" ht="20.100000000000001" customHeight="1" x14ac:dyDescent="0.2">
      <c r="A2868" s="12" t="s">
        <v>72</v>
      </c>
      <c r="B2868" s="18" t="s">
        <v>254</v>
      </c>
      <c r="C2868" s="12" t="s">
        <v>331</v>
      </c>
      <c r="D2868" s="12" t="s">
        <v>1644</v>
      </c>
      <c r="E2868" s="19" t="s">
        <v>5</v>
      </c>
      <c r="F2868" s="19" t="s">
        <v>2244</v>
      </c>
      <c r="G2868" s="19" t="s">
        <v>5969</v>
      </c>
      <c r="H2868" s="12" t="s">
        <v>5970</v>
      </c>
      <c r="I2868" s="20">
        <v>35200</v>
      </c>
      <c r="J2868" s="12" t="s">
        <v>2302</v>
      </c>
      <c r="K2868" s="12" t="s">
        <v>2303</v>
      </c>
      <c r="L2868" s="12" t="s">
        <v>2299</v>
      </c>
      <c r="M2868" s="12"/>
      <c r="N2868" s="12" t="s">
        <v>5971</v>
      </c>
      <c r="O2868" s="23">
        <v>0</v>
      </c>
      <c r="P2868" s="23">
        <v>0</v>
      </c>
      <c r="Q2868" s="23">
        <v>0</v>
      </c>
      <c r="R2868" s="24">
        <v>0</v>
      </c>
      <c r="S2868" s="25">
        <v>544</v>
      </c>
      <c r="T2868" s="21"/>
      <c r="U2868" s="22" t="str">
        <f>IFERROR(VLOOKUP(B2868,[1]Planilha1!$A$1:$B$34,2,FALSE),"Liberado")</f>
        <v>Liberado</v>
      </c>
      <c r="V2868" s="21"/>
      <c r="W2868" s="21"/>
      <c r="X2868" s="21"/>
      <c r="Y2868" s="21"/>
      <c r="Z2868" s="21"/>
      <c r="AA2868" s="21"/>
      <c r="AB2868" s="21"/>
      <c r="AC2868" s="21"/>
      <c r="AD2868" s="21"/>
      <c r="AE2868" s="21"/>
      <c r="AF2868" s="21"/>
      <c r="AG2868" s="21"/>
      <c r="AH2868" s="21"/>
      <c r="AI2868" s="21"/>
      <c r="AJ2868" s="21"/>
      <c r="AK2868" s="21"/>
      <c r="AL2868" s="21"/>
      <c r="AM2868" s="21"/>
      <c r="AN2868" s="21"/>
      <c r="AO2868" s="21"/>
      <c r="AP2868" s="21"/>
      <c r="AQ2868" s="21"/>
      <c r="AR2868" s="21"/>
      <c r="AS2868" s="21"/>
      <c r="AT2868" s="21"/>
      <c r="AU2868" s="21"/>
      <c r="AV2868" s="21"/>
      <c r="AW2868" s="21"/>
      <c r="AX2868" s="21"/>
      <c r="AY2868" s="21"/>
      <c r="AZ2868" s="21"/>
      <c r="BA2868" s="21"/>
    </row>
    <row r="2869" spans="1:53" s="31" customFormat="1" ht="20.100000000000001" customHeight="1" x14ac:dyDescent="0.2">
      <c r="A2869" s="12" t="s">
        <v>72</v>
      </c>
      <c r="B2869" s="18" t="s">
        <v>254</v>
      </c>
      <c r="C2869" s="12" t="s">
        <v>381</v>
      </c>
      <c r="D2869" s="12" t="s">
        <v>1645</v>
      </c>
      <c r="E2869" s="19" t="s">
        <v>5</v>
      </c>
      <c r="F2869" s="19" t="s">
        <v>2244</v>
      </c>
      <c r="G2869" s="19" t="s">
        <v>5972</v>
      </c>
      <c r="H2869" s="12" t="s">
        <v>5966</v>
      </c>
      <c r="I2869" s="20">
        <v>31500</v>
      </c>
      <c r="J2869" s="12" t="s">
        <v>2302</v>
      </c>
      <c r="K2869" s="12" t="s">
        <v>5973</v>
      </c>
      <c r="L2869" s="12" t="s">
        <v>2299</v>
      </c>
      <c r="M2869" s="12"/>
      <c r="N2869" s="12" t="s">
        <v>2528</v>
      </c>
      <c r="O2869" s="23">
        <v>0</v>
      </c>
      <c r="P2869" s="23">
        <v>0</v>
      </c>
      <c r="Q2869" s="23">
        <v>0</v>
      </c>
      <c r="R2869" s="24">
        <v>0</v>
      </c>
      <c r="S2869" s="25">
        <v>576</v>
      </c>
      <c r="T2869" s="21"/>
      <c r="U2869" s="22" t="str">
        <f>IFERROR(VLOOKUP(B2869,[1]Planilha1!$A$1:$B$34,2,FALSE),"Liberado")</f>
        <v>Liberado</v>
      </c>
      <c r="V2869" s="21"/>
      <c r="W2869" s="21"/>
      <c r="X2869" s="21"/>
      <c r="Y2869" s="21"/>
      <c r="Z2869" s="21"/>
      <c r="AA2869" s="21"/>
      <c r="AB2869" s="21"/>
      <c r="AC2869" s="21"/>
      <c r="AD2869" s="21"/>
      <c r="AE2869" s="21"/>
      <c r="AF2869" s="21"/>
      <c r="AG2869" s="21"/>
      <c r="AH2869" s="21"/>
      <c r="AI2869" s="21"/>
      <c r="AJ2869" s="21"/>
      <c r="AK2869" s="21"/>
      <c r="AL2869" s="21"/>
      <c r="AM2869" s="21"/>
      <c r="AN2869" s="21"/>
      <c r="AO2869" s="21"/>
      <c r="AP2869" s="21"/>
      <c r="AQ2869" s="21"/>
      <c r="AR2869" s="21"/>
      <c r="AS2869" s="21"/>
      <c r="AT2869" s="21"/>
      <c r="AU2869" s="21"/>
      <c r="AV2869" s="21"/>
      <c r="AW2869" s="21"/>
      <c r="AX2869" s="21"/>
      <c r="AY2869" s="21"/>
      <c r="AZ2869" s="21"/>
      <c r="BA2869" s="21"/>
    </row>
    <row r="2870" spans="1:53" s="31" customFormat="1" ht="20.100000000000001" customHeight="1" x14ac:dyDescent="0.2">
      <c r="A2870" s="12" t="s">
        <v>72</v>
      </c>
      <c r="B2870" s="18" t="s">
        <v>254</v>
      </c>
      <c r="C2870" s="12" t="s">
        <v>381</v>
      </c>
      <c r="D2870" s="12" t="s">
        <v>1646</v>
      </c>
      <c r="E2870" s="19" t="s">
        <v>5</v>
      </c>
      <c r="F2870" s="19" t="s">
        <v>2714</v>
      </c>
      <c r="G2870" s="19" t="s">
        <v>5974</v>
      </c>
      <c r="H2870" s="12" t="s">
        <v>5975</v>
      </c>
      <c r="I2870" s="20">
        <v>62363.06</v>
      </c>
      <c r="J2870" s="12" t="s">
        <v>2258</v>
      </c>
      <c r="K2870" s="12" t="s">
        <v>5976</v>
      </c>
      <c r="L2870" s="12" t="s">
        <v>2368</v>
      </c>
      <c r="M2870" s="12"/>
      <c r="N2870" s="12" t="s">
        <v>5977</v>
      </c>
      <c r="O2870" s="23">
        <v>0</v>
      </c>
      <c r="P2870" s="23">
        <v>62363.06</v>
      </c>
      <c r="Q2870" s="23">
        <v>0</v>
      </c>
      <c r="R2870" s="24">
        <v>0</v>
      </c>
      <c r="S2870" s="25">
        <v>800</v>
      </c>
      <c r="T2870" s="21"/>
      <c r="U2870" s="22" t="str">
        <f>IFERROR(VLOOKUP(B2870,[1]Planilha1!$A$1:$B$34,2,FALSE),"Liberado")</f>
        <v>Liberado</v>
      </c>
      <c r="V2870" s="21"/>
      <c r="W2870" s="21"/>
      <c r="X2870" s="21"/>
      <c r="Y2870" s="21"/>
      <c r="Z2870" s="21"/>
      <c r="AA2870" s="21"/>
      <c r="AB2870" s="21"/>
      <c r="AC2870" s="21"/>
      <c r="AD2870" s="21"/>
      <c r="AE2870" s="21"/>
      <c r="AF2870" s="21"/>
      <c r="AG2870" s="21"/>
      <c r="AH2870" s="21"/>
      <c r="AI2870" s="21"/>
      <c r="AJ2870" s="21"/>
      <c r="AK2870" s="21"/>
      <c r="AL2870" s="21"/>
      <c r="AM2870" s="21"/>
      <c r="AN2870" s="21"/>
      <c r="AO2870" s="21"/>
      <c r="AP2870" s="21"/>
      <c r="AQ2870" s="21"/>
      <c r="AR2870" s="21"/>
      <c r="AS2870" s="21"/>
      <c r="AT2870" s="21"/>
      <c r="AU2870" s="21"/>
      <c r="AV2870" s="21"/>
      <c r="AW2870" s="21"/>
      <c r="AX2870" s="21"/>
      <c r="AY2870" s="21"/>
      <c r="AZ2870" s="21"/>
      <c r="BA2870" s="21"/>
    </row>
    <row r="2871" spans="1:53" s="31" customFormat="1" ht="20.100000000000001" customHeight="1" x14ac:dyDescent="0.2">
      <c r="A2871" s="12" t="s">
        <v>72</v>
      </c>
      <c r="B2871" s="18" t="s">
        <v>254</v>
      </c>
      <c r="C2871" s="12" t="s">
        <v>381</v>
      </c>
      <c r="D2871" s="12" t="s">
        <v>1647</v>
      </c>
      <c r="E2871" s="19" t="s">
        <v>5</v>
      </c>
      <c r="F2871" s="19" t="s">
        <v>2244</v>
      </c>
      <c r="G2871" s="19" t="s">
        <v>5978</v>
      </c>
      <c r="H2871" s="12" t="s">
        <v>5979</v>
      </c>
      <c r="I2871" s="20">
        <v>10251.02</v>
      </c>
      <c r="J2871" s="12" t="s">
        <v>2302</v>
      </c>
      <c r="K2871" s="12" t="s">
        <v>2303</v>
      </c>
      <c r="L2871" s="12" t="s">
        <v>2299</v>
      </c>
      <c r="M2871" s="12"/>
      <c r="N2871" s="12" t="s">
        <v>2528</v>
      </c>
      <c r="O2871" s="23">
        <v>0</v>
      </c>
      <c r="P2871" s="23">
        <v>0</v>
      </c>
      <c r="Q2871" s="23">
        <v>0</v>
      </c>
      <c r="R2871" s="24">
        <v>0</v>
      </c>
      <c r="S2871" s="25">
        <v>640</v>
      </c>
      <c r="T2871" s="21"/>
      <c r="U2871" s="22" t="str">
        <f>IFERROR(VLOOKUP(B2871,[1]Planilha1!$A$1:$B$34,2,FALSE),"Liberado")</f>
        <v>Liberado</v>
      </c>
      <c r="V2871" s="21"/>
      <c r="W2871" s="21"/>
      <c r="X2871" s="21"/>
      <c r="Y2871" s="21"/>
      <c r="Z2871" s="21"/>
      <c r="AA2871" s="21"/>
      <c r="AB2871" s="21"/>
      <c r="AC2871" s="21"/>
      <c r="AD2871" s="21"/>
      <c r="AE2871" s="21"/>
      <c r="AF2871" s="21"/>
      <c r="AG2871" s="21"/>
      <c r="AH2871" s="21"/>
      <c r="AI2871" s="21"/>
      <c r="AJ2871" s="21"/>
      <c r="AK2871" s="21"/>
      <c r="AL2871" s="21"/>
      <c r="AM2871" s="21"/>
      <c r="AN2871" s="21"/>
      <c r="AO2871" s="21"/>
      <c r="AP2871" s="21"/>
      <c r="AQ2871" s="21"/>
      <c r="AR2871" s="21"/>
      <c r="AS2871" s="21"/>
      <c r="AT2871" s="21"/>
      <c r="AU2871" s="21"/>
      <c r="AV2871" s="21"/>
      <c r="AW2871" s="21"/>
      <c r="AX2871" s="21"/>
      <c r="AY2871" s="21"/>
      <c r="AZ2871" s="21"/>
      <c r="BA2871" s="21"/>
    </row>
    <row r="2872" spans="1:53" s="31" customFormat="1" ht="20.100000000000001" customHeight="1" x14ac:dyDescent="0.2">
      <c r="A2872" s="12" t="s">
        <v>72</v>
      </c>
      <c r="B2872" s="18" t="s">
        <v>254</v>
      </c>
      <c r="C2872" s="12" t="s">
        <v>381</v>
      </c>
      <c r="D2872" s="12" t="s">
        <v>1648</v>
      </c>
      <c r="E2872" s="19" t="s">
        <v>5</v>
      </c>
      <c r="F2872" s="19" t="s">
        <v>2273</v>
      </c>
      <c r="G2872" s="19" t="s">
        <v>5980</v>
      </c>
      <c r="H2872" s="12" t="s">
        <v>2417</v>
      </c>
      <c r="I2872" s="20">
        <v>15000</v>
      </c>
      <c r="J2872" s="12" t="s">
        <v>2258</v>
      </c>
      <c r="K2872" s="12" t="s">
        <v>5981</v>
      </c>
      <c r="L2872" s="12" t="s">
        <v>7926</v>
      </c>
      <c r="M2872" s="12"/>
      <c r="N2872" s="12" t="s">
        <v>2412</v>
      </c>
      <c r="O2872" s="23">
        <v>0</v>
      </c>
      <c r="P2872" s="23">
        <v>10000</v>
      </c>
      <c r="Q2872" s="23">
        <v>0</v>
      </c>
      <c r="R2872" s="24">
        <v>0</v>
      </c>
      <c r="S2872" s="25">
        <v>400</v>
      </c>
      <c r="T2872" s="21"/>
      <c r="U2872" s="22" t="str">
        <f>IFERROR(VLOOKUP(B2872,[1]Planilha1!$A$1:$B$34,2,FALSE),"Liberado")</f>
        <v>Liberado</v>
      </c>
      <c r="V2872" s="21"/>
      <c r="W2872" s="21"/>
      <c r="X2872" s="21"/>
      <c r="Y2872" s="21"/>
      <c r="Z2872" s="21"/>
      <c r="AA2872" s="21"/>
      <c r="AB2872" s="21"/>
      <c r="AC2872" s="21"/>
      <c r="AD2872" s="21"/>
      <c r="AE2872" s="21"/>
      <c r="AF2872" s="21"/>
      <c r="AG2872" s="21"/>
      <c r="AH2872" s="21"/>
      <c r="AI2872" s="21"/>
      <c r="AJ2872" s="21"/>
      <c r="AK2872" s="21"/>
      <c r="AL2872" s="21"/>
      <c r="AM2872" s="21"/>
      <c r="AN2872" s="21"/>
      <c r="AO2872" s="21"/>
      <c r="AP2872" s="21"/>
      <c r="AQ2872" s="21"/>
      <c r="AR2872" s="21"/>
      <c r="AS2872" s="21"/>
      <c r="AT2872" s="21"/>
      <c r="AU2872" s="21"/>
      <c r="AV2872" s="21"/>
      <c r="AW2872" s="21"/>
      <c r="AX2872" s="21"/>
      <c r="AY2872" s="21"/>
      <c r="AZ2872" s="21"/>
      <c r="BA2872" s="21"/>
    </row>
    <row r="2873" spans="1:53" s="31" customFormat="1" ht="20.100000000000001" customHeight="1" x14ac:dyDescent="0.2">
      <c r="A2873" s="12" t="s">
        <v>72</v>
      </c>
      <c r="B2873" s="18" t="s">
        <v>254</v>
      </c>
      <c r="C2873" s="12" t="s">
        <v>381</v>
      </c>
      <c r="D2873" s="12" t="s">
        <v>1656</v>
      </c>
      <c r="E2873" s="19" t="s">
        <v>5</v>
      </c>
      <c r="F2873" s="19" t="s">
        <v>2273</v>
      </c>
      <c r="G2873" s="19" t="s">
        <v>6006</v>
      </c>
      <c r="H2873" s="12" t="s">
        <v>5966</v>
      </c>
      <c r="I2873" s="20">
        <v>27000</v>
      </c>
      <c r="J2873" s="12" t="s">
        <v>2302</v>
      </c>
      <c r="K2873" s="12" t="s">
        <v>2303</v>
      </c>
      <c r="L2873" s="12" t="s">
        <v>2326</v>
      </c>
      <c r="M2873" s="12"/>
      <c r="N2873" s="12" t="s">
        <v>6007</v>
      </c>
      <c r="O2873" s="23">
        <v>0</v>
      </c>
      <c r="P2873" s="23">
        <v>0</v>
      </c>
      <c r="Q2873" s="23">
        <v>0</v>
      </c>
      <c r="R2873" s="24">
        <v>0</v>
      </c>
      <c r="S2873" s="25">
        <v>288</v>
      </c>
      <c r="T2873" s="21"/>
      <c r="U2873" s="22" t="str">
        <f>IFERROR(VLOOKUP(B2873,[1]Planilha1!$A$1:$B$34,2,FALSE),"Liberado")</f>
        <v>Liberado</v>
      </c>
      <c r="V2873" s="21"/>
      <c r="W2873" s="21"/>
      <c r="X2873" s="21"/>
      <c r="Y2873" s="21"/>
      <c r="Z2873" s="21"/>
      <c r="AA2873" s="21"/>
      <c r="AB2873" s="21"/>
      <c r="AC2873" s="21"/>
      <c r="AD2873" s="21"/>
      <c r="AE2873" s="21"/>
      <c r="AF2873" s="21"/>
      <c r="AG2873" s="21"/>
      <c r="AH2873" s="21"/>
      <c r="AI2873" s="21"/>
      <c r="AJ2873" s="21"/>
      <c r="AK2873" s="21"/>
      <c r="AL2873" s="21"/>
      <c r="AM2873" s="21"/>
      <c r="AN2873" s="21"/>
      <c r="AO2873" s="21"/>
      <c r="AP2873" s="21"/>
      <c r="AQ2873" s="21"/>
      <c r="AR2873" s="21"/>
      <c r="AS2873" s="21"/>
      <c r="AT2873" s="21"/>
      <c r="AU2873" s="21"/>
      <c r="AV2873" s="21"/>
      <c r="AW2873" s="21"/>
      <c r="AX2873" s="21"/>
      <c r="AY2873" s="21"/>
      <c r="AZ2873" s="21"/>
      <c r="BA2873" s="21"/>
    </row>
    <row r="2874" spans="1:53" s="31" customFormat="1" ht="20.100000000000001" customHeight="1" x14ac:dyDescent="0.2">
      <c r="A2874" s="12" t="s">
        <v>72</v>
      </c>
      <c r="B2874" s="18" t="s">
        <v>254</v>
      </c>
      <c r="C2874" s="12" t="s">
        <v>411</v>
      </c>
      <c r="D2874" s="12" t="s">
        <v>1604</v>
      </c>
      <c r="E2874" s="19" t="s">
        <v>5</v>
      </c>
      <c r="F2874" s="19" t="s">
        <v>5955</v>
      </c>
      <c r="G2874" s="19" t="s">
        <v>5982</v>
      </c>
      <c r="H2874" s="12" t="s">
        <v>5852</v>
      </c>
      <c r="I2874" s="20">
        <v>0</v>
      </c>
      <c r="J2874" s="12" t="s">
        <v>2258</v>
      </c>
      <c r="K2874" s="12" t="s">
        <v>5983</v>
      </c>
      <c r="L2874" s="12" t="s">
        <v>2368</v>
      </c>
      <c r="M2874" s="12"/>
      <c r="N2874" s="12" t="s">
        <v>5984</v>
      </c>
      <c r="O2874" s="23">
        <v>0</v>
      </c>
      <c r="P2874" s="23">
        <v>0</v>
      </c>
      <c r="Q2874" s="23">
        <v>0</v>
      </c>
      <c r="R2874" s="24">
        <v>0</v>
      </c>
      <c r="S2874" s="25">
        <v>360</v>
      </c>
      <c r="T2874" s="21"/>
      <c r="U2874" s="22" t="str">
        <f>IFERROR(VLOOKUP(B2874,[1]Planilha1!$A$1:$B$34,2,FALSE),"Liberado")</f>
        <v>Liberado</v>
      </c>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row>
    <row r="2875" spans="1:53" s="31" customFormat="1" ht="20.100000000000001" customHeight="1" x14ac:dyDescent="0.2">
      <c r="A2875" s="12" t="s">
        <v>72</v>
      </c>
      <c r="B2875" s="18" t="s">
        <v>254</v>
      </c>
      <c r="C2875" s="12" t="s">
        <v>427</v>
      </c>
      <c r="D2875" s="12" t="s">
        <v>1649</v>
      </c>
      <c r="E2875" s="19" t="s">
        <v>5</v>
      </c>
      <c r="F2875" s="19" t="s">
        <v>2255</v>
      </c>
      <c r="G2875" s="19" t="s">
        <v>5985</v>
      </c>
      <c r="H2875" s="12" t="s">
        <v>5986</v>
      </c>
      <c r="I2875" s="20">
        <v>2797490</v>
      </c>
      <c r="J2875" s="12" t="s">
        <v>2258</v>
      </c>
      <c r="K2875" s="12" t="s">
        <v>2410</v>
      </c>
      <c r="L2875" s="12" t="s">
        <v>2368</v>
      </c>
      <c r="M2875" s="12"/>
      <c r="N2875" s="12" t="s">
        <v>2412</v>
      </c>
      <c r="O2875" s="23">
        <v>0</v>
      </c>
      <c r="P2875" s="23">
        <v>30000</v>
      </c>
      <c r="Q2875" s="23">
        <v>0</v>
      </c>
      <c r="R2875" s="24">
        <v>0</v>
      </c>
      <c r="S2875" s="25">
        <v>440</v>
      </c>
      <c r="T2875" s="21"/>
      <c r="U2875" s="22" t="str">
        <f>IFERROR(VLOOKUP(B2875,[1]Planilha1!$A$1:$B$34,2,FALSE),"Liberado")</f>
        <v>Liberado</v>
      </c>
      <c r="V2875" s="21"/>
      <c r="W2875" s="21"/>
      <c r="X2875" s="21"/>
      <c r="Y2875" s="21"/>
      <c r="Z2875" s="21"/>
      <c r="AA2875" s="21"/>
      <c r="AB2875" s="21"/>
      <c r="AC2875" s="21"/>
      <c r="AD2875" s="21"/>
      <c r="AE2875" s="21"/>
      <c r="AF2875" s="21"/>
      <c r="AG2875" s="21"/>
      <c r="AH2875" s="21"/>
      <c r="AI2875" s="21"/>
      <c r="AJ2875" s="21"/>
      <c r="AK2875" s="21"/>
      <c r="AL2875" s="21"/>
      <c r="AM2875" s="21"/>
      <c r="AN2875" s="21"/>
      <c r="AO2875" s="21"/>
      <c r="AP2875" s="21"/>
      <c r="AQ2875" s="21"/>
      <c r="AR2875" s="21"/>
      <c r="AS2875" s="21"/>
      <c r="AT2875" s="21"/>
      <c r="AU2875" s="21"/>
      <c r="AV2875" s="21"/>
      <c r="AW2875" s="21"/>
      <c r="AX2875" s="21"/>
      <c r="AY2875" s="21"/>
      <c r="AZ2875" s="21"/>
      <c r="BA2875" s="21"/>
    </row>
    <row r="2876" spans="1:53" s="31" customFormat="1" ht="20.100000000000001" customHeight="1" x14ac:dyDescent="0.2">
      <c r="A2876" s="12" t="s">
        <v>72</v>
      </c>
      <c r="B2876" s="18" t="s">
        <v>254</v>
      </c>
      <c r="C2876" s="12" t="s">
        <v>427</v>
      </c>
      <c r="D2876" s="12" t="s">
        <v>1650</v>
      </c>
      <c r="E2876" s="19" t="s">
        <v>5</v>
      </c>
      <c r="F2876" s="19" t="s">
        <v>2324</v>
      </c>
      <c r="G2876" s="19" t="s">
        <v>5987</v>
      </c>
      <c r="H2876" s="12" t="s">
        <v>5975</v>
      </c>
      <c r="I2876" s="20">
        <v>20000</v>
      </c>
      <c r="J2876" s="12" t="s">
        <v>2302</v>
      </c>
      <c r="K2876" s="12" t="s">
        <v>2303</v>
      </c>
      <c r="L2876" s="12" t="s">
        <v>10547</v>
      </c>
      <c r="M2876" s="12" t="s">
        <v>10555</v>
      </c>
      <c r="N2876" s="12" t="s">
        <v>5988</v>
      </c>
      <c r="O2876" s="23">
        <v>0</v>
      </c>
      <c r="P2876" s="23">
        <v>0</v>
      </c>
      <c r="Q2876" s="23">
        <v>0</v>
      </c>
      <c r="R2876" s="24">
        <v>0</v>
      </c>
      <c r="S2876" s="25">
        <v>680</v>
      </c>
      <c r="T2876" s="21"/>
      <c r="U2876" s="22" t="str">
        <f>IFERROR(VLOOKUP(B2876,[1]Planilha1!$A$1:$B$34,2,FALSE),"Liberado")</f>
        <v>Liberado</v>
      </c>
      <c r="V2876" s="21"/>
      <c r="W2876" s="21"/>
      <c r="X2876" s="21"/>
      <c r="Y2876" s="21"/>
      <c r="Z2876" s="21"/>
      <c r="AA2876" s="21"/>
      <c r="AB2876" s="21"/>
      <c r="AC2876" s="21"/>
      <c r="AD2876" s="21"/>
      <c r="AE2876" s="21"/>
      <c r="AF2876" s="21"/>
      <c r="AG2876" s="21"/>
      <c r="AH2876" s="21"/>
      <c r="AI2876" s="21"/>
      <c r="AJ2876" s="21"/>
      <c r="AK2876" s="21"/>
      <c r="AL2876" s="21"/>
      <c r="AM2876" s="21"/>
      <c r="AN2876" s="21"/>
      <c r="AO2876" s="21"/>
      <c r="AP2876" s="21"/>
      <c r="AQ2876" s="21"/>
      <c r="AR2876" s="21"/>
      <c r="AS2876" s="21"/>
      <c r="AT2876" s="21"/>
      <c r="AU2876" s="21"/>
      <c r="AV2876" s="21"/>
      <c r="AW2876" s="21"/>
      <c r="AX2876" s="21"/>
      <c r="AY2876" s="21"/>
      <c r="AZ2876" s="21"/>
      <c r="BA2876" s="21"/>
    </row>
    <row r="2877" spans="1:53" s="31" customFormat="1" ht="20.100000000000001" customHeight="1" x14ac:dyDescent="0.2">
      <c r="A2877" s="12" t="s">
        <v>72</v>
      </c>
      <c r="B2877" s="18" t="s">
        <v>254</v>
      </c>
      <c r="C2877" s="12" t="s">
        <v>427</v>
      </c>
      <c r="D2877" s="12" t="s">
        <v>1604</v>
      </c>
      <c r="E2877" s="19" t="s">
        <v>5</v>
      </c>
      <c r="F2877" s="19" t="s">
        <v>5955</v>
      </c>
      <c r="G2877" s="19" t="s">
        <v>5989</v>
      </c>
      <c r="H2877" s="12" t="s">
        <v>5962</v>
      </c>
      <c r="I2877" s="20">
        <v>105006.03</v>
      </c>
      <c r="J2877" s="12" t="s">
        <v>2258</v>
      </c>
      <c r="K2877" s="12" t="s">
        <v>5990</v>
      </c>
      <c r="L2877" s="12" t="s">
        <v>2368</v>
      </c>
      <c r="M2877" s="12"/>
      <c r="N2877" s="12" t="s">
        <v>5991</v>
      </c>
      <c r="O2877" s="23">
        <v>105006.03</v>
      </c>
      <c r="P2877" s="23">
        <v>0</v>
      </c>
      <c r="Q2877" s="23">
        <v>0</v>
      </c>
      <c r="R2877" s="24">
        <v>0</v>
      </c>
      <c r="S2877" s="25">
        <v>360</v>
      </c>
      <c r="T2877" s="21"/>
      <c r="U2877" s="22" t="str">
        <f>IFERROR(VLOOKUP(B2877,[1]Planilha1!$A$1:$B$34,2,FALSE),"Liberado")</f>
        <v>Liberado</v>
      </c>
      <c r="V2877" s="21"/>
      <c r="W2877" s="21"/>
      <c r="X2877" s="21"/>
      <c r="Y2877" s="21"/>
      <c r="Z2877" s="21"/>
      <c r="AA2877" s="21"/>
      <c r="AB2877" s="21"/>
      <c r="AC2877" s="21"/>
      <c r="AD2877" s="21"/>
      <c r="AE2877" s="21"/>
      <c r="AF2877" s="21"/>
      <c r="AG2877" s="21"/>
      <c r="AH2877" s="21"/>
      <c r="AI2877" s="21"/>
      <c r="AJ2877" s="21"/>
      <c r="AK2877" s="21"/>
      <c r="AL2877" s="21"/>
      <c r="AM2877" s="21"/>
      <c r="AN2877" s="21"/>
      <c r="AO2877" s="21"/>
      <c r="AP2877" s="21"/>
      <c r="AQ2877" s="21"/>
      <c r="AR2877" s="21"/>
      <c r="AS2877" s="21"/>
      <c r="AT2877" s="21"/>
      <c r="AU2877" s="21"/>
      <c r="AV2877" s="21"/>
      <c r="AW2877" s="21"/>
      <c r="AX2877" s="21"/>
      <c r="AY2877" s="21"/>
      <c r="AZ2877" s="21"/>
      <c r="BA2877" s="21"/>
    </row>
    <row r="2878" spans="1:53" s="31" customFormat="1" ht="20.100000000000001" customHeight="1" x14ac:dyDescent="0.2">
      <c r="A2878" s="12" t="s">
        <v>72</v>
      </c>
      <c r="B2878" s="18" t="s">
        <v>254</v>
      </c>
      <c r="C2878" s="12" t="s">
        <v>427</v>
      </c>
      <c r="D2878" s="12" t="s">
        <v>10556</v>
      </c>
      <c r="E2878" s="19" t="s">
        <v>5</v>
      </c>
      <c r="F2878" s="19" t="s">
        <v>9051</v>
      </c>
      <c r="G2878" s="19" t="s">
        <v>10557</v>
      </c>
      <c r="H2878" s="12" t="s">
        <v>5966</v>
      </c>
      <c r="I2878" s="20">
        <v>3251.71</v>
      </c>
      <c r="J2878" s="12" t="s">
        <v>2258</v>
      </c>
      <c r="K2878" s="12" t="s">
        <v>10558</v>
      </c>
      <c r="L2878" s="12" t="s">
        <v>2368</v>
      </c>
      <c r="M2878" s="12"/>
      <c r="N2878" s="12" t="s">
        <v>10559</v>
      </c>
      <c r="O2878" s="23">
        <v>0</v>
      </c>
      <c r="P2878" s="23">
        <v>3271.71</v>
      </c>
      <c r="Q2878" s="23">
        <v>0</v>
      </c>
      <c r="R2878" s="24">
        <v>0</v>
      </c>
      <c r="S2878" s="25">
        <v>448</v>
      </c>
      <c r="T2878" s="21"/>
      <c r="U2878" s="22" t="str">
        <f>IFERROR(VLOOKUP(B2878,[1]Planilha1!$A$1:$B$34,2,FALSE),"Liberado")</f>
        <v>Liberado</v>
      </c>
      <c r="V2878" s="21"/>
      <c r="W2878" s="21"/>
      <c r="X2878" s="21"/>
      <c r="Y2878" s="21"/>
      <c r="Z2878" s="21"/>
      <c r="AA2878" s="21"/>
      <c r="AB2878" s="21"/>
      <c r="AC2878" s="21"/>
      <c r="AD2878" s="21"/>
      <c r="AE2878" s="21"/>
      <c r="AF2878" s="21"/>
      <c r="AG2878" s="21"/>
      <c r="AH2878" s="21"/>
      <c r="AI2878" s="21"/>
      <c r="AJ2878" s="21"/>
      <c r="AK2878" s="21"/>
      <c r="AL2878" s="21"/>
      <c r="AM2878" s="21"/>
      <c r="AN2878" s="21"/>
      <c r="AO2878" s="21"/>
      <c r="AP2878" s="21"/>
      <c r="AQ2878" s="21"/>
      <c r="AR2878" s="21"/>
      <c r="AS2878" s="21"/>
      <c r="AT2878" s="21"/>
      <c r="AU2878" s="21"/>
      <c r="AV2878" s="21"/>
      <c r="AW2878" s="21"/>
      <c r="AX2878" s="21"/>
      <c r="AY2878" s="21"/>
      <c r="AZ2878" s="21"/>
      <c r="BA2878" s="21"/>
    </row>
    <row r="2879" spans="1:53" s="31" customFormat="1" ht="20.100000000000001" customHeight="1" x14ac:dyDescent="0.2">
      <c r="A2879" s="12" t="s">
        <v>72</v>
      </c>
      <c r="B2879" s="18" t="s">
        <v>254</v>
      </c>
      <c r="C2879" s="12" t="s">
        <v>427</v>
      </c>
      <c r="D2879" s="12" t="s">
        <v>1651</v>
      </c>
      <c r="E2879" s="19" t="s">
        <v>5</v>
      </c>
      <c r="F2879" s="19" t="s">
        <v>2324</v>
      </c>
      <c r="G2879" s="19" t="s">
        <v>5992</v>
      </c>
      <c r="H2879" s="12" t="s">
        <v>5979</v>
      </c>
      <c r="I2879" s="20">
        <v>30000</v>
      </c>
      <c r="J2879" s="12" t="s">
        <v>2302</v>
      </c>
      <c r="K2879" s="12" t="s">
        <v>5993</v>
      </c>
      <c r="L2879" s="12" t="s">
        <v>2299</v>
      </c>
      <c r="M2879" s="12"/>
      <c r="N2879" s="12" t="s">
        <v>5994</v>
      </c>
      <c r="O2879" s="23">
        <v>0</v>
      </c>
      <c r="P2879" s="23">
        <v>0</v>
      </c>
      <c r="Q2879" s="23">
        <v>0</v>
      </c>
      <c r="R2879" s="24">
        <v>0</v>
      </c>
      <c r="S2879" s="25">
        <v>440</v>
      </c>
      <c r="T2879" s="21"/>
      <c r="U2879" s="22" t="str">
        <f>IFERROR(VLOOKUP(B2879,[1]Planilha1!$A$1:$B$34,2,FALSE),"Liberado")</f>
        <v>Liberado</v>
      </c>
      <c r="V2879" s="21"/>
      <c r="W2879" s="21"/>
      <c r="X2879" s="21"/>
      <c r="Y2879" s="21"/>
      <c r="Z2879" s="21"/>
      <c r="AA2879" s="21"/>
      <c r="AB2879" s="21"/>
      <c r="AC2879" s="21"/>
      <c r="AD2879" s="21"/>
      <c r="AE2879" s="21"/>
      <c r="AF2879" s="21"/>
      <c r="AG2879" s="21"/>
      <c r="AH2879" s="21"/>
      <c r="AI2879" s="21"/>
      <c r="AJ2879" s="21"/>
      <c r="AK2879" s="21"/>
      <c r="AL2879" s="21"/>
      <c r="AM2879" s="21"/>
      <c r="AN2879" s="21"/>
      <c r="AO2879" s="21"/>
      <c r="AP2879" s="21"/>
      <c r="AQ2879" s="21"/>
      <c r="AR2879" s="21"/>
      <c r="AS2879" s="21"/>
      <c r="AT2879" s="21"/>
      <c r="AU2879" s="21"/>
      <c r="AV2879" s="21"/>
      <c r="AW2879" s="21"/>
      <c r="AX2879" s="21"/>
      <c r="AY2879" s="21"/>
      <c r="AZ2879" s="21"/>
      <c r="BA2879" s="21"/>
    </row>
    <row r="2880" spans="1:53" s="31" customFormat="1" ht="20.100000000000001" customHeight="1" x14ac:dyDescent="0.2">
      <c r="A2880" s="12" t="s">
        <v>72</v>
      </c>
      <c r="B2880" s="18" t="s">
        <v>254</v>
      </c>
      <c r="C2880" s="12" t="s">
        <v>427</v>
      </c>
      <c r="D2880" s="12" t="s">
        <v>1652</v>
      </c>
      <c r="E2880" s="19" t="s">
        <v>5</v>
      </c>
      <c r="F2880" s="19" t="s">
        <v>2273</v>
      </c>
      <c r="G2880" s="19" t="s">
        <v>5995</v>
      </c>
      <c r="H2880" s="12" t="s">
        <v>5966</v>
      </c>
      <c r="I2880" s="20">
        <v>17600</v>
      </c>
      <c r="J2880" s="12" t="s">
        <v>2302</v>
      </c>
      <c r="K2880" s="12" t="s">
        <v>2303</v>
      </c>
      <c r="L2880" s="12" t="s">
        <v>2326</v>
      </c>
      <c r="M2880" s="12"/>
      <c r="N2880" s="12" t="s">
        <v>5996</v>
      </c>
      <c r="O2880" s="23">
        <v>0</v>
      </c>
      <c r="P2880" s="23">
        <v>0</v>
      </c>
      <c r="Q2880" s="23">
        <v>0</v>
      </c>
      <c r="R2880" s="24">
        <v>0</v>
      </c>
      <c r="S2880" s="25">
        <v>288</v>
      </c>
      <c r="T2880" s="21"/>
      <c r="U2880" s="22" t="str">
        <f>IFERROR(VLOOKUP(B2880,[1]Planilha1!$A$1:$B$34,2,FALSE),"Liberado")</f>
        <v>Liberado</v>
      </c>
      <c r="V2880" s="21"/>
      <c r="W2880" s="21"/>
      <c r="X2880" s="21"/>
      <c r="Y2880" s="21"/>
      <c r="Z2880" s="21"/>
      <c r="AA2880" s="21"/>
      <c r="AB2880" s="21"/>
      <c r="AC2880" s="21"/>
      <c r="AD2880" s="21"/>
      <c r="AE2880" s="21"/>
      <c r="AF2880" s="21"/>
      <c r="AG2880" s="21"/>
      <c r="AH2880" s="21"/>
      <c r="AI2880" s="21"/>
      <c r="AJ2880" s="21"/>
      <c r="AK2880" s="21"/>
      <c r="AL2880" s="21"/>
      <c r="AM2880" s="21"/>
      <c r="AN2880" s="21"/>
      <c r="AO2880" s="21"/>
      <c r="AP2880" s="21"/>
      <c r="AQ2880" s="21"/>
      <c r="AR2880" s="21"/>
      <c r="AS2880" s="21"/>
      <c r="AT2880" s="21"/>
      <c r="AU2880" s="21"/>
      <c r="AV2880" s="21"/>
      <c r="AW2880" s="21"/>
      <c r="AX2880" s="21"/>
      <c r="AY2880" s="21"/>
      <c r="AZ2880" s="21"/>
      <c r="BA2880" s="21"/>
    </row>
    <row r="2881" spans="1:53" s="31" customFormat="1" ht="20.100000000000001" customHeight="1" x14ac:dyDescent="0.2">
      <c r="A2881" s="12" t="s">
        <v>72</v>
      </c>
      <c r="B2881" s="18" t="s">
        <v>254</v>
      </c>
      <c r="C2881" s="12" t="s">
        <v>466</v>
      </c>
      <c r="D2881" s="12" t="s">
        <v>1653</v>
      </c>
      <c r="E2881" s="19" t="s">
        <v>5</v>
      </c>
      <c r="F2881" s="19" t="s">
        <v>2255</v>
      </c>
      <c r="G2881" s="19" t="s">
        <v>5999</v>
      </c>
      <c r="H2881" s="12" t="s">
        <v>5966</v>
      </c>
      <c r="I2881" s="20">
        <v>15829</v>
      </c>
      <c r="J2881" s="12" t="s">
        <v>2258</v>
      </c>
      <c r="K2881" s="12" t="s">
        <v>6000</v>
      </c>
      <c r="L2881" s="12" t="s">
        <v>2368</v>
      </c>
      <c r="M2881" s="12"/>
      <c r="N2881" s="12" t="s">
        <v>6001</v>
      </c>
      <c r="O2881" s="23">
        <v>0</v>
      </c>
      <c r="P2881" s="23">
        <v>10829</v>
      </c>
      <c r="Q2881" s="23">
        <v>0</v>
      </c>
      <c r="R2881" s="24">
        <v>0</v>
      </c>
      <c r="S2881" s="25">
        <v>512</v>
      </c>
      <c r="T2881" s="21"/>
      <c r="U2881" s="22" t="str">
        <f>IFERROR(VLOOKUP(B2881,[1]Planilha1!$A$1:$B$34,2,FALSE),"Liberado")</f>
        <v>Liberado</v>
      </c>
      <c r="V2881" s="21"/>
      <c r="W2881" s="21"/>
      <c r="X2881" s="21"/>
      <c r="Y2881" s="21"/>
      <c r="Z2881" s="21"/>
      <c r="AA2881" s="21"/>
      <c r="AB2881" s="21"/>
      <c r="AC2881" s="21"/>
      <c r="AD2881" s="21"/>
      <c r="AE2881" s="21"/>
      <c r="AF2881" s="21"/>
      <c r="AG2881" s="21"/>
      <c r="AH2881" s="21"/>
      <c r="AI2881" s="21"/>
      <c r="AJ2881" s="21"/>
      <c r="AK2881" s="21"/>
      <c r="AL2881" s="21"/>
      <c r="AM2881" s="21"/>
      <c r="AN2881" s="21"/>
      <c r="AO2881" s="21"/>
      <c r="AP2881" s="21"/>
      <c r="AQ2881" s="21"/>
      <c r="AR2881" s="21"/>
      <c r="AS2881" s="21"/>
      <c r="AT2881" s="21"/>
      <c r="AU2881" s="21"/>
      <c r="AV2881" s="21"/>
      <c r="AW2881" s="21"/>
      <c r="AX2881" s="21"/>
      <c r="AY2881" s="21"/>
      <c r="AZ2881" s="21"/>
      <c r="BA2881" s="21"/>
    </row>
    <row r="2882" spans="1:53" s="31" customFormat="1" ht="20.100000000000001" customHeight="1" x14ac:dyDescent="0.2">
      <c r="A2882" s="12" t="s">
        <v>72</v>
      </c>
      <c r="B2882" s="18" t="s">
        <v>254</v>
      </c>
      <c r="C2882" s="12" t="s">
        <v>466</v>
      </c>
      <c r="D2882" s="12" t="s">
        <v>1654</v>
      </c>
      <c r="E2882" s="19" t="s">
        <v>5</v>
      </c>
      <c r="F2882" s="19" t="s">
        <v>2244</v>
      </c>
      <c r="G2882" s="19" t="s">
        <v>6002</v>
      </c>
      <c r="H2882" s="12" t="s">
        <v>5966</v>
      </c>
      <c r="I2882" s="20">
        <v>35937.96</v>
      </c>
      <c r="J2882" s="12" t="s">
        <v>2258</v>
      </c>
      <c r="K2882" s="12" t="s">
        <v>2584</v>
      </c>
      <c r="L2882" s="12" t="s">
        <v>2368</v>
      </c>
      <c r="M2882" s="12"/>
      <c r="N2882" s="12" t="s">
        <v>6003</v>
      </c>
      <c r="O2882" s="23">
        <v>0</v>
      </c>
      <c r="P2882" s="23">
        <v>10000</v>
      </c>
      <c r="Q2882" s="23">
        <v>0</v>
      </c>
      <c r="R2882" s="24">
        <v>0</v>
      </c>
      <c r="S2882" s="25">
        <v>608</v>
      </c>
      <c r="T2882" s="21"/>
      <c r="U2882" s="22" t="str">
        <f>IFERROR(VLOOKUP(B2882,[1]Planilha1!$A$1:$B$34,2,FALSE),"Liberado")</f>
        <v>Liberado</v>
      </c>
      <c r="V2882" s="21"/>
      <c r="W2882" s="21"/>
      <c r="X2882" s="21"/>
      <c r="Y2882" s="21"/>
      <c r="Z2882" s="21"/>
      <c r="AA2882" s="21"/>
      <c r="AB2882" s="21"/>
      <c r="AC2882" s="21"/>
      <c r="AD2882" s="21"/>
      <c r="AE2882" s="21"/>
      <c r="AF2882" s="21"/>
      <c r="AG2882" s="21"/>
      <c r="AH2882" s="21"/>
      <c r="AI2882" s="21"/>
      <c r="AJ2882" s="21"/>
      <c r="AK2882" s="21"/>
      <c r="AL2882" s="21"/>
      <c r="AM2882" s="21"/>
      <c r="AN2882" s="21"/>
      <c r="AO2882" s="21"/>
      <c r="AP2882" s="21"/>
      <c r="AQ2882" s="21"/>
      <c r="AR2882" s="21"/>
      <c r="AS2882" s="21"/>
      <c r="AT2882" s="21"/>
      <c r="AU2882" s="21"/>
      <c r="AV2882" s="21"/>
      <c r="AW2882" s="21"/>
      <c r="AX2882" s="21"/>
      <c r="AY2882" s="21"/>
      <c r="AZ2882" s="21"/>
      <c r="BA2882" s="21"/>
    </row>
    <row r="2883" spans="1:53" s="31" customFormat="1" ht="20.100000000000001" customHeight="1" x14ac:dyDescent="0.2">
      <c r="A2883" s="12" t="s">
        <v>72</v>
      </c>
      <c r="B2883" s="18" t="s">
        <v>254</v>
      </c>
      <c r="C2883" s="12" t="s">
        <v>337</v>
      </c>
      <c r="D2883" s="12" t="s">
        <v>1657</v>
      </c>
      <c r="E2883" s="19" t="s">
        <v>5</v>
      </c>
      <c r="F2883" s="19" t="s">
        <v>2273</v>
      </c>
      <c r="G2883" s="19" t="s">
        <v>6011</v>
      </c>
      <c r="H2883" s="12" t="s">
        <v>6012</v>
      </c>
      <c r="I2883" s="20">
        <v>10000</v>
      </c>
      <c r="J2883" s="12" t="s">
        <v>2302</v>
      </c>
      <c r="K2883" s="12" t="s">
        <v>2303</v>
      </c>
      <c r="L2883" s="12" t="s">
        <v>2299</v>
      </c>
      <c r="M2883" s="12"/>
      <c r="N2883" s="12" t="s">
        <v>6013</v>
      </c>
      <c r="O2883" s="23">
        <v>0</v>
      </c>
      <c r="P2883" s="23">
        <v>0</v>
      </c>
      <c r="Q2883" s="23">
        <v>0</v>
      </c>
      <c r="R2883" s="24">
        <v>0</v>
      </c>
      <c r="S2883" s="25">
        <v>288</v>
      </c>
      <c r="T2883" s="21"/>
      <c r="U2883" s="22" t="str">
        <f>IFERROR(VLOOKUP(B2883,[1]Planilha1!$A$1:$B$34,2,FALSE),"Liberado")</f>
        <v>Liberado</v>
      </c>
      <c r="V2883" s="21"/>
      <c r="W2883" s="21"/>
      <c r="X2883" s="21"/>
      <c r="Y2883" s="21"/>
      <c r="Z2883" s="21"/>
      <c r="AA2883" s="21"/>
      <c r="AB2883" s="21"/>
      <c r="AC2883" s="21"/>
      <c r="AD2883" s="21"/>
      <c r="AE2883" s="21"/>
      <c r="AF2883" s="21"/>
      <c r="AG2883" s="21"/>
      <c r="AH2883" s="21"/>
      <c r="AI2883" s="21"/>
      <c r="AJ2883" s="21"/>
      <c r="AK2883" s="21"/>
      <c r="AL2883" s="21"/>
      <c r="AM2883" s="21"/>
      <c r="AN2883" s="21"/>
      <c r="AO2883" s="21"/>
      <c r="AP2883" s="21"/>
      <c r="AQ2883" s="21"/>
      <c r="AR2883" s="21"/>
      <c r="AS2883" s="21"/>
      <c r="AT2883" s="21"/>
      <c r="AU2883" s="21"/>
      <c r="AV2883" s="21"/>
      <c r="AW2883" s="21"/>
      <c r="AX2883" s="21"/>
      <c r="AY2883" s="21"/>
      <c r="AZ2883" s="21"/>
      <c r="BA2883" s="21"/>
    </row>
    <row r="2884" spans="1:53" s="31" customFormat="1" ht="20.100000000000001" customHeight="1" x14ac:dyDescent="0.2">
      <c r="A2884" s="12" t="s">
        <v>72</v>
      </c>
      <c r="B2884" s="18" t="s">
        <v>254</v>
      </c>
      <c r="C2884" s="12" t="s">
        <v>337</v>
      </c>
      <c r="D2884" s="12" t="s">
        <v>1658</v>
      </c>
      <c r="E2884" s="19" t="s">
        <v>5</v>
      </c>
      <c r="F2884" s="19" t="s">
        <v>2273</v>
      </c>
      <c r="G2884" s="19" t="s">
        <v>6014</v>
      </c>
      <c r="H2884" s="12" t="s">
        <v>6012</v>
      </c>
      <c r="I2884" s="20">
        <v>10000</v>
      </c>
      <c r="J2884" s="12" t="s">
        <v>2302</v>
      </c>
      <c r="K2884" s="12" t="s">
        <v>2303</v>
      </c>
      <c r="L2884" s="12" t="s">
        <v>2299</v>
      </c>
      <c r="M2884" s="12"/>
      <c r="N2884" s="12" t="s">
        <v>6015</v>
      </c>
      <c r="O2884" s="23">
        <v>0</v>
      </c>
      <c r="P2884" s="23">
        <v>0</v>
      </c>
      <c r="Q2884" s="23">
        <v>0</v>
      </c>
      <c r="R2884" s="24">
        <v>0</v>
      </c>
      <c r="S2884" s="25">
        <v>288</v>
      </c>
      <c r="T2884" s="21"/>
      <c r="U2884" s="22" t="str">
        <f>IFERROR(VLOOKUP(B2884,[1]Planilha1!$A$1:$B$34,2,FALSE),"Liberado")</f>
        <v>Liberado</v>
      </c>
      <c r="V2884" s="21"/>
      <c r="W2884" s="21"/>
      <c r="X2884" s="21"/>
      <c r="Y2884" s="21"/>
      <c r="Z2884" s="21"/>
      <c r="AA2884" s="21"/>
      <c r="AB2884" s="21"/>
      <c r="AC2884" s="21"/>
      <c r="AD2884" s="21"/>
      <c r="AE2884" s="21"/>
      <c r="AF2884" s="21"/>
      <c r="AG2884" s="21"/>
      <c r="AH2884" s="21"/>
      <c r="AI2884" s="21"/>
      <c r="AJ2884" s="21"/>
      <c r="AK2884" s="21"/>
      <c r="AL2884" s="21"/>
      <c r="AM2884" s="21"/>
      <c r="AN2884" s="21"/>
      <c r="AO2884" s="21"/>
      <c r="AP2884" s="21"/>
      <c r="AQ2884" s="21"/>
      <c r="AR2884" s="21"/>
      <c r="AS2884" s="21"/>
      <c r="AT2884" s="21"/>
      <c r="AU2884" s="21"/>
      <c r="AV2884" s="21"/>
      <c r="AW2884" s="21"/>
      <c r="AX2884" s="21"/>
      <c r="AY2884" s="21"/>
      <c r="AZ2884" s="21"/>
      <c r="BA2884" s="21"/>
    </row>
    <row r="2885" spans="1:53" s="31" customFormat="1" ht="20.100000000000001" customHeight="1" x14ac:dyDescent="0.2">
      <c r="A2885" s="12" t="s">
        <v>72</v>
      </c>
      <c r="B2885" s="18" t="s">
        <v>254</v>
      </c>
      <c r="C2885" s="12" t="s">
        <v>381</v>
      </c>
      <c r="D2885" s="12" t="s">
        <v>1661</v>
      </c>
      <c r="E2885" s="19" t="s">
        <v>5</v>
      </c>
      <c r="F2885" s="19" t="s">
        <v>2273</v>
      </c>
      <c r="G2885" s="19" t="s">
        <v>6025</v>
      </c>
      <c r="H2885" s="12" t="s">
        <v>5966</v>
      </c>
      <c r="I2885" s="20">
        <v>10000</v>
      </c>
      <c r="J2885" s="12" t="s">
        <v>2302</v>
      </c>
      <c r="K2885" s="12" t="s">
        <v>2303</v>
      </c>
      <c r="L2885" s="12" t="s">
        <v>2299</v>
      </c>
      <c r="M2885" s="12"/>
      <c r="N2885" s="12" t="s">
        <v>2528</v>
      </c>
      <c r="O2885" s="23">
        <v>0</v>
      </c>
      <c r="P2885" s="23">
        <v>0</v>
      </c>
      <c r="Q2885" s="23">
        <v>0</v>
      </c>
      <c r="R2885" s="24">
        <v>0</v>
      </c>
      <c r="S2885" s="25">
        <v>736</v>
      </c>
      <c r="T2885" s="21"/>
      <c r="U2885" s="22" t="str">
        <f>IFERROR(VLOOKUP(B2885,[1]Planilha1!$A$1:$B$34,2,FALSE),"Liberado")</f>
        <v>Liberado</v>
      </c>
      <c r="V2885" s="21"/>
      <c r="W2885" s="21"/>
      <c r="X2885" s="21"/>
      <c r="Y2885" s="21"/>
      <c r="Z2885" s="21"/>
      <c r="AA2885" s="21"/>
      <c r="AB2885" s="21"/>
      <c r="AC2885" s="21"/>
      <c r="AD2885" s="21"/>
      <c r="AE2885" s="21"/>
      <c r="AF2885" s="21"/>
      <c r="AG2885" s="21"/>
      <c r="AH2885" s="21"/>
      <c r="AI2885" s="21"/>
      <c r="AJ2885" s="21"/>
      <c r="AK2885" s="21"/>
      <c r="AL2885" s="21"/>
      <c r="AM2885" s="21"/>
      <c r="AN2885" s="21"/>
      <c r="AO2885" s="21"/>
      <c r="AP2885" s="21"/>
      <c r="AQ2885" s="21"/>
      <c r="AR2885" s="21"/>
      <c r="AS2885" s="21"/>
      <c r="AT2885" s="21"/>
      <c r="AU2885" s="21"/>
      <c r="AV2885" s="21"/>
      <c r="AW2885" s="21"/>
      <c r="AX2885" s="21"/>
      <c r="AY2885" s="21"/>
      <c r="AZ2885" s="21"/>
      <c r="BA2885" s="21"/>
    </row>
    <row r="2886" spans="1:53" s="31" customFormat="1" ht="20.100000000000001" customHeight="1" x14ac:dyDescent="0.2">
      <c r="A2886" s="12" t="s">
        <v>72</v>
      </c>
      <c r="B2886" s="18" t="s">
        <v>254</v>
      </c>
      <c r="C2886" s="12" t="s">
        <v>466</v>
      </c>
      <c r="D2886" s="12" t="s">
        <v>1689</v>
      </c>
      <c r="E2886" s="19" t="s">
        <v>5</v>
      </c>
      <c r="F2886" s="19" t="s">
        <v>2273</v>
      </c>
      <c r="G2886" s="19" t="s">
        <v>6106</v>
      </c>
      <c r="H2886" s="12" t="s">
        <v>5966</v>
      </c>
      <c r="I2886" s="20">
        <v>10000</v>
      </c>
      <c r="J2886" s="12" t="s">
        <v>2302</v>
      </c>
      <c r="K2886" s="12" t="s">
        <v>2303</v>
      </c>
      <c r="L2886" s="12" t="s">
        <v>2299</v>
      </c>
      <c r="M2886" s="12"/>
      <c r="N2886" s="12" t="s">
        <v>2528</v>
      </c>
      <c r="O2886" s="23">
        <v>0</v>
      </c>
      <c r="P2886" s="23">
        <v>0</v>
      </c>
      <c r="Q2886" s="23">
        <v>0</v>
      </c>
      <c r="R2886" s="24">
        <v>0</v>
      </c>
      <c r="S2886" s="25">
        <v>736</v>
      </c>
      <c r="T2886" s="21"/>
      <c r="U2886" s="22" t="str">
        <f>IFERROR(VLOOKUP(B2886,[1]Planilha1!$A$1:$B$34,2,FALSE),"Liberado")</f>
        <v>Liberado</v>
      </c>
      <c r="V2886" s="21"/>
      <c r="W2886" s="21"/>
      <c r="X2886" s="21"/>
      <c r="Y2886" s="21"/>
      <c r="Z2886" s="21"/>
      <c r="AA2886" s="21"/>
      <c r="AB2886" s="21"/>
      <c r="AC2886" s="21"/>
      <c r="AD2886" s="21"/>
      <c r="AE2886" s="21"/>
      <c r="AF2886" s="21"/>
      <c r="AG2886" s="21"/>
      <c r="AH2886" s="21"/>
      <c r="AI2886" s="21"/>
      <c r="AJ2886" s="21"/>
      <c r="AK2886" s="21"/>
      <c r="AL2886" s="21"/>
      <c r="AM2886" s="21"/>
      <c r="AN2886" s="21"/>
      <c r="AO2886" s="21"/>
      <c r="AP2886" s="21"/>
      <c r="AQ2886" s="21"/>
      <c r="AR2886" s="21"/>
      <c r="AS2886" s="21"/>
      <c r="AT2886" s="21"/>
      <c r="AU2886" s="21"/>
      <c r="AV2886" s="21"/>
      <c r="AW2886" s="21"/>
      <c r="AX2886" s="21"/>
      <c r="AY2886" s="21"/>
      <c r="AZ2886" s="21"/>
      <c r="BA2886" s="21"/>
    </row>
    <row r="2887" spans="1:53" s="31" customFormat="1" ht="20.100000000000001" customHeight="1" x14ac:dyDescent="0.2">
      <c r="A2887" s="27" t="s">
        <v>153</v>
      </c>
      <c r="B2887" s="28" t="s">
        <v>254</v>
      </c>
      <c r="C2887" s="27" t="s">
        <v>1893</v>
      </c>
      <c r="D2887" s="27" t="s">
        <v>2012</v>
      </c>
      <c r="E2887" s="27" t="s">
        <v>7</v>
      </c>
      <c r="F2887" s="27" t="s">
        <v>11737</v>
      </c>
      <c r="G2887" s="27" t="s">
        <v>7022</v>
      </c>
      <c r="H2887" s="27" t="s">
        <v>7023</v>
      </c>
      <c r="I2887" s="29">
        <v>40000</v>
      </c>
      <c r="J2887" s="27" t="s">
        <v>6544</v>
      </c>
      <c r="K2887" s="27" t="s">
        <v>11738</v>
      </c>
      <c r="L2887" s="27" t="s">
        <v>11739</v>
      </c>
      <c r="M2887" s="30" t="s">
        <v>6531</v>
      </c>
      <c r="N2887" s="27" t="s">
        <v>7024</v>
      </c>
      <c r="O2887" s="23">
        <v>0</v>
      </c>
      <c r="P2887" s="23">
        <v>202351.86</v>
      </c>
      <c r="Q2887" s="23">
        <v>0</v>
      </c>
      <c r="R2887" s="24">
        <v>202351.86</v>
      </c>
      <c r="S2887" s="25">
        <v>0</v>
      </c>
      <c r="T2887" s="34" t="s">
        <v>12064</v>
      </c>
      <c r="U2887" s="22" t="str">
        <f>IFERROR(VLOOKUP(B2887,[1]Planilha1!$A$1:$B$34,2,FALSE),"Liberado")</f>
        <v>Liberado</v>
      </c>
    </row>
    <row r="2888" spans="1:53" s="31" customFormat="1" ht="20.100000000000001" customHeight="1" x14ac:dyDescent="0.2">
      <c r="A2888" s="40" t="s">
        <v>153</v>
      </c>
      <c r="B2888" s="41" t="s">
        <v>254</v>
      </c>
      <c r="C2888" s="14">
        <v>1</v>
      </c>
      <c r="D2888" s="40" t="s">
        <v>2221</v>
      </c>
      <c r="E2888" s="42" t="s">
        <v>2220</v>
      </c>
      <c r="F2888" s="43" t="s">
        <v>7389</v>
      </c>
      <c r="G2888" s="36" t="s">
        <v>7571</v>
      </c>
      <c r="H2888" s="40" t="s">
        <v>2221</v>
      </c>
      <c r="I2888" s="44">
        <v>108891.65</v>
      </c>
      <c r="J2888" s="40" t="s">
        <v>7391</v>
      </c>
      <c r="K2888" s="40" t="s">
        <v>7572</v>
      </c>
      <c r="L2888" s="40" t="s">
        <v>7573</v>
      </c>
      <c r="M2888" s="42" t="s">
        <v>40</v>
      </c>
      <c r="N2888" s="40" t="s">
        <v>7852</v>
      </c>
      <c r="O2888" s="23">
        <v>0</v>
      </c>
      <c r="P2888" s="23">
        <v>108891.65</v>
      </c>
      <c r="Q2888" s="23">
        <v>0</v>
      </c>
      <c r="R2888" s="24">
        <v>0</v>
      </c>
      <c r="S2888" s="25">
        <v>0</v>
      </c>
      <c r="T2888" s="32"/>
      <c r="U2888" s="22" t="str">
        <f>IFERROR(VLOOKUP(B2888,[1]Planilha1!$A$1:$B$34,2,FALSE),"Liberado")</f>
        <v>Liberado</v>
      </c>
      <c r="V2888" s="45"/>
      <c r="W2888" s="45"/>
      <c r="X2888" s="45"/>
      <c r="Y2888" s="45"/>
      <c r="Z2888" s="45"/>
      <c r="AA2888" s="45"/>
      <c r="AB2888" s="45"/>
      <c r="AC2888" s="45"/>
      <c r="AD2888" s="45"/>
      <c r="AE2888" s="45"/>
      <c r="AF2888" s="45"/>
      <c r="AG2888" s="45"/>
      <c r="AH2888" s="45"/>
      <c r="AI2888" s="45"/>
      <c r="AJ2888" s="45"/>
      <c r="AK2888" s="45"/>
      <c r="AL2888" s="45"/>
      <c r="AM2888" s="45"/>
      <c r="AN2888" s="45"/>
      <c r="AO2888" s="45"/>
      <c r="AP2888" s="45"/>
      <c r="AQ2888" s="45"/>
      <c r="AR2888" s="45"/>
      <c r="AS2888" s="45"/>
      <c r="AT2888" s="45"/>
      <c r="AU2888" s="45"/>
      <c r="AV2888" s="45"/>
      <c r="AW2888" s="45"/>
      <c r="AX2888" s="45"/>
      <c r="AY2888" s="45"/>
      <c r="AZ2888" s="45"/>
      <c r="BA2888" s="45"/>
    </row>
    <row r="2889" spans="1:53" s="31" customFormat="1" ht="20.100000000000001" customHeight="1" x14ac:dyDescent="0.2">
      <c r="A2889" s="40" t="s">
        <v>153</v>
      </c>
      <c r="B2889" s="41" t="s">
        <v>254</v>
      </c>
      <c r="C2889" s="14">
        <v>1</v>
      </c>
      <c r="D2889" s="40" t="s">
        <v>2239</v>
      </c>
      <c r="E2889" s="42" t="s">
        <v>2220</v>
      </c>
      <c r="F2889" s="43" t="s">
        <v>7389</v>
      </c>
      <c r="G2889" s="36" t="s">
        <v>7574</v>
      </c>
      <c r="H2889" s="40" t="s">
        <v>2239</v>
      </c>
      <c r="I2889" s="44">
        <v>54410.21</v>
      </c>
      <c r="J2889" s="40" t="s">
        <v>7391</v>
      </c>
      <c r="K2889" s="40" t="s">
        <v>7549</v>
      </c>
      <c r="L2889" s="40" t="s">
        <v>7419</v>
      </c>
      <c r="M2889" s="42" t="s">
        <v>40</v>
      </c>
      <c r="N2889" s="40" t="s">
        <v>7852</v>
      </c>
      <c r="O2889" s="23">
        <v>0</v>
      </c>
      <c r="P2889" s="23">
        <v>54410.21</v>
      </c>
      <c r="Q2889" s="23">
        <v>0</v>
      </c>
      <c r="R2889" s="24">
        <v>0</v>
      </c>
      <c r="S2889" s="25">
        <v>0</v>
      </c>
      <c r="T2889" s="32"/>
      <c r="U2889" s="22" t="str">
        <f>IFERROR(VLOOKUP(B2889,[1]Planilha1!$A$1:$B$34,2,FALSE),"Liberado")</f>
        <v>Liberado</v>
      </c>
      <c r="V2889" s="45"/>
      <c r="W2889" s="45"/>
      <c r="X2889" s="45"/>
      <c r="Y2889" s="45"/>
      <c r="Z2889" s="45"/>
      <c r="AA2889" s="45"/>
      <c r="AB2889" s="45"/>
      <c r="AC2889" s="45"/>
      <c r="AD2889" s="45"/>
      <c r="AE2889" s="45"/>
      <c r="AF2889" s="45"/>
      <c r="AG2889" s="45"/>
      <c r="AH2889" s="45"/>
      <c r="AI2889" s="45"/>
      <c r="AJ2889" s="45"/>
      <c r="AK2889" s="45"/>
      <c r="AL2889" s="45"/>
      <c r="AM2889" s="45"/>
      <c r="AN2889" s="45"/>
      <c r="AO2889" s="45"/>
      <c r="AP2889" s="45"/>
      <c r="AQ2889" s="45"/>
      <c r="AR2889" s="45"/>
      <c r="AS2889" s="45"/>
      <c r="AT2889" s="45"/>
      <c r="AU2889" s="45"/>
      <c r="AV2889" s="45"/>
      <c r="AW2889" s="45"/>
      <c r="AX2889" s="45"/>
      <c r="AY2889" s="45"/>
      <c r="AZ2889" s="45"/>
      <c r="BA2889" s="45"/>
    </row>
    <row r="2890" spans="1:53" s="31" customFormat="1" ht="20.100000000000001" customHeight="1" x14ac:dyDescent="0.2">
      <c r="A2890" s="12" t="s">
        <v>64</v>
      </c>
      <c r="B2890" s="18" t="s">
        <v>247</v>
      </c>
      <c r="C2890" s="12" t="s">
        <v>334</v>
      </c>
      <c r="D2890" s="12" t="s">
        <v>335</v>
      </c>
      <c r="E2890" s="19" t="s">
        <v>5</v>
      </c>
      <c r="F2890" s="19" t="s">
        <v>10</v>
      </c>
      <c r="G2890" s="19" t="s">
        <v>2300</v>
      </c>
      <c r="H2890" s="12" t="s">
        <v>2301</v>
      </c>
      <c r="I2890" s="20">
        <v>75423.899999999994</v>
      </c>
      <c r="J2890" s="12" t="s">
        <v>2302</v>
      </c>
      <c r="K2890" s="12" t="s">
        <v>2303</v>
      </c>
      <c r="L2890" s="12" t="s">
        <v>2299</v>
      </c>
      <c r="M2890" s="12"/>
      <c r="N2890" s="12" t="s">
        <v>2305</v>
      </c>
      <c r="O2890" s="20">
        <v>0</v>
      </c>
      <c r="P2890" s="20">
        <v>0</v>
      </c>
      <c r="Q2890" s="20">
        <v>0</v>
      </c>
      <c r="R2890" s="20">
        <v>0</v>
      </c>
      <c r="S2890" s="20">
        <v>520</v>
      </c>
      <c r="T2890" s="21"/>
      <c r="U2890" s="22" t="str">
        <f>IFERROR(VLOOKUP(B2890,[1]Planilha1!$A$1:$B$34,2,FALSE),"Liberado")</f>
        <v>Liberado</v>
      </c>
      <c r="V2890" s="21"/>
      <c r="W2890" s="21"/>
      <c r="X2890" s="21"/>
      <c r="Y2890" s="21"/>
      <c r="Z2890" s="21"/>
      <c r="AA2890" s="21"/>
      <c r="AB2890" s="21"/>
      <c r="AC2890" s="21"/>
      <c r="AD2890" s="21"/>
      <c r="AE2890" s="21"/>
      <c r="AF2890" s="21"/>
      <c r="AG2890" s="21"/>
      <c r="AH2890" s="21"/>
      <c r="AI2890" s="21"/>
      <c r="AJ2890" s="21"/>
      <c r="AK2890" s="21"/>
      <c r="AL2890" s="21"/>
      <c r="AM2890" s="21"/>
      <c r="AN2890" s="21"/>
      <c r="AO2890" s="21"/>
      <c r="AP2890" s="21"/>
      <c r="AQ2890" s="21"/>
      <c r="AR2890" s="21"/>
      <c r="AS2890" s="21"/>
      <c r="AT2890" s="21"/>
      <c r="AU2890" s="21"/>
      <c r="AV2890" s="21"/>
      <c r="AW2890" s="21"/>
      <c r="AX2890" s="21"/>
      <c r="AY2890" s="21"/>
      <c r="AZ2890" s="21"/>
      <c r="BA2890" s="21"/>
    </row>
    <row r="2891" spans="1:53" s="31" customFormat="1" ht="20.100000000000001" customHeight="1" x14ac:dyDescent="0.2">
      <c r="A2891" s="12" t="s">
        <v>64</v>
      </c>
      <c r="B2891" s="18" t="s">
        <v>247</v>
      </c>
      <c r="C2891" s="12" t="s">
        <v>331</v>
      </c>
      <c r="D2891" s="12" t="s">
        <v>376</v>
      </c>
      <c r="E2891" s="19" t="s">
        <v>5</v>
      </c>
      <c r="F2891" s="19" t="s">
        <v>2273</v>
      </c>
      <c r="G2891" s="19" t="s">
        <v>2467</v>
      </c>
      <c r="H2891" s="12" t="s">
        <v>2468</v>
      </c>
      <c r="I2891" s="20">
        <v>10560</v>
      </c>
      <c r="J2891" s="12" t="s">
        <v>2302</v>
      </c>
      <c r="K2891" s="12" t="s">
        <v>2303</v>
      </c>
      <c r="L2891" s="12" t="s">
        <v>2299</v>
      </c>
      <c r="M2891" s="12"/>
      <c r="N2891" s="12" t="s">
        <v>2469</v>
      </c>
      <c r="O2891" s="20">
        <v>0</v>
      </c>
      <c r="P2891" s="20">
        <v>0</v>
      </c>
      <c r="Q2891" s="20">
        <v>0</v>
      </c>
      <c r="R2891" s="20">
        <v>0</v>
      </c>
      <c r="S2891" s="20">
        <v>256</v>
      </c>
      <c r="T2891" s="21"/>
      <c r="U2891" s="22" t="str">
        <f>IFERROR(VLOOKUP(B2891,[1]Planilha1!$A$1:$B$34,2,FALSE),"Liberado")</f>
        <v>Liberado</v>
      </c>
      <c r="V2891" s="21"/>
      <c r="W2891" s="21"/>
      <c r="X2891" s="21"/>
      <c r="Y2891" s="21"/>
      <c r="Z2891" s="21"/>
      <c r="AA2891" s="21"/>
      <c r="AB2891" s="21"/>
      <c r="AC2891" s="21"/>
      <c r="AD2891" s="21"/>
      <c r="AE2891" s="21"/>
      <c r="AF2891" s="21"/>
      <c r="AG2891" s="21"/>
      <c r="AH2891" s="21"/>
      <c r="AI2891" s="21"/>
      <c r="AJ2891" s="21"/>
      <c r="AK2891" s="21"/>
      <c r="AL2891" s="21"/>
      <c r="AM2891" s="21"/>
      <c r="AN2891" s="21"/>
      <c r="AO2891" s="21"/>
      <c r="AP2891" s="21"/>
      <c r="AQ2891" s="21"/>
      <c r="AR2891" s="21"/>
      <c r="AS2891" s="21"/>
      <c r="AT2891" s="21"/>
      <c r="AU2891" s="21"/>
      <c r="AV2891" s="21"/>
      <c r="AW2891" s="21"/>
      <c r="AX2891" s="21"/>
      <c r="AY2891" s="21"/>
      <c r="AZ2891" s="21"/>
      <c r="BA2891" s="21"/>
    </row>
    <row r="2892" spans="1:53" s="31" customFormat="1" ht="20.100000000000001" customHeight="1" x14ac:dyDescent="0.2">
      <c r="A2892" s="12" t="s">
        <v>64</v>
      </c>
      <c r="B2892" s="18" t="s">
        <v>247</v>
      </c>
      <c r="C2892" s="12" t="s">
        <v>331</v>
      </c>
      <c r="D2892" s="12" t="s">
        <v>8017</v>
      </c>
      <c r="E2892" s="19" t="s">
        <v>5</v>
      </c>
      <c r="F2892" s="19" t="s">
        <v>2434</v>
      </c>
      <c r="G2892" s="19" t="s">
        <v>8018</v>
      </c>
      <c r="H2892" s="12" t="s">
        <v>4888</v>
      </c>
      <c r="I2892" s="20">
        <v>0</v>
      </c>
      <c r="J2892" s="12" t="s">
        <v>2302</v>
      </c>
      <c r="K2892" s="12" t="s">
        <v>8019</v>
      </c>
      <c r="L2892" s="12" t="s">
        <v>7961</v>
      </c>
      <c r="M2892" s="12" t="s">
        <v>8020</v>
      </c>
      <c r="N2892" s="12" t="s">
        <v>8021</v>
      </c>
      <c r="O2892" s="20">
        <v>0</v>
      </c>
      <c r="P2892" s="20">
        <v>0</v>
      </c>
      <c r="Q2892" s="20">
        <v>0</v>
      </c>
      <c r="R2892" s="20">
        <v>0</v>
      </c>
      <c r="S2892" s="20">
        <v>96</v>
      </c>
      <c r="T2892" s="21"/>
      <c r="U2892" s="22" t="str">
        <f>IFERROR(VLOOKUP(B2892,[1]Planilha1!$A$1:$B$34,2,FALSE),"Liberado")</f>
        <v>Liberado</v>
      </c>
      <c r="V2892" s="21"/>
      <c r="W2892" s="21"/>
      <c r="X2892" s="21"/>
      <c r="Y2892" s="21"/>
      <c r="Z2892" s="21"/>
      <c r="AA2892" s="21"/>
      <c r="AB2892" s="21"/>
      <c r="AC2892" s="21"/>
      <c r="AD2892" s="21"/>
      <c r="AE2892" s="21"/>
      <c r="AF2892" s="21"/>
      <c r="AG2892" s="21"/>
      <c r="AH2892" s="21"/>
      <c r="AI2892" s="21"/>
      <c r="AJ2892" s="21"/>
      <c r="AK2892" s="21"/>
      <c r="AL2892" s="21"/>
      <c r="AM2892" s="21"/>
      <c r="AN2892" s="21"/>
      <c r="AO2892" s="21"/>
      <c r="AP2892" s="21"/>
      <c r="AQ2892" s="21"/>
      <c r="AR2892" s="21"/>
      <c r="AS2892" s="21"/>
      <c r="AT2892" s="21"/>
      <c r="AU2892" s="21"/>
      <c r="AV2892" s="21"/>
      <c r="AW2892" s="21"/>
      <c r="AX2892" s="21"/>
      <c r="AY2892" s="21"/>
      <c r="AZ2892" s="21"/>
      <c r="BA2892" s="21"/>
    </row>
    <row r="2893" spans="1:53" s="31" customFormat="1" ht="20.100000000000001" customHeight="1" x14ac:dyDescent="0.2">
      <c r="A2893" s="12" t="s">
        <v>64</v>
      </c>
      <c r="B2893" s="18" t="s">
        <v>247</v>
      </c>
      <c r="C2893" s="12" t="s">
        <v>381</v>
      </c>
      <c r="D2893" s="12" t="s">
        <v>384</v>
      </c>
      <c r="E2893" s="19" t="s">
        <v>5</v>
      </c>
      <c r="F2893" s="19" t="s">
        <v>2244</v>
      </c>
      <c r="G2893" s="19" t="s">
        <v>2492</v>
      </c>
      <c r="H2893" s="12" t="s">
        <v>2493</v>
      </c>
      <c r="I2893" s="20">
        <v>41440.699999999997</v>
      </c>
      <c r="J2893" s="12" t="s">
        <v>2258</v>
      </c>
      <c r="K2893" s="12" t="s">
        <v>2494</v>
      </c>
      <c r="L2893" s="12" t="s">
        <v>2368</v>
      </c>
      <c r="M2893" s="12"/>
      <c r="N2893" s="12" t="s">
        <v>8072</v>
      </c>
      <c r="O2893" s="20">
        <v>10000</v>
      </c>
      <c r="P2893" s="20">
        <v>0</v>
      </c>
      <c r="Q2893" s="20">
        <v>0</v>
      </c>
      <c r="R2893" s="20">
        <v>0</v>
      </c>
      <c r="S2893" s="20">
        <v>1922.2</v>
      </c>
      <c r="T2893" s="21"/>
      <c r="U2893" s="22" t="str">
        <f>IFERROR(VLOOKUP(B2893,[1]Planilha1!$A$1:$B$34,2,FALSE),"Liberado")</f>
        <v>Liberado</v>
      </c>
      <c r="V2893" s="21"/>
      <c r="W2893" s="21"/>
      <c r="X2893" s="21"/>
      <c r="Y2893" s="21"/>
      <c r="Z2893" s="21"/>
      <c r="AA2893" s="21"/>
      <c r="AB2893" s="21"/>
      <c r="AC2893" s="21"/>
      <c r="AD2893" s="21"/>
      <c r="AE2893" s="21"/>
      <c r="AF2893" s="21"/>
      <c r="AG2893" s="21"/>
      <c r="AH2893" s="21"/>
      <c r="AI2893" s="21"/>
      <c r="AJ2893" s="21"/>
      <c r="AK2893" s="21"/>
      <c r="AL2893" s="21"/>
      <c r="AM2893" s="21"/>
      <c r="AN2893" s="21"/>
      <c r="AO2893" s="21"/>
      <c r="AP2893" s="21"/>
      <c r="AQ2893" s="21"/>
      <c r="AR2893" s="21"/>
      <c r="AS2893" s="21"/>
      <c r="AT2893" s="21"/>
      <c r="AU2893" s="21"/>
      <c r="AV2893" s="21"/>
      <c r="AW2893" s="21"/>
      <c r="AX2893" s="21"/>
      <c r="AY2893" s="21"/>
      <c r="AZ2893" s="21"/>
      <c r="BA2893" s="21"/>
    </row>
    <row r="2894" spans="1:53" s="31" customFormat="1" ht="20.100000000000001" customHeight="1" x14ac:dyDescent="0.2">
      <c r="A2894" s="12" t="s">
        <v>64</v>
      </c>
      <c r="B2894" s="18" t="s">
        <v>247</v>
      </c>
      <c r="C2894" s="12" t="s">
        <v>411</v>
      </c>
      <c r="D2894" s="12" t="s">
        <v>420</v>
      </c>
      <c r="E2894" s="19" t="s">
        <v>5</v>
      </c>
      <c r="F2894" s="19" t="s">
        <v>10</v>
      </c>
      <c r="G2894" s="19" t="s">
        <v>2630</v>
      </c>
      <c r="H2894" s="12" t="s">
        <v>2631</v>
      </c>
      <c r="I2894" s="20">
        <v>29634</v>
      </c>
      <c r="J2894" s="12" t="s">
        <v>2302</v>
      </c>
      <c r="K2894" s="12" t="s">
        <v>2632</v>
      </c>
      <c r="L2894" s="12" t="s">
        <v>4407</v>
      </c>
      <c r="M2894" s="12"/>
      <c r="N2894" s="12" t="s">
        <v>2633</v>
      </c>
      <c r="O2894" s="20">
        <v>0</v>
      </c>
      <c r="P2894" s="20">
        <v>7054</v>
      </c>
      <c r="Q2894" s="20">
        <v>0</v>
      </c>
      <c r="R2894" s="20">
        <v>0</v>
      </c>
      <c r="S2894" s="20">
        <v>832</v>
      </c>
      <c r="T2894" s="21"/>
      <c r="U2894" s="22" t="str">
        <f>IFERROR(VLOOKUP(B2894,[1]Planilha1!$A$1:$B$34,2,FALSE),"Liberado")</f>
        <v>Liberado</v>
      </c>
      <c r="V2894" s="21"/>
      <c r="W2894" s="21"/>
      <c r="X2894" s="21"/>
      <c r="Y2894" s="21"/>
      <c r="Z2894" s="21"/>
      <c r="AA2894" s="21"/>
      <c r="AB2894" s="21"/>
      <c r="AC2894" s="21"/>
      <c r="AD2894" s="21"/>
      <c r="AE2894" s="21"/>
      <c r="AF2894" s="21"/>
      <c r="AG2894" s="21"/>
      <c r="AH2894" s="21"/>
      <c r="AI2894" s="21"/>
      <c r="AJ2894" s="21"/>
      <c r="AK2894" s="21"/>
      <c r="AL2894" s="21"/>
      <c r="AM2894" s="21"/>
      <c r="AN2894" s="21"/>
      <c r="AO2894" s="21"/>
      <c r="AP2894" s="21"/>
      <c r="AQ2894" s="21"/>
      <c r="AR2894" s="21"/>
      <c r="AS2894" s="21"/>
      <c r="AT2894" s="21"/>
      <c r="AU2894" s="21"/>
      <c r="AV2894" s="21"/>
      <c r="AW2894" s="21"/>
      <c r="AX2894" s="21"/>
      <c r="AY2894" s="21"/>
      <c r="AZ2894" s="21"/>
      <c r="BA2894" s="21"/>
    </row>
    <row r="2895" spans="1:53" s="31" customFormat="1" ht="20.100000000000001" customHeight="1" x14ac:dyDescent="0.2">
      <c r="A2895" s="12" t="s">
        <v>64</v>
      </c>
      <c r="B2895" s="18" t="s">
        <v>247</v>
      </c>
      <c r="C2895" s="12" t="s">
        <v>427</v>
      </c>
      <c r="D2895" s="12" t="s">
        <v>433</v>
      </c>
      <c r="E2895" s="19" t="s">
        <v>5</v>
      </c>
      <c r="F2895" s="19" t="s">
        <v>2673</v>
      </c>
      <c r="G2895" s="19" t="s">
        <v>2674</v>
      </c>
      <c r="H2895" s="12" t="s">
        <v>2675</v>
      </c>
      <c r="I2895" s="20">
        <v>18795.22</v>
      </c>
      <c r="J2895" s="12" t="s">
        <v>2258</v>
      </c>
      <c r="K2895" s="12" t="s">
        <v>2676</v>
      </c>
      <c r="L2895" s="12" t="s">
        <v>2368</v>
      </c>
      <c r="M2895" s="12"/>
      <c r="N2895" s="12" t="s">
        <v>2678</v>
      </c>
      <c r="O2895" s="20">
        <v>0</v>
      </c>
      <c r="P2895" s="20">
        <v>0</v>
      </c>
      <c r="Q2895" s="20">
        <v>0</v>
      </c>
      <c r="R2895" s="20">
        <v>20000</v>
      </c>
      <c r="S2895" s="20">
        <v>1560</v>
      </c>
      <c r="T2895" s="21"/>
      <c r="U2895" s="22" t="str">
        <f>IFERROR(VLOOKUP(B2895,[1]Planilha1!$A$1:$B$34,2,FALSE),"Liberado")</f>
        <v>Liberado</v>
      </c>
      <c r="V2895" s="21"/>
      <c r="W2895" s="21"/>
      <c r="X2895" s="21"/>
      <c r="Y2895" s="21"/>
      <c r="Z2895" s="21"/>
      <c r="AA2895" s="21"/>
      <c r="AB2895" s="21"/>
      <c r="AC2895" s="21"/>
      <c r="AD2895" s="21"/>
      <c r="AE2895" s="21"/>
      <c r="AF2895" s="21"/>
      <c r="AG2895" s="21"/>
      <c r="AH2895" s="21"/>
      <c r="AI2895" s="21"/>
      <c r="AJ2895" s="21"/>
      <c r="AK2895" s="21"/>
      <c r="AL2895" s="21"/>
      <c r="AM2895" s="21"/>
      <c r="AN2895" s="21"/>
      <c r="AO2895" s="21"/>
      <c r="AP2895" s="21"/>
      <c r="AQ2895" s="21"/>
      <c r="AR2895" s="21"/>
      <c r="AS2895" s="21"/>
      <c r="AT2895" s="21"/>
      <c r="AU2895" s="21"/>
      <c r="AV2895" s="21"/>
      <c r="AW2895" s="21"/>
      <c r="AX2895" s="21"/>
      <c r="AY2895" s="21"/>
      <c r="AZ2895" s="21"/>
      <c r="BA2895" s="21"/>
    </row>
    <row r="2896" spans="1:53" s="31" customFormat="1" ht="20.100000000000001" customHeight="1" x14ac:dyDescent="0.2">
      <c r="A2896" s="12" t="s">
        <v>64</v>
      </c>
      <c r="B2896" s="18" t="s">
        <v>247</v>
      </c>
      <c r="C2896" s="12" t="s">
        <v>427</v>
      </c>
      <c r="D2896" s="12" t="s">
        <v>437</v>
      </c>
      <c r="E2896" s="19" t="s">
        <v>5</v>
      </c>
      <c r="F2896" s="19" t="s">
        <v>2273</v>
      </c>
      <c r="G2896" s="19" t="s">
        <v>2691</v>
      </c>
      <c r="H2896" s="12" t="s">
        <v>2692</v>
      </c>
      <c r="I2896" s="20">
        <v>20000</v>
      </c>
      <c r="J2896" s="12" t="s">
        <v>2258</v>
      </c>
      <c r="K2896" s="12" t="s">
        <v>2693</v>
      </c>
      <c r="L2896" s="12" t="s">
        <v>2368</v>
      </c>
      <c r="M2896" s="12"/>
      <c r="N2896" s="12" t="s">
        <v>2694</v>
      </c>
      <c r="O2896" s="20">
        <v>0</v>
      </c>
      <c r="P2896" s="20">
        <v>10000</v>
      </c>
      <c r="Q2896" s="20">
        <v>0</v>
      </c>
      <c r="R2896" s="20">
        <v>0</v>
      </c>
      <c r="S2896" s="20">
        <v>1322.5</v>
      </c>
      <c r="T2896" s="21"/>
      <c r="U2896" s="22" t="str">
        <f>IFERROR(VLOOKUP(B2896,[1]Planilha1!$A$1:$B$34,2,FALSE),"Liberado")</f>
        <v>Liberado</v>
      </c>
      <c r="V2896" s="21"/>
      <c r="W2896" s="21"/>
      <c r="X2896" s="21"/>
      <c r="Y2896" s="21"/>
      <c r="Z2896" s="21"/>
      <c r="AA2896" s="21"/>
      <c r="AB2896" s="21"/>
      <c r="AC2896" s="21"/>
      <c r="AD2896" s="21"/>
      <c r="AE2896" s="21"/>
      <c r="AF2896" s="21"/>
      <c r="AG2896" s="21"/>
      <c r="AH2896" s="21"/>
      <c r="AI2896" s="21"/>
      <c r="AJ2896" s="21"/>
      <c r="AK2896" s="21"/>
      <c r="AL2896" s="21"/>
      <c r="AM2896" s="21"/>
      <c r="AN2896" s="21"/>
      <c r="AO2896" s="21"/>
      <c r="AP2896" s="21"/>
      <c r="AQ2896" s="21"/>
      <c r="AR2896" s="21"/>
      <c r="AS2896" s="21"/>
      <c r="AT2896" s="21"/>
      <c r="AU2896" s="21"/>
      <c r="AV2896" s="21"/>
      <c r="AW2896" s="21"/>
      <c r="AX2896" s="21"/>
      <c r="AY2896" s="21"/>
      <c r="AZ2896" s="21"/>
      <c r="BA2896" s="21"/>
    </row>
    <row r="2897" spans="1:53" s="31" customFormat="1" ht="20.100000000000001" customHeight="1" x14ac:dyDescent="0.2">
      <c r="A2897" s="12" t="s">
        <v>64</v>
      </c>
      <c r="B2897" s="18" t="s">
        <v>247</v>
      </c>
      <c r="C2897" s="12" t="s">
        <v>427</v>
      </c>
      <c r="D2897" s="12" t="s">
        <v>440</v>
      </c>
      <c r="E2897" s="19" t="s">
        <v>5</v>
      </c>
      <c r="F2897" s="19" t="s">
        <v>2244</v>
      </c>
      <c r="G2897" s="19" t="s">
        <v>2704</v>
      </c>
      <c r="H2897" s="12" t="s">
        <v>2705</v>
      </c>
      <c r="I2897" s="20">
        <v>20000</v>
      </c>
      <c r="J2897" s="12" t="s">
        <v>2258</v>
      </c>
      <c r="K2897" s="12" t="s">
        <v>2706</v>
      </c>
      <c r="L2897" s="12" t="s">
        <v>2326</v>
      </c>
      <c r="M2897" s="12"/>
      <c r="N2897" s="12" t="s">
        <v>2707</v>
      </c>
      <c r="O2897" s="20">
        <v>0</v>
      </c>
      <c r="P2897" s="20">
        <v>10000</v>
      </c>
      <c r="Q2897" s="20">
        <v>0</v>
      </c>
      <c r="R2897" s="20">
        <v>0</v>
      </c>
      <c r="S2897" s="20">
        <v>1000</v>
      </c>
      <c r="T2897" s="21"/>
      <c r="U2897" s="22" t="str">
        <f>IFERROR(VLOOKUP(B2897,[1]Planilha1!$A$1:$B$34,2,FALSE),"Liberado")</f>
        <v>Liberado</v>
      </c>
      <c r="V2897" s="21"/>
      <c r="W2897" s="21"/>
      <c r="X2897" s="21"/>
      <c r="Y2897" s="21"/>
      <c r="Z2897" s="21"/>
      <c r="AA2897" s="21"/>
      <c r="AB2897" s="21"/>
      <c r="AC2897" s="21"/>
      <c r="AD2897" s="21"/>
      <c r="AE2897" s="21"/>
      <c r="AF2897" s="21"/>
      <c r="AG2897" s="21"/>
      <c r="AH2897" s="21"/>
      <c r="AI2897" s="21"/>
      <c r="AJ2897" s="21"/>
      <c r="AK2897" s="21"/>
      <c r="AL2897" s="21"/>
      <c r="AM2897" s="21"/>
      <c r="AN2897" s="21"/>
      <c r="AO2897" s="21"/>
      <c r="AP2897" s="21"/>
      <c r="AQ2897" s="21"/>
      <c r="AR2897" s="21"/>
      <c r="AS2897" s="21"/>
      <c r="AT2897" s="21"/>
      <c r="AU2897" s="21"/>
      <c r="AV2897" s="21"/>
      <c r="AW2897" s="21"/>
      <c r="AX2897" s="21"/>
      <c r="AY2897" s="21"/>
      <c r="AZ2897" s="21"/>
      <c r="BA2897" s="21"/>
    </row>
    <row r="2898" spans="1:53" s="31" customFormat="1" ht="20.100000000000001" customHeight="1" x14ac:dyDescent="0.2">
      <c r="A2898" s="12" t="s">
        <v>64</v>
      </c>
      <c r="B2898" s="18" t="s">
        <v>247</v>
      </c>
      <c r="C2898" s="12" t="s">
        <v>427</v>
      </c>
      <c r="D2898" s="12" t="s">
        <v>441</v>
      </c>
      <c r="E2898" s="19" t="s">
        <v>5</v>
      </c>
      <c r="F2898" s="19" t="s">
        <v>2519</v>
      </c>
      <c r="G2898" s="19" t="s">
        <v>2708</v>
      </c>
      <c r="H2898" s="12" t="s">
        <v>2709</v>
      </c>
      <c r="I2898" s="20">
        <v>20000</v>
      </c>
      <c r="J2898" s="12" t="s">
        <v>2258</v>
      </c>
      <c r="K2898" s="12" t="s">
        <v>2710</v>
      </c>
      <c r="L2898" s="12" t="s">
        <v>2368</v>
      </c>
      <c r="M2898" s="12"/>
      <c r="N2898" s="12" t="s">
        <v>2711</v>
      </c>
      <c r="O2898" s="20">
        <v>0</v>
      </c>
      <c r="P2898" s="20">
        <v>20000</v>
      </c>
      <c r="Q2898" s="20">
        <v>0</v>
      </c>
      <c r="R2898" s="20">
        <v>0</v>
      </c>
      <c r="S2898" s="20">
        <v>360</v>
      </c>
      <c r="T2898" s="21"/>
      <c r="U2898" s="22" t="str">
        <f>IFERROR(VLOOKUP(B2898,[1]Planilha1!$A$1:$B$34,2,FALSE),"Liberado")</f>
        <v>Liberado</v>
      </c>
      <c r="V2898" s="21"/>
      <c r="W2898" s="21"/>
      <c r="X2898" s="21"/>
      <c r="Y2898" s="21"/>
      <c r="Z2898" s="21"/>
      <c r="AA2898" s="21"/>
      <c r="AB2898" s="21"/>
      <c r="AC2898" s="21"/>
      <c r="AD2898" s="21"/>
      <c r="AE2898" s="21"/>
      <c r="AF2898" s="21"/>
      <c r="AG2898" s="21"/>
      <c r="AH2898" s="21"/>
      <c r="AI2898" s="21"/>
      <c r="AJ2898" s="21"/>
      <c r="AK2898" s="21"/>
      <c r="AL2898" s="21"/>
      <c r="AM2898" s="21"/>
      <c r="AN2898" s="21"/>
      <c r="AO2898" s="21"/>
      <c r="AP2898" s="21"/>
      <c r="AQ2898" s="21"/>
      <c r="AR2898" s="21"/>
      <c r="AS2898" s="21"/>
      <c r="AT2898" s="21"/>
      <c r="AU2898" s="21"/>
      <c r="AV2898" s="21"/>
      <c r="AW2898" s="21"/>
      <c r="AX2898" s="21"/>
      <c r="AY2898" s="21"/>
      <c r="AZ2898" s="21"/>
      <c r="BA2898" s="21"/>
    </row>
    <row r="2899" spans="1:53" s="31" customFormat="1" ht="20.100000000000001" customHeight="1" x14ac:dyDescent="0.2">
      <c r="A2899" s="12" t="s">
        <v>64</v>
      </c>
      <c r="B2899" s="18" t="s">
        <v>247</v>
      </c>
      <c r="C2899" s="12" t="s">
        <v>427</v>
      </c>
      <c r="D2899" s="12" t="s">
        <v>442</v>
      </c>
      <c r="E2899" s="19" t="s">
        <v>5</v>
      </c>
      <c r="F2899" s="19" t="s">
        <v>2714</v>
      </c>
      <c r="G2899" s="19" t="s">
        <v>2715</v>
      </c>
      <c r="H2899" s="12" t="s">
        <v>2716</v>
      </c>
      <c r="I2899" s="20">
        <v>25091.29</v>
      </c>
      <c r="J2899" s="12" t="s">
        <v>2258</v>
      </c>
      <c r="K2899" s="12" t="s">
        <v>2717</v>
      </c>
      <c r="L2899" s="12" t="s">
        <v>2368</v>
      </c>
      <c r="M2899" s="12"/>
      <c r="N2899" s="12" t="s">
        <v>2718</v>
      </c>
      <c r="O2899" s="20">
        <v>0</v>
      </c>
      <c r="P2899" s="20">
        <v>25091.29</v>
      </c>
      <c r="Q2899" s="20">
        <v>0</v>
      </c>
      <c r="R2899" s="20">
        <v>0</v>
      </c>
      <c r="S2899" s="20">
        <v>1120</v>
      </c>
      <c r="T2899" s="21"/>
      <c r="U2899" s="22" t="str">
        <f>IFERROR(VLOOKUP(B2899,[1]Planilha1!$A$1:$B$34,2,FALSE),"Liberado")</f>
        <v>Liberado</v>
      </c>
      <c r="V2899" s="21"/>
      <c r="W2899" s="21"/>
      <c r="X2899" s="21"/>
      <c r="Y2899" s="21"/>
      <c r="Z2899" s="21"/>
      <c r="AA2899" s="21"/>
      <c r="AB2899" s="21"/>
      <c r="AC2899" s="21"/>
      <c r="AD2899" s="21"/>
      <c r="AE2899" s="21"/>
      <c r="AF2899" s="21"/>
      <c r="AG2899" s="21"/>
      <c r="AH2899" s="21"/>
      <c r="AI2899" s="21"/>
      <c r="AJ2899" s="21"/>
      <c r="AK2899" s="21"/>
      <c r="AL2899" s="21"/>
      <c r="AM2899" s="21"/>
      <c r="AN2899" s="21"/>
      <c r="AO2899" s="21"/>
      <c r="AP2899" s="21"/>
      <c r="AQ2899" s="21"/>
      <c r="AR2899" s="21"/>
      <c r="AS2899" s="21"/>
      <c r="AT2899" s="21"/>
      <c r="AU2899" s="21"/>
      <c r="AV2899" s="21"/>
      <c r="AW2899" s="21"/>
      <c r="AX2899" s="21"/>
      <c r="AY2899" s="21"/>
      <c r="AZ2899" s="21"/>
      <c r="BA2899" s="21"/>
    </row>
    <row r="2900" spans="1:53" s="31" customFormat="1" ht="20.100000000000001" customHeight="1" x14ac:dyDescent="0.2">
      <c r="A2900" s="12" t="s">
        <v>64</v>
      </c>
      <c r="B2900" s="18" t="s">
        <v>247</v>
      </c>
      <c r="C2900" s="12" t="s">
        <v>427</v>
      </c>
      <c r="D2900" s="12" t="s">
        <v>8171</v>
      </c>
      <c r="E2900" s="19" t="s">
        <v>5</v>
      </c>
      <c r="F2900" s="19" t="s">
        <v>8078</v>
      </c>
      <c r="G2900" s="19" t="s">
        <v>8172</v>
      </c>
      <c r="H2900" s="12" t="s">
        <v>6033</v>
      </c>
      <c r="I2900" s="20">
        <v>40000</v>
      </c>
      <c r="J2900" s="12" t="s">
        <v>2258</v>
      </c>
      <c r="K2900" s="12" t="s">
        <v>8173</v>
      </c>
      <c r="L2900" s="12" t="s">
        <v>2368</v>
      </c>
      <c r="M2900" s="12"/>
      <c r="N2900" s="12" t="s">
        <v>8174</v>
      </c>
      <c r="O2900" s="20">
        <v>40000</v>
      </c>
      <c r="P2900" s="20">
        <v>0</v>
      </c>
      <c r="Q2900" s="20">
        <v>0</v>
      </c>
      <c r="R2900" s="20">
        <v>0</v>
      </c>
      <c r="S2900" s="20">
        <v>360</v>
      </c>
      <c r="T2900" s="21"/>
      <c r="U2900" s="22" t="str">
        <f>IFERROR(VLOOKUP(B2900,[1]Planilha1!$A$1:$B$34,2,FALSE),"Liberado")</f>
        <v>Liberado</v>
      </c>
      <c r="V2900" s="21"/>
      <c r="W2900" s="21"/>
      <c r="X2900" s="21"/>
      <c r="Y2900" s="21"/>
      <c r="Z2900" s="21"/>
      <c r="AA2900" s="21"/>
      <c r="AB2900" s="21"/>
      <c r="AC2900" s="21"/>
      <c r="AD2900" s="21"/>
      <c r="AE2900" s="21"/>
      <c r="AF2900" s="21"/>
      <c r="AG2900" s="21"/>
      <c r="AH2900" s="21"/>
      <c r="AI2900" s="21"/>
      <c r="AJ2900" s="21"/>
      <c r="AK2900" s="21"/>
      <c r="AL2900" s="21"/>
      <c r="AM2900" s="21"/>
      <c r="AN2900" s="21"/>
      <c r="AO2900" s="21"/>
      <c r="AP2900" s="21"/>
      <c r="AQ2900" s="21"/>
      <c r="AR2900" s="21"/>
      <c r="AS2900" s="21"/>
      <c r="AT2900" s="21"/>
      <c r="AU2900" s="21"/>
      <c r="AV2900" s="21"/>
      <c r="AW2900" s="21"/>
      <c r="AX2900" s="21"/>
      <c r="AY2900" s="21"/>
      <c r="AZ2900" s="21"/>
      <c r="BA2900" s="21"/>
    </row>
    <row r="2901" spans="1:53" s="31" customFormat="1" ht="20.100000000000001" customHeight="1" x14ac:dyDescent="0.2">
      <c r="A2901" s="12" t="s">
        <v>64</v>
      </c>
      <c r="B2901" s="18" t="s">
        <v>247</v>
      </c>
      <c r="C2901" s="12" t="s">
        <v>427</v>
      </c>
      <c r="D2901" s="12" t="s">
        <v>464</v>
      </c>
      <c r="E2901" s="19" t="s">
        <v>5</v>
      </c>
      <c r="F2901" s="19" t="s">
        <v>2273</v>
      </c>
      <c r="G2901" s="19" t="s">
        <v>2772</v>
      </c>
      <c r="H2901" s="12" t="s">
        <v>2773</v>
      </c>
      <c r="I2901" s="20">
        <v>30000</v>
      </c>
      <c r="J2901" s="12" t="s">
        <v>2302</v>
      </c>
      <c r="K2901" s="12" t="s">
        <v>2303</v>
      </c>
      <c r="L2901" s="12" t="s">
        <v>8183</v>
      </c>
      <c r="M2901" s="12"/>
      <c r="N2901" s="12" t="s">
        <v>2774</v>
      </c>
      <c r="O2901" s="20">
        <v>0</v>
      </c>
      <c r="P2901" s="20">
        <v>0</v>
      </c>
      <c r="Q2901" s="20">
        <v>0</v>
      </c>
      <c r="R2901" s="20">
        <v>0</v>
      </c>
      <c r="S2901" s="20">
        <v>160</v>
      </c>
      <c r="T2901" s="21"/>
      <c r="U2901" s="22" t="str">
        <f>IFERROR(VLOOKUP(B2901,[1]Planilha1!$A$1:$B$34,2,FALSE),"Liberado")</f>
        <v>Liberado</v>
      </c>
      <c r="V2901" s="21"/>
      <c r="W2901" s="21"/>
      <c r="X2901" s="21"/>
      <c r="Y2901" s="21"/>
      <c r="Z2901" s="21"/>
      <c r="AA2901" s="21"/>
      <c r="AB2901" s="21"/>
      <c r="AC2901" s="21"/>
      <c r="AD2901" s="21"/>
      <c r="AE2901" s="21"/>
      <c r="AF2901" s="21"/>
      <c r="AG2901" s="21"/>
      <c r="AH2901" s="21"/>
      <c r="AI2901" s="21"/>
      <c r="AJ2901" s="21"/>
      <c r="AK2901" s="21"/>
      <c r="AL2901" s="21"/>
      <c r="AM2901" s="21"/>
      <c r="AN2901" s="21"/>
      <c r="AO2901" s="21"/>
      <c r="AP2901" s="21"/>
      <c r="AQ2901" s="21"/>
      <c r="AR2901" s="21"/>
      <c r="AS2901" s="21"/>
      <c r="AT2901" s="21"/>
      <c r="AU2901" s="21"/>
      <c r="AV2901" s="21"/>
      <c r="AW2901" s="21"/>
      <c r="AX2901" s="21"/>
      <c r="AY2901" s="21"/>
      <c r="AZ2901" s="21"/>
      <c r="BA2901" s="21"/>
    </row>
    <row r="2902" spans="1:53" s="31" customFormat="1" ht="20.100000000000001" customHeight="1" x14ac:dyDescent="0.2">
      <c r="A2902" s="12" t="s">
        <v>64</v>
      </c>
      <c r="B2902" s="18" t="s">
        <v>247</v>
      </c>
      <c r="C2902" s="12" t="s">
        <v>466</v>
      </c>
      <c r="D2902" s="12" t="s">
        <v>477</v>
      </c>
      <c r="E2902" s="19" t="s">
        <v>5</v>
      </c>
      <c r="F2902" s="19" t="s">
        <v>2244</v>
      </c>
      <c r="G2902" s="19" t="s">
        <v>2818</v>
      </c>
      <c r="H2902" s="12" t="s">
        <v>2819</v>
      </c>
      <c r="I2902" s="20">
        <v>31520</v>
      </c>
      <c r="J2902" s="12" t="s">
        <v>2302</v>
      </c>
      <c r="K2902" s="12" t="s">
        <v>2303</v>
      </c>
      <c r="L2902" s="12" t="s">
        <v>7869</v>
      </c>
      <c r="M2902" s="12"/>
      <c r="N2902" s="12" t="s">
        <v>2528</v>
      </c>
      <c r="O2902" s="20">
        <v>0</v>
      </c>
      <c r="P2902" s="20">
        <v>0</v>
      </c>
      <c r="Q2902" s="20">
        <v>0</v>
      </c>
      <c r="R2902" s="20">
        <v>0</v>
      </c>
      <c r="S2902" s="20">
        <v>736</v>
      </c>
      <c r="T2902" s="21"/>
      <c r="U2902" s="22" t="str">
        <f>IFERROR(VLOOKUP(B2902,[1]Planilha1!$A$1:$B$34,2,FALSE),"Liberado")</f>
        <v>Liberado</v>
      </c>
      <c r="V2902" s="21"/>
      <c r="W2902" s="21"/>
      <c r="X2902" s="21"/>
      <c r="Y2902" s="21"/>
      <c r="Z2902" s="21"/>
      <c r="AA2902" s="21"/>
      <c r="AB2902" s="21"/>
      <c r="AC2902" s="21"/>
      <c r="AD2902" s="21"/>
      <c r="AE2902" s="21"/>
      <c r="AF2902" s="21"/>
      <c r="AG2902" s="21"/>
      <c r="AH2902" s="21"/>
      <c r="AI2902" s="21"/>
      <c r="AJ2902" s="21"/>
      <c r="AK2902" s="21"/>
      <c r="AL2902" s="21"/>
      <c r="AM2902" s="21"/>
      <c r="AN2902" s="21"/>
      <c r="AO2902" s="21"/>
      <c r="AP2902" s="21"/>
      <c r="AQ2902" s="21"/>
      <c r="AR2902" s="21"/>
      <c r="AS2902" s="21"/>
      <c r="AT2902" s="21"/>
      <c r="AU2902" s="21"/>
      <c r="AV2902" s="21"/>
      <c r="AW2902" s="21"/>
      <c r="AX2902" s="21"/>
      <c r="AY2902" s="21"/>
      <c r="AZ2902" s="21"/>
      <c r="BA2902" s="21"/>
    </row>
    <row r="2903" spans="1:53" s="31" customFormat="1" ht="20.100000000000001" customHeight="1" x14ac:dyDescent="0.2">
      <c r="A2903" s="12" t="s">
        <v>64</v>
      </c>
      <c r="B2903" s="18" t="s">
        <v>247</v>
      </c>
      <c r="C2903" s="12" t="s">
        <v>466</v>
      </c>
      <c r="D2903" s="12" t="s">
        <v>478</v>
      </c>
      <c r="E2903" s="19" t="s">
        <v>5</v>
      </c>
      <c r="F2903" s="19" t="s">
        <v>10</v>
      </c>
      <c r="G2903" s="19" t="s">
        <v>2820</v>
      </c>
      <c r="H2903" s="12" t="s">
        <v>2821</v>
      </c>
      <c r="I2903" s="20">
        <v>35000</v>
      </c>
      <c r="J2903" s="12" t="s">
        <v>2258</v>
      </c>
      <c r="K2903" s="12" t="s">
        <v>2822</v>
      </c>
      <c r="L2903" s="12" t="s">
        <v>2368</v>
      </c>
      <c r="M2903" s="12"/>
      <c r="N2903" s="12" t="s">
        <v>2823</v>
      </c>
      <c r="O2903" s="20">
        <v>0</v>
      </c>
      <c r="P2903" s="20">
        <v>10751.91</v>
      </c>
      <c r="Q2903" s="20">
        <v>0</v>
      </c>
      <c r="R2903" s="20">
        <v>0</v>
      </c>
      <c r="S2903" s="20">
        <v>1080</v>
      </c>
      <c r="T2903" s="21"/>
      <c r="U2903" s="22" t="str">
        <f>IFERROR(VLOOKUP(B2903,[1]Planilha1!$A$1:$B$34,2,FALSE),"Liberado")</f>
        <v>Liberado</v>
      </c>
      <c r="V2903" s="21"/>
      <c r="W2903" s="21"/>
      <c r="X2903" s="21"/>
      <c r="Y2903" s="21"/>
      <c r="Z2903" s="21"/>
      <c r="AA2903" s="21"/>
      <c r="AB2903" s="21"/>
      <c r="AC2903" s="21"/>
      <c r="AD2903" s="21"/>
      <c r="AE2903" s="21"/>
      <c r="AF2903" s="21"/>
      <c r="AG2903" s="21"/>
      <c r="AH2903" s="21"/>
      <c r="AI2903" s="21"/>
      <c r="AJ2903" s="21"/>
      <c r="AK2903" s="21"/>
      <c r="AL2903" s="21"/>
      <c r="AM2903" s="21"/>
      <c r="AN2903" s="21"/>
      <c r="AO2903" s="21"/>
      <c r="AP2903" s="21"/>
      <c r="AQ2903" s="21"/>
      <c r="AR2903" s="21"/>
      <c r="AS2903" s="21"/>
      <c r="AT2903" s="21"/>
      <c r="AU2903" s="21"/>
      <c r="AV2903" s="21"/>
      <c r="AW2903" s="21"/>
      <c r="AX2903" s="21"/>
      <c r="AY2903" s="21"/>
      <c r="AZ2903" s="21"/>
      <c r="BA2903" s="21"/>
    </row>
    <row r="2904" spans="1:53" s="31" customFormat="1" ht="20.100000000000001" customHeight="1" x14ac:dyDescent="0.2">
      <c r="A2904" s="12" t="s">
        <v>64</v>
      </c>
      <c r="B2904" s="18" t="s">
        <v>247</v>
      </c>
      <c r="C2904" s="12" t="s">
        <v>466</v>
      </c>
      <c r="D2904" s="12" t="s">
        <v>483</v>
      </c>
      <c r="E2904" s="19" t="s">
        <v>5</v>
      </c>
      <c r="F2904" s="19" t="s">
        <v>2255</v>
      </c>
      <c r="G2904" s="19" t="s">
        <v>2841</v>
      </c>
      <c r="H2904" s="12" t="s">
        <v>2821</v>
      </c>
      <c r="I2904" s="20">
        <v>100858.09</v>
      </c>
      <c r="J2904" s="12" t="s">
        <v>2302</v>
      </c>
      <c r="K2904" s="12" t="s">
        <v>2842</v>
      </c>
      <c r="L2904" s="12" t="s">
        <v>2299</v>
      </c>
      <c r="M2904" s="12"/>
      <c r="N2904" s="12" t="s">
        <v>2843</v>
      </c>
      <c r="O2904" s="20">
        <v>0</v>
      </c>
      <c r="P2904" s="20">
        <v>21000</v>
      </c>
      <c r="Q2904" s="20">
        <v>0</v>
      </c>
      <c r="R2904" s="20">
        <v>0</v>
      </c>
      <c r="S2904" s="20">
        <v>800</v>
      </c>
      <c r="T2904" s="21"/>
      <c r="U2904" s="22" t="str">
        <f>IFERROR(VLOOKUP(B2904,[1]Planilha1!$A$1:$B$34,2,FALSE),"Liberado")</f>
        <v>Liberado</v>
      </c>
      <c r="V2904" s="21"/>
      <c r="W2904" s="21"/>
      <c r="X2904" s="21"/>
      <c r="Y2904" s="21"/>
      <c r="Z2904" s="21"/>
      <c r="AA2904" s="21"/>
      <c r="AB2904" s="21"/>
      <c r="AC2904" s="21"/>
      <c r="AD2904" s="21"/>
      <c r="AE2904" s="21"/>
      <c r="AF2904" s="21"/>
      <c r="AG2904" s="21"/>
      <c r="AH2904" s="21"/>
      <c r="AI2904" s="21"/>
      <c r="AJ2904" s="21"/>
      <c r="AK2904" s="21"/>
      <c r="AL2904" s="21"/>
      <c r="AM2904" s="21"/>
      <c r="AN2904" s="21"/>
      <c r="AO2904" s="21"/>
      <c r="AP2904" s="21"/>
      <c r="AQ2904" s="21"/>
      <c r="AR2904" s="21"/>
      <c r="AS2904" s="21"/>
      <c r="AT2904" s="21"/>
      <c r="AU2904" s="21"/>
      <c r="AV2904" s="21"/>
      <c r="AW2904" s="21"/>
      <c r="AX2904" s="21"/>
      <c r="AY2904" s="21"/>
      <c r="AZ2904" s="21"/>
      <c r="BA2904" s="21"/>
    </row>
    <row r="2905" spans="1:53" s="31" customFormat="1" ht="20.100000000000001" customHeight="1" x14ac:dyDescent="0.2">
      <c r="A2905" s="12" t="s">
        <v>64</v>
      </c>
      <c r="B2905" s="18" t="s">
        <v>247</v>
      </c>
      <c r="C2905" s="12" t="s">
        <v>466</v>
      </c>
      <c r="D2905" s="12" t="s">
        <v>8226</v>
      </c>
      <c r="E2905" s="19" t="s">
        <v>5</v>
      </c>
      <c r="F2905" s="19" t="s">
        <v>8227</v>
      </c>
      <c r="G2905" s="19" t="s">
        <v>8228</v>
      </c>
      <c r="H2905" s="12" t="s">
        <v>8229</v>
      </c>
      <c r="I2905" s="20">
        <v>36713.160000000003</v>
      </c>
      <c r="J2905" s="12" t="s">
        <v>2302</v>
      </c>
      <c r="K2905" s="12" t="s">
        <v>2842</v>
      </c>
      <c r="L2905" s="12" t="s">
        <v>2299</v>
      </c>
      <c r="M2905" s="12"/>
      <c r="N2905" s="12" t="s">
        <v>8230</v>
      </c>
      <c r="O2905" s="20">
        <v>0</v>
      </c>
      <c r="P2905" s="20">
        <v>0</v>
      </c>
      <c r="Q2905" s="20">
        <v>0</v>
      </c>
      <c r="R2905" s="20">
        <v>0</v>
      </c>
      <c r="S2905" s="20">
        <v>560</v>
      </c>
      <c r="T2905" s="21"/>
      <c r="U2905" s="22" t="str">
        <f>IFERROR(VLOOKUP(B2905,[1]Planilha1!$A$1:$B$34,2,FALSE),"Liberado")</f>
        <v>Liberado</v>
      </c>
      <c r="V2905" s="21"/>
      <c r="W2905" s="21"/>
      <c r="X2905" s="21"/>
      <c r="Y2905" s="21"/>
      <c r="Z2905" s="21"/>
      <c r="AA2905" s="21"/>
      <c r="AB2905" s="21"/>
      <c r="AC2905" s="21"/>
      <c r="AD2905" s="21"/>
      <c r="AE2905" s="21"/>
      <c r="AF2905" s="21"/>
      <c r="AG2905" s="21"/>
      <c r="AH2905" s="21"/>
      <c r="AI2905" s="21"/>
      <c r="AJ2905" s="21"/>
      <c r="AK2905" s="21"/>
      <c r="AL2905" s="21"/>
      <c r="AM2905" s="21"/>
      <c r="AN2905" s="21"/>
      <c r="AO2905" s="21"/>
      <c r="AP2905" s="21"/>
      <c r="AQ2905" s="21"/>
      <c r="AR2905" s="21"/>
      <c r="AS2905" s="21"/>
      <c r="AT2905" s="21"/>
      <c r="AU2905" s="21"/>
      <c r="AV2905" s="21"/>
      <c r="AW2905" s="21"/>
      <c r="AX2905" s="21"/>
      <c r="AY2905" s="21"/>
      <c r="AZ2905" s="21"/>
      <c r="BA2905" s="21"/>
    </row>
    <row r="2906" spans="1:53" s="31" customFormat="1" ht="20.100000000000001" customHeight="1" x14ac:dyDescent="0.2">
      <c r="A2906" s="12" t="s">
        <v>64</v>
      </c>
      <c r="B2906" s="18" t="s">
        <v>247</v>
      </c>
      <c r="C2906" s="12" t="s">
        <v>466</v>
      </c>
      <c r="D2906" s="12" t="s">
        <v>8241</v>
      </c>
      <c r="E2906" s="19" t="s">
        <v>5</v>
      </c>
      <c r="F2906" s="19" t="s">
        <v>2244</v>
      </c>
      <c r="G2906" s="19" t="s">
        <v>8242</v>
      </c>
      <c r="H2906" s="12" t="s">
        <v>5789</v>
      </c>
      <c r="I2906" s="20">
        <v>46850</v>
      </c>
      <c r="J2906" s="12" t="s">
        <v>2302</v>
      </c>
      <c r="K2906" s="12" t="s">
        <v>2303</v>
      </c>
      <c r="L2906" s="12" t="s">
        <v>8057</v>
      </c>
      <c r="M2906" s="12"/>
      <c r="N2906" s="12" t="s">
        <v>8243</v>
      </c>
      <c r="O2906" s="20">
        <v>0</v>
      </c>
      <c r="P2906" s="20">
        <v>0</v>
      </c>
      <c r="Q2906" s="20">
        <v>0</v>
      </c>
      <c r="R2906" s="20">
        <v>0</v>
      </c>
      <c r="S2906" s="20">
        <v>120</v>
      </c>
      <c r="T2906" s="21"/>
      <c r="U2906" s="22" t="str">
        <f>IFERROR(VLOOKUP(B2906,[1]Planilha1!$A$1:$B$34,2,FALSE),"Liberado")</f>
        <v>Liberado</v>
      </c>
      <c r="V2906" s="21"/>
      <c r="W2906" s="21"/>
      <c r="X2906" s="21"/>
      <c r="Y2906" s="21"/>
      <c r="Z2906" s="21"/>
      <c r="AA2906" s="21"/>
      <c r="AB2906" s="21"/>
      <c r="AC2906" s="21"/>
      <c r="AD2906" s="21"/>
      <c r="AE2906" s="21"/>
      <c r="AF2906" s="21"/>
      <c r="AG2906" s="21"/>
      <c r="AH2906" s="21"/>
      <c r="AI2906" s="21"/>
      <c r="AJ2906" s="21"/>
      <c r="AK2906" s="21"/>
      <c r="AL2906" s="21"/>
      <c r="AM2906" s="21"/>
      <c r="AN2906" s="21"/>
      <c r="AO2906" s="21"/>
      <c r="AP2906" s="21"/>
      <c r="AQ2906" s="21"/>
      <c r="AR2906" s="21"/>
      <c r="AS2906" s="21"/>
      <c r="AT2906" s="21"/>
      <c r="AU2906" s="21"/>
      <c r="AV2906" s="21"/>
      <c r="AW2906" s="21"/>
      <c r="AX2906" s="21"/>
      <c r="AY2906" s="21"/>
      <c r="AZ2906" s="21"/>
      <c r="BA2906" s="21"/>
    </row>
    <row r="2907" spans="1:53" s="31" customFormat="1" ht="20.100000000000001" customHeight="1" x14ac:dyDescent="0.2">
      <c r="A2907" s="12" t="s">
        <v>64</v>
      </c>
      <c r="B2907" s="18" t="s">
        <v>247</v>
      </c>
      <c r="C2907" s="12" t="s">
        <v>318</v>
      </c>
      <c r="D2907" s="12" t="s">
        <v>505</v>
      </c>
      <c r="E2907" s="19" t="s">
        <v>5</v>
      </c>
      <c r="F2907" s="19" t="s">
        <v>2244</v>
      </c>
      <c r="G2907" s="19" t="s">
        <v>2922</v>
      </c>
      <c r="H2907" s="12" t="s">
        <v>2923</v>
      </c>
      <c r="I2907" s="20">
        <v>8000</v>
      </c>
      <c r="J2907" s="12" t="s">
        <v>2258</v>
      </c>
      <c r="K2907" s="12" t="s">
        <v>2410</v>
      </c>
      <c r="L2907" s="12" t="s">
        <v>2299</v>
      </c>
      <c r="M2907" s="12"/>
      <c r="N2907" s="12" t="s">
        <v>2412</v>
      </c>
      <c r="O2907" s="20">
        <v>0</v>
      </c>
      <c r="P2907" s="20">
        <v>10000</v>
      </c>
      <c r="Q2907" s="20">
        <v>0</v>
      </c>
      <c r="R2907" s="20">
        <v>0</v>
      </c>
      <c r="S2907" s="20">
        <v>416</v>
      </c>
      <c r="T2907" s="21"/>
      <c r="U2907" s="22" t="str">
        <f>IFERROR(VLOOKUP(B2907,[1]Planilha1!$A$1:$B$34,2,FALSE),"Liberado")</f>
        <v>Liberado</v>
      </c>
      <c r="V2907" s="21"/>
      <c r="W2907" s="21"/>
      <c r="X2907" s="21"/>
      <c r="Y2907" s="21"/>
      <c r="Z2907" s="21"/>
      <c r="AA2907" s="21"/>
      <c r="AB2907" s="21"/>
      <c r="AC2907" s="21"/>
      <c r="AD2907" s="21"/>
      <c r="AE2907" s="21"/>
      <c r="AF2907" s="21"/>
      <c r="AG2907" s="21"/>
      <c r="AH2907" s="21"/>
      <c r="AI2907" s="21"/>
      <c r="AJ2907" s="21"/>
      <c r="AK2907" s="21"/>
      <c r="AL2907" s="21"/>
      <c r="AM2907" s="21"/>
      <c r="AN2907" s="21"/>
      <c r="AO2907" s="21"/>
      <c r="AP2907" s="21"/>
      <c r="AQ2907" s="21"/>
      <c r="AR2907" s="21"/>
      <c r="AS2907" s="21"/>
      <c r="AT2907" s="21"/>
      <c r="AU2907" s="21"/>
      <c r="AV2907" s="21"/>
      <c r="AW2907" s="21"/>
      <c r="AX2907" s="21"/>
      <c r="AY2907" s="21"/>
      <c r="AZ2907" s="21"/>
      <c r="BA2907" s="21"/>
    </row>
    <row r="2908" spans="1:53" s="31" customFormat="1" ht="20.100000000000001" customHeight="1" x14ac:dyDescent="0.2">
      <c r="A2908" s="12" t="s">
        <v>64</v>
      </c>
      <c r="B2908" s="18" t="s">
        <v>247</v>
      </c>
      <c r="C2908" s="12" t="s">
        <v>318</v>
      </c>
      <c r="D2908" s="12" t="s">
        <v>8254</v>
      </c>
      <c r="E2908" s="19" t="s">
        <v>5</v>
      </c>
      <c r="F2908" s="19" t="s">
        <v>4902</v>
      </c>
      <c r="G2908" s="19" t="s">
        <v>8255</v>
      </c>
      <c r="H2908" s="12" t="s">
        <v>4985</v>
      </c>
      <c r="I2908" s="20">
        <v>0</v>
      </c>
      <c r="J2908" s="12" t="s">
        <v>2258</v>
      </c>
      <c r="K2908" s="12" t="s">
        <v>8256</v>
      </c>
      <c r="L2908" s="12" t="s">
        <v>2266</v>
      </c>
      <c r="M2908" s="12"/>
      <c r="N2908" s="12" t="s">
        <v>8257</v>
      </c>
      <c r="O2908" s="20">
        <v>0</v>
      </c>
      <c r="P2908" s="20">
        <v>100000</v>
      </c>
      <c r="Q2908" s="20">
        <v>0</v>
      </c>
      <c r="R2908" s="20">
        <v>0</v>
      </c>
      <c r="S2908" s="20">
        <v>0</v>
      </c>
      <c r="T2908" s="21"/>
      <c r="U2908" s="22" t="str">
        <f>IFERROR(VLOOKUP(B2908,[1]Planilha1!$A$1:$B$34,2,FALSE),"Liberado")</f>
        <v>Liberado</v>
      </c>
      <c r="V2908" s="21"/>
      <c r="W2908" s="21"/>
      <c r="X2908" s="21"/>
      <c r="Y2908" s="21"/>
      <c r="Z2908" s="21"/>
      <c r="AA2908" s="21"/>
      <c r="AB2908" s="21"/>
      <c r="AC2908" s="21"/>
      <c r="AD2908" s="21"/>
      <c r="AE2908" s="21"/>
      <c r="AF2908" s="21"/>
      <c r="AG2908" s="21"/>
      <c r="AH2908" s="21"/>
      <c r="AI2908" s="21"/>
      <c r="AJ2908" s="21"/>
      <c r="AK2908" s="21"/>
      <c r="AL2908" s="21"/>
      <c r="AM2908" s="21"/>
      <c r="AN2908" s="21"/>
      <c r="AO2908" s="21"/>
      <c r="AP2908" s="21"/>
      <c r="AQ2908" s="21"/>
      <c r="AR2908" s="21"/>
      <c r="AS2908" s="21"/>
      <c r="AT2908" s="21"/>
      <c r="AU2908" s="21"/>
      <c r="AV2908" s="21"/>
      <c r="AW2908" s="21"/>
      <c r="AX2908" s="21"/>
      <c r="AY2908" s="21"/>
      <c r="AZ2908" s="21"/>
      <c r="BA2908" s="21"/>
    </row>
    <row r="2909" spans="1:53" s="31" customFormat="1" ht="20.100000000000001" customHeight="1" x14ac:dyDescent="0.2">
      <c r="A2909" s="12" t="s">
        <v>64</v>
      </c>
      <c r="B2909" s="18" t="s">
        <v>247</v>
      </c>
      <c r="C2909" s="12" t="s">
        <v>556</v>
      </c>
      <c r="D2909" s="12" t="s">
        <v>8369</v>
      </c>
      <c r="E2909" s="19" t="s">
        <v>5</v>
      </c>
      <c r="F2909" s="19" t="s">
        <v>2244</v>
      </c>
      <c r="G2909" s="19" t="s">
        <v>8370</v>
      </c>
      <c r="H2909" s="12" t="s">
        <v>2857</v>
      </c>
      <c r="I2909" s="20">
        <v>19340</v>
      </c>
      <c r="J2909" s="12" t="s">
        <v>2302</v>
      </c>
      <c r="K2909" s="12" t="s">
        <v>3216</v>
      </c>
      <c r="L2909" s="12" t="s">
        <v>2288</v>
      </c>
      <c r="M2909" s="12" t="s">
        <v>8371</v>
      </c>
      <c r="N2909" s="12" t="s">
        <v>3216</v>
      </c>
      <c r="O2909" s="20">
        <v>0</v>
      </c>
      <c r="P2909" s="20">
        <v>0</v>
      </c>
      <c r="Q2909" s="20">
        <v>0</v>
      </c>
      <c r="R2909" s="20">
        <v>0</v>
      </c>
      <c r="S2909" s="20">
        <v>0</v>
      </c>
      <c r="T2909" s="21"/>
      <c r="U2909" s="22" t="str">
        <f>IFERROR(VLOOKUP(B2909,[1]Planilha1!$A$1:$B$34,2,FALSE),"Liberado")</f>
        <v>Liberado</v>
      </c>
      <c r="V2909" s="21"/>
      <c r="W2909" s="21"/>
      <c r="X2909" s="21"/>
      <c r="Y2909" s="21"/>
      <c r="Z2909" s="21"/>
      <c r="AA2909" s="21"/>
      <c r="AB2909" s="21"/>
      <c r="AC2909" s="21"/>
      <c r="AD2909" s="21"/>
      <c r="AE2909" s="21"/>
      <c r="AF2909" s="21"/>
      <c r="AG2909" s="21"/>
      <c r="AH2909" s="21"/>
      <c r="AI2909" s="21"/>
      <c r="AJ2909" s="21"/>
      <c r="AK2909" s="21"/>
      <c r="AL2909" s="21"/>
      <c r="AM2909" s="21"/>
      <c r="AN2909" s="21"/>
      <c r="AO2909" s="21"/>
      <c r="AP2909" s="21"/>
      <c r="AQ2909" s="21"/>
      <c r="AR2909" s="21"/>
      <c r="AS2909" s="21"/>
      <c r="AT2909" s="21"/>
      <c r="AU2909" s="21"/>
      <c r="AV2909" s="21"/>
      <c r="AW2909" s="21"/>
      <c r="AX2909" s="21"/>
      <c r="AY2909" s="21"/>
      <c r="AZ2909" s="21"/>
      <c r="BA2909" s="21"/>
    </row>
    <row r="2910" spans="1:53" s="31" customFormat="1" ht="20.100000000000001" customHeight="1" x14ac:dyDescent="0.2">
      <c r="A2910" s="12" t="s">
        <v>64</v>
      </c>
      <c r="B2910" s="18" t="s">
        <v>247</v>
      </c>
      <c r="C2910" s="12" t="s">
        <v>602</v>
      </c>
      <c r="D2910" s="12" t="s">
        <v>626</v>
      </c>
      <c r="E2910" s="19" t="s">
        <v>5</v>
      </c>
      <c r="F2910" s="19" t="s">
        <v>10</v>
      </c>
      <c r="G2910" s="19" t="s">
        <v>3309</v>
      </c>
      <c r="H2910" s="12" t="s">
        <v>3310</v>
      </c>
      <c r="I2910" s="20">
        <v>446.16</v>
      </c>
      <c r="J2910" s="12" t="s">
        <v>2302</v>
      </c>
      <c r="K2910" s="12" t="s">
        <v>2303</v>
      </c>
      <c r="L2910" s="12" t="s">
        <v>2322</v>
      </c>
      <c r="M2910" s="12"/>
      <c r="N2910" s="12" t="s">
        <v>3311</v>
      </c>
      <c r="O2910" s="20">
        <v>0</v>
      </c>
      <c r="P2910" s="20">
        <v>446.16</v>
      </c>
      <c r="Q2910" s="20">
        <v>0</v>
      </c>
      <c r="R2910" s="20">
        <v>0</v>
      </c>
      <c r="S2910" s="20">
        <v>920</v>
      </c>
      <c r="T2910" s="21"/>
      <c r="U2910" s="22" t="str">
        <f>IFERROR(VLOOKUP(B2910,[1]Planilha1!$A$1:$B$34,2,FALSE),"Liberado")</f>
        <v>Liberado</v>
      </c>
      <c r="V2910" s="21"/>
      <c r="W2910" s="21"/>
      <c r="X2910" s="21"/>
      <c r="Y2910" s="21"/>
      <c r="Z2910" s="21"/>
      <c r="AA2910" s="21"/>
      <c r="AB2910" s="21"/>
      <c r="AC2910" s="21"/>
      <c r="AD2910" s="21"/>
      <c r="AE2910" s="21"/>
      <c r="AF2910" s="21"/>
      <c r="AG2910" s="21"/>
      <c r="AH2910" s="21"/>
      <c r="AI2910" s="21"/>
      <c r="AJ2910" s="21"/>
      <c r="AK2910" s="21"/>
      <c r="AL2910" s="21"/>
      <c r="AM2910" s="21"/>
      <c r="AN2910" s="21"/>
      <c r="AO2910" s="21"/>
      <c r="AP2910" s="21"/>
      <c r="AQ2910" s="21"/>
      <c r="AR2910" s="21"/>
      <c r="AS2910" s="21"/>
      <c r="AT2910" s="21"/>
      <c r="AU2910" s="21"/>
      <c r="AV2910" s="21"/>
      <c r="AW2910" s="21"/>
      <c r="AX2910" s="21"/>
      <c r="AY2910" s="21"/>
      <c r="AZ2910" s="21"/>
      <c r="BA2910" s="21"/>
    </row>
    <row r="2911" spans="1:53" s="31" customFormat="1" ht="20.100000000000001" customHeight="1" x14ac:dyDescent="0.2">
      <c r="A2911" s="12" t="s">
        <v>64</v>
      </c>
      <c r="B2911" s="18" t="s">
        <v>247</v>
      </c>
      <c r="C2911" s="12" t="s">
        <v>602</v>
      </c>
      <c r="D2911" s="12" t="s">
        <v>627</v>
      </c>
      <c r="E2911" s="19" t="s">
        <v>5</v>
      </c>
      <c r="F2911" s="19" t="s">
        <v>2434</v>
      </c>
      <c r="G2911" s="19" t="s">
        <v>3312</v>
      </c>
      <c r="H2911" s="12" t="s">
        <v>3313</v>
      </c>
      <c r="I2911" s="20">
        <v>46000</v>
      </c>
      <c r="J2911" s="12" t="s">
        <v>2247</v>
      </c>
      <c r="K2911" s="12" t="s">
        <v>3314</v>
      </c>
      <c r="L2911" s="12" t="s">
        <v>3315</v>
      </c>
      <c r="M2911" s="12"/>
      <c r="N2911" s="12" t="s">
        <v>3316</v>
      </c>
      <c r="O2911" s="20">
        <v>0</v>
      </c>
      <c r="P2911" s="20">
        <v>46000</v>
      </c>
      <c r="Q2911" s="20">
        <v>0</v>
      </c>
      <c r="R2911" s="20">
        <v>0</v>
      </c>
      <c r="S2911" s="20">
        <v>680</v>
      </c>
      <c r="T2911" s="21"/>
      <c r="U2911" s="22" t="str">
        <f>IFERROR(VLOOKUP(B2911,[1]Planilha1!$A$1:$B$34,2,FALSE),"Liberado")</f>
        <v>Liberado</v>
      </c>
      <c r="V2911" s="21"/>
      <c r="W2911" s="21"/>
      <c r="X2911" s="21"/>
      <c r="Y2911" s="21"/>
      <c r="Z2911" s="21"/>
      <c r="AA2911" s="21"/>
      <c r="AB2911" s="21"/>
      <c r="AC2911" s="21"/>
      <c r="AD2911" s="21"/>
      <c r="AE2911" s="21"/>
      <c r="AF2911" s="21"/>
      <c r="AG2911" s="21"/>
      <c r="AH2911" s="21"/>
      <c r="AI2911" s="21"/>
      <c r="AJ2911" s="21"/>
      <c r="AK2911" s="21"/>
      <c r="AL2911" s="21"/>
      <c r="AM2911" s="21"/>
      <c r="AN2911" s="21"/>
      <c r="AO2911" s="21"/>
      <c r="AP2911" s="21"/>
      <c r="AQ2911" s="21"/>
      <c r="AR2911" s="21"/>
      <c r="AS2911" s="21"/>
      <c r="AT2911" s="21"/>
      <c r="AU2911" s="21"/>
      <c r="AV2911" s="21"/>
      <c r="AW2911" s="21"/>
      <c r="AX2911" s="21"/>
      <c r="AY2911" s="21"/>
      <c r="AZ2911" s="21"/>
      <c r="BA2911" s="21"/>
    </row>
    <row r="2912" spans="1:53" s="31" customFormat="1" ht="20.100000000000001" customHeight="1" x14ac:dyDescent="0.2">
      <c r="A2912" s="12" t="s">
        <v>64</v>
      </c>
      <c r="B2912" s="18" t="s">
        <v>247</v>
      </c>
      <c r="C2912" s="12" t="s">
        <v>634</v>
      </c>
      <c r="D2912" s="12" t="s">
        <v>639</v>
      </c>
      <c r="E2912" s="19" t="s">
        <v>5</v>
      </c>
      <c r="F2912" s="19" t="s">
        <v>2244</v>
      </c>
      <c r="G2912" s="19" t="s">
        <v>3348</v>
      </c>
      <c r="H2912" s="12" t="s">
        <v>3349</v>
      </c>
      <c r="I2912" s="20">
        <v>750</v>
      </c>
      <c r="J2912" s="12" t="s">
        <v>2302</v>
      </c>
      <c r="K2912" s="12" t="s">
        <v>3350</v>
      </c>
      <c r="L2912" s="12" t="s">
        <v>2266</v>
      </c>
      <c r="M2912" s="12"/>
      <c r="N2912" s="12" t="s">
        <v>3351</v>
      </c>
      <c r="O2912" s="20">
        <v>0</v>
      </c>
      <c r="P2912" s="20">
        <v>5000</v>
      </c>
      <c r="Q2912" s="20">
        <v>0</v>
      </c>
      <c r="R2912" s="20">
        <v>0</v>
      </c>
      <c r="S2912" s="20">
        <v>1880</v>
      </c>
      <c r="T2912" s="21"/>
      <c r="U2912" s="22" t="str">
        <f>IFERROR(VLOOKUP(B2912,[1]Planilha1!$A$1:$B$34,2,FALSE),"Liberado")</f>
        <v>Liberado</v>
      </c>
      <c r="V2912" s="21"/>
      <c r="W2912" s="21"/>
      <c r="X2912" s="21"/>
      <c r="Y2912" s="21"/>
      <c r="Z2912" s="21"/>
      <c r="AA2912" s="21"/>
      <c r="AB2912" s="21"/>
      <c r="AC2912" s="21"/>
      <c r="AD2912" s="21"/>
      <c r="AE2912" s="21"/>
      <c r="AF2912" s="21"/>
      <c r="AG2912" s="21"/>
      <c r="AH2912" s="21"/>
      <c r="AI2912" s="21"/>
      <c r="AJ2912" s="21"/>
      <c r="AK2912" s="21"/>
      <c r="AL2912" s="21"/>
      <c r="AM2912" s="21"/>
      <c r="AN2912" s="21"/>
      <c r="AO2912" s="21"/>
      <c r="AP2912" s="21"/>
      <c r="AQ2912" s="21"/>
      <c r="AR2912" s="21"/>
      <c r="AS2912" s="21"/>
      <c r="AT2912" s="21"/>
      <c r="AU2912" s="21"/>
      <c r="AV2912" s="21"/>
      <c r="AW2912" s="21"/>
      <c r="AX2912" s="21"/>
      <c r="AY2912" s="21"/>
      <c r="AZ2912" s="21"/>
      <c r="BA2912" s="21"/>
    </row>
    <row r="2913" spans="1:53" s="31" customFormat="1" ht="20.100000000000001" customHeight="1" x14ac:dyDescent="0.2">
      <c r="A2913" s="12" t="s">
        <v>64</v>
      </c>
      <c r="B2913" s="18" t="s">
        <v>247</v>
      </c>
      <c r="C2913" s="12" t="s">
        <v>674</v>
      </c>
      <c r="D2913" s="12" t="s">
        <v>677</v>
      </c>
      <c r="E2913" s="19" t="s">
        <v>5</v>
      </c>
      <c r="F2913" s="19" t="s">
        <v>6</v>
      </c>
      <c r="G2913" s="19" t="s">
        <v>3460</v>
      </c>
      <c r="H2913" s="12" t="s">
        <v>2454</v>
      </c>
      <c r="I2913" s="20">
        <v>12000</v>
      </c>
      <c r="J2913" s="12" t="s">
        <v>2247</v>
      </c>
      <c r="K2913" s="12" t="s">
        <v>3461</v>
      </c>
      <c r="L2913" s="12" t="s">
        <v>8490</v>
      </c>
      <c r="M2913" s="12"/>
      <c r="N2913" s="12" t="s">
        <v>2394</v>
      </c>
      <c r="O2913" s="20">
        <v>0</v>
      </c>
      <c r="P2913" s="20">
        <v>8000</v>
      </c>
      <c r="Q2913" s="20">
        <v>0</v>
      </c>
      <c r="R2913" s="20">
        <v>0</v>
      </c>
      <c r="S2913" s="20">
        <v>1440</v>
      </c>
      <c r="T2913" s="21"/>
      <c r="U2913" s="22" t="str">
        <f>IFERROR(VLOOKUP(B2913,[1]Planilha1!$A$1:$B$34,2,FALSE),"Liberado")</f>
        <v>Liberado</v>
      </c>
      <c r="V2913" s="21"/>
      <c r="W2913" s="21"/>
      <c r="X2913" s="21"/>
      <c r="Y2913" s="21"/>
      <c r="Z2913" s="21"/>
      <c r="AA2913" s="21"/>
      <c r="AB2913" s="21"/>
      <c r="AC2913" s="21"/>
      <c r="AD2913" s="21"/>
      <c r="AE2913" s="21"/>
      <c r="AF2913" s="21"/>
      <c r="AG2913" s="21"/>
      <c r="AH2913" s="21"/>
      <c r="AI2913" s="21"/>
      <c r="AJ2913" s="21"/>
      <c r="AK2913" s="21"/>
      <c r="AL2913" s="21"/>
      <c r="AM2913" s="21"/>
      <c r="AN2913" s="21"/>
      <c r="AO2913" s="21"/>
      <c r="AP2913" s="21"/>
      <c r="AQ2913" s="21"/>
      <c r="AR2913" s="21"/>
      <c r="AS2913" s="21"/>
      <c r="AT2913" s="21"/>
      <c r="AU2913" s="21"/>
      <c r="AV2913" s="21"/>
      <c r="AW2913" s="21"/>
      <c r="AX2913" s="21"/>
      <c r="AY2913" s="21"/>
      <c r="AZ2913" s="21"/>
      <c r="BA2913" s="21"/>
    </row>
    <row r="2914" spans="1:53" s="31" customFormat="1" ht="20.100000000000001" customHeight="1" x14ac:dyDescent="0.2">
      <c r="A2914" s="12" t="s">
        <v>64</v>
      </c>
      <c r="B2914" s="18" t="s">
        <v>247</v>
      </c>
      <c r="C2914" s="12" t="s">
        <v>689</v>
      </c>
      <c r="D2914" s="12" t="s">
        <v>465</v>
      </c>
      <c r="E2914" s="19" t="s">
        <v>5</v>
      </c>
      <c r="F2914" s="19" t="s">
        <v>2273</v>
      </c>
      <c r="G2914" s="19" t="s">
        <v>2775</v>
      </c>
      <c r="H2914" s="12" t="s">
        <v>2692</v>
      </c>
      <c r="I2914" s="20">
        <v>50000</v>
      </c>
      <c r="J2914" s="12" t="s">
        <v>2302</v>
      </c>
      <c r="K2914" s="12" t="s">
        <v>2303</v>
      </c>
      <c r="L2914" s="12" t="s">
        <v>7875</v>
      </c>
      <c r="M2914" s="12"/>
      <c r="N2914" s="12" t="s">
        <v>2776</v>
      </c>
      <c r="O2914" s="20">
        <v>0</v>
      </c>
      <c r="P2914" s="20">
        <v>0</v>
      </c>
      <c r="Q2914" s="20">
        <v>0</v>
      </c>
      <c r="R2914" s="20">
        <v>0</v>
      </c>
      <c r="S2914" s="20">
        <v>240</v>
      </c>
      <c r="T2914" s="21"/>
      <c r="U2914" s="22" t="str">
        <f>IFERROR(VLOOKUP(B2914,[1]Planilha1!$A$1:$B$34,2,FALSE),"Liberado")</f>
        <v>Liberado</v>
      </c>
      <c r="V2914" s="21"/>
      <c r="W2914" s="21"/>
      <c r="X2914" s="21"/>
      <c r="Y2914" s="21"/>
      <c r="Z2914" s="21"/>
      <c r="AA2914" s="21"/>
      <c r="AB2914" s="21"/>
      <c r="AC2914" s="21"/>
      <c r="AD2914" s="21"/>
      <c r="AE2914" s="21"/>
      <c r="AF2914" s="21"/>
      <c r="AG2914" s="21"/>
      <c r="AH2914" s="21"/>
      <c r="AI2914" s="21"/>
      <c r="AJ2914" s="21"/>
      <c r="AK2914" s="21"/>
      <c r="AL2914" s="21"/>
      <c r="AM2914" s="21"/>
      <c r="AN2914" s="21"/>
      <c r="AO2914" s="21"/>
      <c r="AP2914" s="21"/>
      <c r="AQ2914" s="21"/>
      <c r="AR2914" s="21"/>
      <c r="AS2914" s="21"/>
      <c r="AT2914" s="21"/>
      <c r="AU2914" s="21"/>
      <c r="AV2914" s="21"/>
      <c r="AW2914" s="21"/>
      <c r="AX2914" s="21"/>
      <c r="AY2914" s="21"/>
      <c r="AZ2914" s="21"/>
      <c r="BA2914" s="21"/>
    </row>
    <row r="2915" spans="1:53" s="31" customFormat="1" ht="20.100000000000001" customHeight="1" x14ac:dyDescent="0.2">
      <c r="A2915" s="12" t="s">
        <v>64</v>
      </c>
      <c r="B2915" s="18" t="s">
        <v>247</v>
      </c>
      <c r="C2915" s="12" t="s">
        <v>337</v>
      </c>
      <c r="D2915" s="12" t="s">
        <v>442</v>
      </c>
      <c r="E2915" s="19" t="s">
        <v>5</v>
      </c>
      <c r="F2915" s="19" t="s">
        <v>2714</v>
      </c>
      <c r="G2915" s="19" t="s">
        <v>6008</v>
      </c>
      <c r="H2915" s="12" t="s">
        <v>2716</v>
      </c>
      <c r="I2915" s="20">
        <v>37291.120000000003</v>
      </c>
      <c r="J2915" s="12" t="s">
        <v>2258</v>
      </c>
      <c r="K2915" s="12" t="s">
        <v>6009</v>
      </c>
      <c r="L2915" s="12" t="s">
        <v>2368</v>
      </c>
      <c r="M2915" s="12"/>
      <c r="N2915" s="12" t="s">
        <v>6010</v>
      </c>
      <c r="O2915" s="23">
        <v>0</v>
      </c>
      <c r="P2915" s="23">
        <v>37291.120000000003</v>
      </c>
      <c r="Q2915" s="23">
        <v>0</v>
      </c>
      <c r="R2915" s="24">
        <v>0</v>
      </c>
      <c r="S2915" s="25">
        <v>1160</v>
      </c>
      <c r="T2915" s="21"/>
      <c r="U2915" s="22" t="str">
        <f>IFERROR(VLOOKUP(B2915,[1]Planilha1!$A$1:$B$34,2,FALSE),"Liberado")</f>
        <v>Liberado</v>
      </c>
      <c r="V2915" s="21"/>
      <c r="W2915" s="21"/>
      <c r="X2915" s="21"/>
      <c r="Y2915" s="21"/>
      <c r="Z2915" s="21"/>
      <c r="AA2915" s="21"/>
      <c r="AB2915" s="21"/>
      <c r="AC2915" s="21"/>
      <c r="AD2915" s="21"/>
      <c r="AE2915" s="21"/>
      <c r="AF2915" s="21"/>
      <c r="AG2915" s="21"/>
      <c r="AH2915" s="21"/>
      <c r="AI2915" s="21"/>
      <c r="AJ2915" s="21"/>
      <c r="AK2915" s="21"/>
      <c r="AL2915" s="21"/>
      <c r="AM2915" s="21"/>
      <c r="AN2915" s="21"/>
      <c r="AO2915" s="21"/>
      <c r="AP2915" s="21"/>
      <c r="AQ2915" s="21"/>
      <c r="AR2915" s="21"/>
      <c r="AS2915" s="21"/>
      <c r="AT2915" s="21"/>
      <c r="AU2915" s="21"/>
      <c r="AV2915" s="21"/>
      <c r="AW2915" s="21"/>
      <c r="AX2915" s="21"/>
      <c r="AY2915" s="21"/>
      <c r="AZ2915" s="21"/>
      <c r="BA2915" s="21"/>
    </row>
    <row r="2916" spans="1:53" s="31" customFormat="1" ht="20.100000000000001" customHeight="1" x14ac:dyDescent="0.2">
      <c r="A2916" s="12" t="s">
        <v>64</v>
      </c>
      <c r="B2916" s="18" t="s">
        <v>247</v>
      </c>
      <c r="C2916" s="12" t="s">
        <v>331</v>
      </c>
      <c r="D2916" s="12" t="s">
        <v>1659</v>
      </c>
      <c r="E2916" s="19" t="s">
        <v>5</v>
      </c>
      <c r="F2916" s="19" t="s">
        <v>2244</v>
      </c>
      <c r="G2916" s="19" t="s">
        <v>6016</v>
      </c>
      <c r="H2916" s="12" t="s">
        <v>6017</v>
      </c>
      <c r="I2916" s="20">
        <v>33885</v>
      </c>
      <c r="J2916" s="12" t="s">
        <v>2264</v>
      </c>
      <c r="K2916" s="12" t="s">
        <v>6018</v>
      </c>
      <c r="L2916" s="12" t="s">
        <v>2249</v>
      </c>
      <c r="M2916" s="12"/>
      <c r="N2916" s="12" t="s">
        <v>6019</v>
      </c>
      <c r="O2916" s="23">
        <v>0</v>
      </c>
      <c r="P2916" s="23">
        <v>10000</v>
      </c>
      <c r="Q2916" s="23">
        <v>0</v>
      </c>
      <c r="R2916" s="24">
        <v>0</v>
      </c>
      <c r="S2916" s="25">
        <v>1920</v>
      </c>
      <c r="T2916" s="21"/>
      <c r="U2916" s="22" t="str">
        <f>IFERROR(VLOOKUP(B2916,[1]Planilha1!$A$1:$B$34,2,FALSE),"Liberado")</f>
        <v>Liberado</v>
      </c>
      <c r="V2916" s="21"/>
      <c r="W2916" s="21"/>
      <c r="X2916" s="21"/>
      <c r="Y2916" s="21"/>
      <c r="Z2916" s="21"/>
      <c r="AA2916" s="21"/>
      <c r="AB2916" s="21"/>
      <c r="AC2916" s="21"/>
      <c r="AD2916" s="21"/>
      <c r="AE2916" s="21"/>
      <c r="AF2916" s="21"/>
      <c r="AG2916" s="21"/>
      <c r="AH2916" s="21"/>
      <c r="AI2916" s="21"/>
      <c r="AJ2916" s="21"/>
      <c r="AK2916" s="21"/>
      <c r="AL2916" s="21"/>
      <c r="AM2916" s="21"/>
      <c r="AN2916" s="21"/>
      <c r="AO2916" s="21"/>
      <c r="AP2916" s="21"/>
      <c r="AQ2916" s="21"/>
      <c r="AR2916" s="21"/>
      <c r="AS2916" s="21"/>
      <c r="AT2916" s="21"/>
      <c r="AU2916" s="21"/>
      <c r="AV2916" s="21"/>
      <c r="AW2916" s="21"/>
      <c r="AX2916" s="21"/>
      <c r="AY2916" s="21"/>
      <c r="AZ2916" s="21"/>
      <c r="BA2916" s="21"/>
    </row>
    <row r="2917" spans="1:53" s="31" customFormat="1" ht="20.100000000000001" customHeight="1" x14ac:dyDescent="0.2">
      <c r="A2917" s="12" t="s">
        <v>64</v>
      </c>
      <c r="B2917" s="18" t="s">
        <v>247</v>
      </c>
      <c r="C2917" s="12" t="s">
        <v>331</v>
      </c>
      <c r="D2917" s="12" t="s">
        <v>1659</v>
      </c>
      <c r="E2917" s="19" t="s">
        <v>5</v>
      </c>
      <c r="F2917" s="19" t="s">
        <v>2244</v>
      </c>
      <c r="G2917" s="19" t="s">
        <v>6020</v>
      </c>
      <c r="H2917" s="12" t="s">
        <v>6017</v>
      </c>
      <c r="I2917" s="20">
        <v>33885</v>
      </c>
      <c r="J2917" s="12" t="s">
        <v>2264</v>
      </c>
      <c r="K2917" s="12" t="s">
        <v>6018</v>
      </c>
      <c r="L2917" s="12" t="s">
        <v>2249</v>
      </c>
      <c r="M2917" s="12"/>
      <c r="N2917" s="12" t="s">
        <v>6021</v>
      </c>
      <c r="O2917" s="23">
        <v>0</v>
      </c>
      <c r="P2917" s="23">
        <v>10000</v>
      </c>
      <c r="Q2917" s="23">
        <v>0</v>
      </c>
      <c r="R2917" s="24">
        <v>0</v>
      </c>
      <c r="S2917" s="25">
        <v>1920</v>
      </c>
      <c r="T2917" s="21"/>
      <c r="U2917" s="22" t="str">
        <f>IFERROR(VLOOKUP(B2917,[1]Planilha1!$A$1:$B$34,2,FALSE),"Liberado")</f>
        <v>Liberado</v>
      </c>
      <c r="V2917" s="21"/>
      <c r="W2917" s="21"/>
      <c r="X2917" s="21"/>
      <c r="Y2917" s="21"/>
      <c r="Z2917" s="21"/>
      <c r="AA2917" s="21"/>
      <c r="AB2917" s="21"/>
      <c r="AC2917" s="21"/>
      <c r="AD2917" s="21"/>
      <c r="AE2917" s="21"/>
      <c r="AF2917" s="21"/>
      <c r="AG2917" s="21"/>
      <c r="AH2917" s="21"/>
      <c r="AI2917" s="21"/>
      <c r="AJ2917" s="21"/>
      <c r="AK2917" s="21"/>
      <c r="AL2917" s="21"/>
      <c r="AM2917" s="21"/>
      <c r="AN2917" s="21"/>
      <c r="AO2917" s="21"/>
      <c r="AP2917" s="21"/>
      <c r="AQ2917" s="21"/>
      <c r="AR2917" s="21"/>
      <c r="AS2917" s="21"/>
      <c r="AT2917" s="21"/>
      <c r="AU2917" s="21"/>
      <c r="AV2917" s="21"/>
      <c r="AW2917" s="21"/>
      <c r="AX2917" s="21"/>
      <c r="AY2917" s="21"/>
      <c r="AZ2917" s="21"/>
      <c r="BA2917" s="21"/>
    </row>
    <row r="2918" spans="1:53" s="31" customFormat="1" ht="20.100000000000001" customHeight="1" x14ac:dyDescent="0.2">
      <c r="A2918" s="12" t="s">
        <v>64</v>
      </c>
      <c r="B2918" s="18" t="s">
        <v>247</v>
      </c>
      <c r="C2918" s="12" t="s">
        <v>331</v>
      </c>
      <c r="D2918" s="12" t="s">
        <v>10560</v>
      </c>
      <c r="E2918" s="19" t="s">
        <v>5</v>
      </c>
      <c r="F2918" s="19" t="s">
        <v>2244</v>
      </c>
      <c r="G2918" s="19" t="s">
        <v>10561</v>
      </c>
      <c r="H2918" s="12" t="s">
        <v>4888</v>
      </c>
      <c r="I2918" s="20">
        <v>21455.51</v>
      </c>
      <c r="J2918" s="12" t="s">
        <v>2302</v>
      </c>
      <c r="K2918" s="12" t="s">
        <v>2303</v>
      </c>
      <c r="L2918" s="12" t="s">
        <v>2299</v>
      </c>
      <c r="M2918" s="12"/>
      <c r="N2918" s="12" t="s">
        <v>10562</v>
      </c>
      <c r="O2918" s="23">
        <v>0</v>
      </c>
      <c r="P2918" s="23">
        <v>0</v>
      </c>
      <c r="Q2918" s="23">
        <v>0</v>
      </c>
      <c r="R2918" s="24">
        <v>0</v>
      </c>
      <c r="S2918" s="25">
        <v>448</v>
      </c>
      <c r="T2918" s="21"/>
      <c r="U2918" s="22" t="str">
        <f>IFERROR(VLOOKUP(B2918,[1]Planilha1!$A$1:$B$34,2,FALSE),"Liberado")</f>
        <v>Liberado</v>
      </c>
      <c r="V2918" s="21"/>
      <c r="W2918" s="21"/>
      <c r="X2918" s="21"/>
      <c r="Y2918" s="21"/>
      <c r="Z2918" s="21"/>
      <c r="AA2918" s="21"/>
      <c r="AB2918" s="21"/>
      <c r="AC2918" s="21"/>
      <c r="AD2918" s="21"/>
      <c r="AE2918" s="21"/>
      <c r="AF2918" s="21"/>
      <c r="AG2918" s="21"/>
      <c r="AH2918" s="21"/>
      <c r="AI2918" s="21"/>
      <c r="AJ2918" s="21"/>
      <c r="AK2918" s="21"/>
      <c r="AL2918" s="21"/>
      <c r="AM2918" s="21"/>
      <c r="AN2918" s="21"/>
      <c r="AO2918" s="21"/>
      <c r="AP2918" s="21"/>
      <c r="AQ2918" s="21"/>
      <c r="AR2918" s="21"/>
      <c r="AS2918" s="21"/>
      <c r="AT2918" s="21"/>
      <c r="AU2918" s="21"/>
      <c r="AV2918" s="21"/>
      <c r="AW2918" s="21"/>
      <c r="AX2918" s="21"/>
      <c r="AY2918" s="21"/>
      <c r="AZ2918" s="21"/>
      <c r="BA2918" s="21"/>
    </row>
    <row r="2919" spans="1:53" s="31" customFormat="1" ht="20.100000000000001" customHeight="1" x14ac:dyDescent="0.2">
      <c r="A2919" s="12" t="s">
        <v>64</v>
      </c>
      <c r="B2919" s="18" t="s">
        <v>247</v>
      </c>
      <c r="C2919" s="12" t="s">
        <v>331</v>
      </c>
      <c r="D2919" s="12" t="s">
        <v>10563</v>
      </c>
      <c r="E2919" s="19" t="s">
        <v>5</v>
      </c>
      <c r="F2919" s="19" t="s">
        <v>2244</v>
      </c>
      <c r="G2919" s="19" t="s">
        <v>10564</v>
      </c>
      <c r="H2919" s="12" t="s">
        <v>4888</v>
      </c>
      <c r="I2919" s="20">
        <v>10000</v>
      </c>
      <c r="J2919" s="12" t="s">
        <v>2302</v>
      </c>
      <c r="K2919" s="12" t="s">
        <v>2303</v>
      </c>
      <c r="L2919" s="12" t="s">
        <v>8102</v>
      </c>
      <c r="M2919" s="12" t="s">
        <v>10555</v>
      </c>
      <c r="N2919" s="12" t="s">
        <v>10565</v>
      </c>
      <c r="O2919" s="23">
        <v>0</v>
      </c>
      <c r="P2919" s="23">
        <v>7000</v>
      </c>
      <c r="Q2919" s="23">
        <v>0</v>
      </c>
      <c r="R2919" s="24">
        <v>0</v>
      </c>
      <c r="S2919" s="25">
        <v>64</v>
      </c>
      <c r="T2919" s="21"/>
      <c r="U2919" s="22" t="str">
        <f>IFERROR(VLOOKUP(B2919,[1]Planilha1!$A$1:$B$34,2,FALSE),"Liberado")</f>
        <v>Liberado</v>
      </c>
      <c r="V2919" s="21"/>
      <c r="W2919" s="21"/>
      <c r="X2919" s="21"/>
      <c r="Y2919" s="21"/>
      <c r="Z2919" s="21"/>
      <c r="AA2919" s="21"/>
      <c r="AB2919" s="21"/>
      <c r="AC2919" s="21"/>
      <c r="AD2919" s="21"/>
      <c r="AE2919" s="21"/>
      <c r="AF2919" s="21"/>
      <c r="AG2919" s="21"/>
      <c r="AH2919" s="21"/>
      <c r="AI2919" s="21"/>
      <c r="AJ2919" s="21"/>
      <c r="AK2919" s="21"/>
      <c r="AL2919" s="21"/>
      <c r="AM2919" s="21"/>
      <c r="AN2919" s="21"/>
      <c r="AO2919" s="21"/>
      <c r="AP2919" s="21"/>
      <c r="AQ2919" s="21"/>
      <c r="AR2919" s="21"/>
      <c r="AS2919" s="21"/>
      <c r="AT2919" s="21"/>
      <c r="AU2919" s="21"/>
      <c r="AV2919" s="21"/>
      <c r="AW2919" s="21"/>
      <c r="AX2919" s="21"/>
      <c r="AY2919" s="21"/>
      <c r="AZ2919" s="21"/>
      <c r="BA2919" s="21"/>
    </row>
    <row r="2920" spans="1:53" s="31" customFormat="1" ht="20.100000000000001" customHeight="1" x14ac:dyDescent="0.2">
      <c r="A2920" s="12" t="s">
        <v>64</v>
      </c>
      <c r="B2920" s="18" t="s">
        <v>247</v>
      </c>
      <c r="C2920" s="12" t="s">
        <v>331</v>
      </c>
      <c r="D2920" s="12" t="s">
        <v>10568</v>
      </c>
      <c r="E2920" s="19" t="s">
        <v>5</v>
      </c>
      <c r="F2920" s="19" t="s">
        <v>2273</v>
      </c>
      <c r="G2920" s="19" t="s">
        <v>10569</v>
      </c>
      <c r="H2920" s="12" t="s">
        <v>6057</v>
      </c>
      <c r="I2920" s="20">
        <v>37480</v>
      </c>
      <c r="J2920" s="12" t="s">
        <v>2302</v>
      </c>
      <c r="K2920" s="12" t="s">
        <v>2303</v>
      </c>
      <c r="L2920" s="12" t="s">
        <v>8669</v>
      </c>
      <c r="M2920" s="12"/>
      <c r="N2920" s="12" t="s">
        <v>10570</v>
      </c>
      <c r="O2920" s="23">
        <v>0</v>
      </c>
      <c r="P2920" s="23">
        <v>0</v>
      </c>
      <c r="Q2920" s="23">
        <v>0</v>
      </c>
      <c r="R2920" s="24">
        <v>0</v>
      </c>
      <c r="S2920" s="25">
        <v>160</v>
      </c>
      <c r="T2920" s="21"/>
      <c r="U2920" s="22" t="str">
        <f>IFERROR(VLOOKUP(B2920,[1]Planilha1!$A$1:$B$34,2,FALSE),"Liberado")</f>
        <v>Liberado</v>
      </c>
      <c r="V2920" s="21"/>
      <c r="W2920" s="21"/>
      <c r="X2920" s="21"/>
      <c r="Y2920" s="21"/>
      <c r="Z2920" s="21"/>
      <c r="AA2920" s="21"/>
      <c r="AB2920" s="21"/>
      <c r="AC2920" s="21"/>
      <c r="AD2920" s="21"/>
      <c r="AE2920" s="21"/>
      <c r="AF2920" s="21"/>
      <c r="AG2920" s="21"/>
      <c r="AH2920" s="21"/>
      <c r="AI2920" s="21"/>
      <c r="AJ2920" s="21"/>
      <c r="AK2920" s="21"/>
      <c r="AL2920" s="21"/>
      <c r="AM2920" s="21"/>
      <c r="AN2920" s="21"/>
      <c r="AO2920" s="21"/>
      <c r="AP2920" s="21"/>
      <c r="AQ2920" s="21"/>
      <c r="AR2920" s="21"/>
      <c r="AS2920" s="21"/>
      <c r="AT2920" s="21"/>
      <c r="AU2920" s="21"/>
      <c r="AV2920" s="21"/>
      <c r="AW2920" s="21"/>
      <c r="AX2920" s="21"/>
      <c r="AY2920" s="21"/>
      <c r="AZ2920" s="21"/>
      <c r="BA2920" s="21"/>
    </row>
    <row r="2921" spans="1:53" s="31" customFormat="1" ht="20.100000000000001" customHeight="1" x14ac:dyDescent="0.2">
      <c r="A2921" s="12" t="s">
        <v>64</v>
      </c>
      <c r="B2921" s="18" t="s">
        <v>247</v>
      </c>
      <c r="C2921" s="12" t="s">
        <v>331</v>
      </c>
      <c r="D2921" s="12" t="s">
        <v>10571</v>
      </c>
      <c r="E2921" s="19" t="s">
        <v>5</v>
      </c>
      <c r="F2921" s="19" t="s">
        <v>2244</v>
      </c>
      <c r="G2921" s="19" t="s">
        <v>10572</v>
      </c>
      <c r="H2921" s="12" t="s">
        <v>4888</v>
      </c>
      <c r="I2921" s="20">
        <v>10000</v>
      </c>
      <c r="J2921" s="12" t="s">
        <v>2258</v>
      </c>
      <c r="K2921" s="12" t="s">
        <v>9295</v>
      </c>
      <c r="L2921" s="12" t="s">
        <v>2288</v>
      </c>
      <c r="M2921" s="12" t="s">
        <v>10573</v>
      </c>
      <c r="N2921" s="12" t="s">
        <v>2733</v>
      </c>
      <c r="O2921" s="23">
        <v>10000</v>
      </c>
      <c r="P2921" s="23">
        <v>0</v>
      </c>
      <c r="Q2921" s="23">
        <v>0</v>
      </c>
      <c r="R2921" s="24">
        <v>0</v>
      </c>
      <c r="S2921" s="25">
        <v>0</v>
      </c>
      <c r="T2921" s="21"/>
      <c r="U2921" s="22" t="str">
        <f>IFERROR(VLOOKUP(B2921,[1]Planilha1!$A$1:$B$34,2,FALSE),"Liberado")</f>
        <v>Liberado</v>
      </c>
      <c r="V2921" s="21"/>
      <c r="W2921" s="21"/>
      <c r="X2921" s="21"/>
      <c r="Y2921" s="21"/>
      <c r="Z2921" s="21"/>
      <c r="AA2921" s="21"/>
      <c r="AB2921" s="21"/>
      <c r="AC2921" s="21"/>
      <c r="AD2921" s="21"/>
      <c r="AE2921" s="21"/>
      <c r="AF2921" s="21"/>
      <c r="AG2921" s="21"/>
      <c r="AH2921" s="21"/>
      <c r="AI2921" s="21"/>
      <c r="AJ2921" s="21"/>
      <c r="AK2921" s="21"/>
      <c r="AL2921" s="21"/>
      <c r="AM2921" s="21"/>
      <c r="AN2921" s="21"/>
      <c r="AO2921" s="21"/>
      <c r="AP2921" s="21"/>
      <c r="AQ2921" s="21"/>
      <c r="AR2921" s="21"/>
      <c r="AS2921" s="21"/>
      <c r="AT2921" s="21"/>
      <c r="AU2921" s="21"/>
      <c r="AV2921" s="21"/>
      <c r="AW2921" s="21"/>
      <c r="AX2921" s="21"/>
      <c r="AY2921" s="21"/>
      <c r="AZ2921" s="21"/>
      <c r="BA2921" s="21"/>
    </row>
    <row r="2922" spans="1:53" s="31" customFormat="1" ht="20.100000000000001" customHeight="1" x14ac:dyDescent="0.2">
      <c r="A2922" s="12" t="s">
        <v>64</v>
      </c>
      <c r="B2922" s="18" t="s">
        <v>247</v>
      </c>
      <c r="C2922" s="12" t="s">
        <v>331</v>
      </c>
      <c r="D2922" s="12" t="s">
        <v>10574</v>
      </c>
      <c r="E2922" s="19" t="s">
        <v>5</v>
      </c>
      <c r="F2922" s="19" t="s">
        <v>2255</v>
      </c>
      <c r="G2922" s="19" t="s">
        <v>10575</v>
      </c>
      <c r="H2922" s="12" t="s">
        <v>4888</v>
      </c>
      <c r="I2922" s="20">
        <v>16000</v>
      </c>
      <c r="J2922" s="12" t="s">
        <v>2302</v>
      </c>
      <c r="K2922" s="12" t="s">
        <v>2303</v>
      </c>
      <c r="L2922" s="12" t="s">
        <v>7875</v>
      </c>
      <c r="M2922" s="12"/>
      <c r="N2922" s="12" t="s">
        <v>10576</v>
      </c>
      <c r="O2922" s="23">
        <v>0</v>
      </c>
      <c r="P2922" s="23">
        <v>0</v>
      </c>
      <c r="Q2922" s="23">
        <v>0</v>
      </c>
      <c r="R2922" s="24">
        <v>0</v>
      </c>
      <c r="S2922" s="25">
        <v>0</v>
      </c>
      <c r="T2922" s="21"/>
      <c r="U2922" s="22" t="str">
        <f>IFERROR(VLOOKUP(B2922,[1]Planilha1!$A$1:$B$34,2,FALSE),"Liberado")</f>
        <v>Liberado</v>
      </c>
      <c r="V2922" s="21"/>
      <c r="W2922" s="21"/>
      <c r="X2922" s="21"/>
      <c r="Y2922" s="21"/>
      <c r="Z2922" s="21"/>
      <c r="AA2922" s="21"/>
      <c r="AB2922" s="21"/>
      <c r="AC2922" s="21"/>
      <c r="AD2922" s="21"/>
      <c r="AE2922" s="21"/>
      <c r="AF2922" s="21"/>
      <c r="AG2922" s="21"/>
      <c r="AH2922" s="21"/>
      <c r="AI2922" s="21"/>
      <c r="AJ2922" s="21"/>
      <c r="AK2922" s="21"/>
      <c r="AL2922" s="21"/>
      <c r="AM2922" s="21"/>
      <c r="AN2922" s="21"/>
      <c r="AO2922" s="21"/>
      <c r="AP2922" s="21"/>
      <c r="AQ2922" s="21"/>
      <c r="AR2922" s="21"/>
      <c r="AS2922" s="21"/>
      <c r="AT2922" s="21"/>
      <c r="AU2922" s="21"/>
      <c r="AV2922" s="21"/>
      <c r="AW2922" s="21"/>
      <c r="AX2922" s="21"/>
      <c r="AY2922" s="21"/>
      <c r="AZ2922" s="21"/>
      <c r="BA2922" s="21"/>
    </row>
    <row r="2923" spans="1:53" s="31" customFormat="1" ht="20.100000000000001" customHeight="1" x14ac:dyDescent="0.2">
      <c r="A2923" s="12" t="s">
        <v>64</v>
      </c>
      <c r="B2923" s="18" t="s">
        <v>247</v>
      </c>
      <c r="C2923" s="12" t="s">
        <v>381</v>
      </c>
      <c r="D2923" s="12" t="s">
        <v>1662</v>
      </c>
      <c r="E2923" s="19" t="s">
        <v>5</v>
      </c>
      <c r="F2923" s="19" t="s">
        <v>2244</v>
      </c>
      <c r="G2923" s="19" t="s">
        <v>6026</v>
      </c>
      <c r="H2923" s="12" t="s">
        <v>4888</v>
      </c>
      <c r="I2923" s="20">
        <v>5000</v>
      </c>
      <c r="J2923" s="12" t="s">
        <v>2302</v>
      </c>
      <c r="K2923" s="12" t="s">
        <v>3179</v>
      </c>
      <c r="L2923" s="12" t="s">
        <v>2299</v>
      </c>
      <c r="M2923" s="12"/>
      <c r="N2923" s="12" t="s">
        <v>6027</v>
      </c>
      <c r="O2923" s="23">
        <v>0</v>
      </c>
      <c r="P2923" s="23">
        <v>0</v>
      </c>
      <c r="Q2923" s="23">
        <v>0</v>
      </c>
      <c r="R2923" s="24">
        <v>0</v>
      </c>
      <c r="S2923" s="25">
        <v>640</v>
      </c>
      <c r="T2923" s="21"/>
      <c r="U2923" s="22" t="str">
        <f>IFERROR(VLOOKUP(B2923,[1]Planilha1!$A$1:$B$34,2,FALSE),"Liberado")</f>
        <v>Liberado</v>
      </c>
      <c r="V2923" s="21"/>
      <c r="W2923" s="21"/>
      <c r="X2923" s="21"/>
      <c r="Y2923" s="21"/>
      <c r="Z2923" s="21"/>
      <c r="AA2923" s="21"/>
      <c r="AB2923" s="21"/>
      <c r="AC2923" s="21"/>
      <c r="AD2923" s="21"/>
      <c r="AE2923" s="21"/>
      <c r="AF2923" s="21"/>
      <c r="AG2923" s="21"/>
      <c r="AH2923" s="21"/>
      <c r="AI2923" s="21"/>
      <c r="AJ2923" s="21"/>
      <c r="AK2923" s="21"/>
      <c r="AL2923" s="21"/>
      <c r="AM2923" s="21"/>
      <c r="AN2923" s="21"/>
      <c r="AO2923" s="21"/>
      <c r="AP2923" s="21"/>
      <c r="AQ2923" s="21"/>
      <c r="AR2923" s="21"/>
      <c r="AS2923" s="21"/>
      <c r="AT2923" s="21"/>
      <c r="AU2923" s="21"/>
      <c r="AV2923" s="21"/>
      <c r="AW2923" s="21"/>
      <c r="AX2923" s="21"/>
      <c r="AY2923" s="21"/>
      <c r="AZ2923" s="21"/>
      <c r="BA2923" s="21"/>
    </row>
    <row r="2924" spans="1:53" s="31" customFormat="1" ht="20.100000000000001" customHeight="1" x14ac:dyDescent="0.2">
      <c r="A2924" s="12" t="s">
        <v>64</v>
      </c>
      <c r="B2924" s="18" t="s">
        <v>247</v>
      </c>
      <c r="C2924" s="12" t="s">
        <v>381</v>
      </c>
      <c r="D2924" s="12" t="s">
        <v>10577</v>
      </c>
      <c r="E2924" s="19" t="s">
        <v>5</v>
      </c>
      <c r="F2924" s="19" t="s">
        <v>2244</v>
      </c>
      <c r="G2924" s="19" t="s">
        <v>10578</v>
      </c>
      <c r="H2924" s="12" t="s">
        <v>4888</v>
      </c>
      <c r="I2924" s="20">
        <v>35200</v>
      </c>
      <c r="J2924" s="12" t="s">
        <v>2302</v>
      </c>
      <c r="K2924" s="12" t="s">
        <v>10579</v>
      </c>
      <c r="L2924" s="12" t="s">
        <v>2299</v>
      </c>
      <c r="M2924" s="12"/>
      <c r="N2924" s="12" t="s">
        <v>2528</v>
      </c>
      <c r="O2924" s="23">
        <v>0</v>
      </c>
      <c r="P2924" s="23">
        <v>0</v>
      </c>
      <c r="Q2924" s="23">
        <v>0</v>
      </c>
      <c r="R2924" s="24">
        <v>0</v>
      </c>
      <c r="S2924" s="25">
        <v>480</v>
      </c>
      <c r="T2924" s="21"/>
      <c r="U2924" s="22" t="str">
        <f>IFERROR(VLOOKUP(B2924,[1]Planilha1!$A$1:$B$34,2,FALSE),"Liberado")</f>
        <v>Liberado</v>
      </c>
      <c r="V2924" s="21"/>
      <c r="W2924" s="21"/>
      <c r="X2924" s="21"/>
      <c r="Y2924" s="21"/>
      <c r="Z2924" s="21"/>
      <c r="AA2924" s="21"/>
      <c r="AB2924" s="21"/>
      <c r="AC2924" s="21"/>
      <c r="AD2924" s="21"/>
      <c r="AE2924" s="21"/>
      <c r="AF2924" s="21"/>
      <c r="AG2924" s="21"/>
      <c r="AH2924" s="21"/>
      <c r="AI2924" s="21"/>
      <c r="AJ2924" s="21"/>
      <c r="AK2924" s="21"/>
      <c r="AL2924" s="21"/>
      <c r="AM2924" s="21"/>
      <c r="AN2924" s="21"/>
      <c r="AO2924" s="21"/>
      <c r="AP2924" s="21"/>
      <c r="AQ2924" s="21"/>
      <c r="AR2924" s="21"/>
      <c r="AS2924" s="21"/>
      <c r="AT2924" s="21"/>
      <c r="AU2924" s="21"/>
      <c r="AV2924" s="21"/>
      <c r="AW2924" s="21"/>
      <c r="AX2924" s="21"/>
      <c r="AY2924" s="21"/>
      <c r="AZ2924" s="21"/>
      <c r="BA2924" s="21"/>
    </row>
    <row r="2925" spans="1:53" s="31" customFormat="1" ht="20.100000000000001" customHeight="1" x14ac:dyDescent="0.2">
      <c r="A2925" s="12" t="s">
        <v>64</v>
      </c>
      <c r="B2925" s="18" t="s">
        <v>247</v>
      </c>
      <c r="C2925" s="12" t="s">
        <v>397</v>
      </c>
      <c r="D2925" s="12" t="s">
        <v>1663</v>
      </c>
      <c r="E2925" s="19" t="s">
        <v>5</v>
      </c>
      <c r="F2925" s="19" t="s">
        <v>2273</v>
      </c>
      <c r="G2925" s="19" t="s">
        <v>6028</v>
      </c>
      <c r="H2925" s="12" t="s">
        <v>6029</v>
      </c>
      <c r="I2925" s="20">
        <v>28960</v>
      </c>
      <c r="J2925" s="12" t="s">
        <v>2258</v>
      </c>
      <c r="K2925" s="12" t="s">
        <v>6030</v>
      </c>
      <c r="L2925" s="12" t="s">
        <v>2368</v>
      </c>
      <c r="M2925" s="12"/>
      <c r="N2925" s="12" t="s">
        <v>6031</v>
      </c>
      <c r="O2925" s="23">
        <v>0</v>
      </c>
      <c r="P2925" s="23">
        <v>10000</v>
      </c>
      <c r="Q2925" s="23">
        <v>0</v>
      </c>
      <c r="R2925" s="24">
        <v>0</v>
      </c>
      <c r="S2925" s="25">
        <v>960</v>
      </c>
      <c r="T2925" s="21"/>
      <c r="U2925" s="22" t="str">
        <f>IFERROR(VLOOKUP(B2925,[1]Planilha1!$A$1:$B$34,2,FALSE),"Liberado")</f>
        <v>Liberado</v>
      </c>
      <c r="V2925" s="21"/>
      <c r="W2925" s="21"/>
      <c r="X2925" s="21"/>
      <c r="Y2925" s="21"/>
      <c r="Z2925" s="21"/>
      <c r="AA2925" s="21"/>
      <c r="AB2925" s="21"/>
      <c r="AC2925" s="21"/>
      <c r="AD2925" s="21"/>
      <c r="AE2925" s="21"/>
      <c r="AF2925" s="21"/>
      <c r="AG2925" s="21"/>
      <c r="AH2925" s="21"/>
      <c r="AI2925" s="21"/>
      <c r="AJ2925" s="21"/>
      <c r="AK2925" s="21"/>
      <c r="AL2925" s="21"/>
      <c r="AM2925" s="21"/>
      <c r="AN2925" s="21"/>
      <c r="AO2925" s="21"/>
      <c r="AP2925" s="21"/>
      <c r="AQ2925" s="21"/>
      <c r="AR2925" s="21"/>
      <c r="AS2925" s="21"/>
      <c r="AT2925" s="21"/>
      <c r="AU2925" s="21"/>
      <c r="AV2925" s="21"/>
      <c r="AW2925" s="21"/>
      <c r="AX2925" s="21"/>
      <c r="AY2925" s="21"/>
      <c r="AZ2925" s="21"/>
      <c r="BA2925" s="21"/>
    </row>
    <row r="2926" spans="1:53" s="31" customFormat="1" ht="20.100000000000001" customHeight="1" x14ac:dyDescent="0.2">
      <c r="A2926" s="12" t="s">
        <v>64</v>
      </c>
      <c r="B2926" s="18" t="s">
        <v>247</v>
      </c>
      <c r="C2926" s="12" t="s">
        <v>397</v>
      </c>
      <c r="D2926" s="12" t="s">
        <v>1664</v>
      </c>
      <c r="E2926" s="19" t="s">
        <v>5</v>
      </c>
      <c r="F2926" s="19" t="s">
        <v>2673</v>
      </c>
      <c r="G2926" s="19" t="s">
        <v>6032</v>
      </c>
      <c r="H2926" s="12" t="s">
        <v>6033</v>
      </c>
      <c r="I2926" s="20">
        <v>115048.57</v>
      </c>
      <c r="J2926" s="12" t="s">
        <v>2258</v>
      </c>
      <c r="K2926" s="12" t="s">
        <v>6034</v>
      </c>
      <c r="L2926" s="12" t="s">
        <v>2368</v>
      </c>
      <c r="M2926" s="12"/>
      <c r="N2926" s="12" t="s">
        <v>6035</v>
      </c>
      <c r="O2926" s="23">
        <v>115048.57</v>
      </c>
      <c r="P2926" s="23">
        <v>0</v>
      </c>
      <c r="Q2926" s="23">
        <v>0</v>
      </c>
      <c r="R2926" s="24">
        <v>115048.57</v>
      </c>
      <c r="S2926" s="25">
        <v>360</v>
      </c>
      <c r="T2926" s="21"/>
      <c r="U2926" s="22" t="str">
        <f>IFERROR(VLOOKUP(B2926,[1]Planilha1!$A$1:$B$34,2,FALSE),"Liberado")</f>
        <v>Liberado</v>
      </c>
      <c r="V2926" s="21"/>
      <c r="W2926" s="21"/>
      <c r="X2926" s="21"/>
      <c r="Y2926" s="21"/>
      <c r="Z2926" s="21"/>
      <c r="AA2926" s="21"/>
      <c r="AB2926" s="21"/>
      <c r="AC2926" s="21"/>
      <c r="AD2926" s="21"/>
      <c r="AE2926" s="21"/>
      <c r="AF2926" s="21"/>
      <c r="AG2926" s="21"/>
      <c r="AH2926" s="21"/>
      <c r="AI2926" s="21"/>
      <c r="AJ2926" s="21"/>
      <c r="AK2926" s="21"/>
      <c r="AL2926" s="21"/>
      <c r="AM2926" s="21"/>
      <c r="AN2926" s="21"/>
      <c r="AO2926" s="21"/>
      <c r="AP2926" s="21"/>
      <c r="AQ2926" s="21"/>
      <c r="AR2926" s="21"/>
      <c r="AS2926" s="21"/>
      <c r="AT2926" s="21"/>
      <c r="AU2926" s="21"/>
      <c r="AV2926" s="21"/>
      <c r="AW2926" s="21"/>
      <c r="AX2926" s="21"/>
      <c r="AY2926" s="21"/>
      <c r="AZ2926" s="21"/>
      <c r="BA2926" s="21"/>
    </row>
    <row r="2927" spans="1:53" s="31" customFormat="1" ht="20.100000000000001" customHeight="1" x14ac:dyDescent="0.2">
      <c r="A2927" s="12" t="s">
        <v>64</v>
      </c>
      <c r="B2927" s="18" t="s">
        <v>247</v>
      </c>
      <c r="C2927" s="12" t="s">
        <v>397</v>
      </c>
      <c r="D2927" s="12" t="s">
        <v>1604</v>
      </c>
      <c r="E2927" s="19" t="s">
        <v>5</v>
      </c>
      <c r="F2927" s="19" t="s">
        <v>10371</v>
      </c>
      <c r="G2927" s="19" t="s">
        <v>10580</v>
      </c>
      <c r="H2927" s="12" t="s">
        <v>5852</v>
      </c>
      <c r="I2927" s="20">
        <v>84012.33</v>
      </c>
      <c r="J2927" s="12" t="s">
        <v>2302</v>
      </c>
      <c r="K2927" s="12" t="s">
        <v>10581</v>
      </c>
      <c r="L2927" s="12" t="s">
        <v>2299</v>
      </c>
      <c r="M2927" s="12"/>
      <c r="N2927" s="12" t="s">
        <v>10582</v>
      </c>
      <c r="O2927" s="23">
        <v>0</v>
      </c>
      <c r="P2927" s="23">
        <v>84012.33</v>
      </c>
      <c r="Q2927" s="23">
        <v>0</v>
      </c>
      <c r="R2927" s="24">
        <v>0</v>
      </c>
      <c r="S2927" s="25">
        <v>360</v>
      </c>
      <c r="T2927" s="21"/>
      <c r="U2927" s="22" t="str">
        <f>IFERROR(VLOOKUP(B2927,[1]Planilha1!$A$1:$B$34,2,FALSE),"Liberado")</f>
        <v>Liberado</v>
      </c>
      <c r="V2927" s="21"/>
      <c r="W2927" s="21"/>
      <c r="X2927" s="21"/>
      <c r="Y2927" s="21"/>
      <c r="Z2927" s="21"/>
      <c r="AA2927" s="21"/>
      <c r="AB2927" s="21"/>
      <c r="AC2927" s="21"/>
      <c r="AD2927" s="21"/>
      <c r="AE2927" s="21"/>
      <c r="AF2927" s="21"/>
      <c r="AG2927" s="21"/>
      <c r="AH2927" s="21"/>
      <c r="AI2927" s="21"/>
      <c r="AJ2927" s="21"/>
      <c r="AK2927" s="21"/>
      <c r="AL2927" s="21"/>
      <c r="AM2927" s="21"/>
      <c r="AN2927" s="21"/>
      <c r="AO2927" s="21"/>
      <c r="AP2927" s="21"/>
      <c r="AQ2927" s="21"/>
      <c r="AR2927" s="21"/>
      <c r="AS2927" s="21"/>
      <c r="AT2927" s="21"/>
      <c r="AU2927" s="21"/>
      <c r="AV2927" s="21"/>
      <c r="AW2927" s="21"/>
      <c r="AX2927" s="21"/>
      <c r="AY2927" s="21"/>
      <c r="AZ2927" s="21"/>
      <c r="BA2927" s="21"/>
    </row>
    <row r="2928" spans="1:53" s="31" customFormat="1" ht="20.100000000000001" customHeight="1" x14ac:dyDescent="0.2">
      <c r="A2928" s="12" t="s">
        <v>64</v>
      </c>
      <c r="B2928" s="18" t="s">
        <v>247</v>
      </c>
      <c r="C2928" s="12" t="s">
        <v>397</v>
      </c>
      <c r="D2928" s="12" t="s">
        <v>1665</v>
      </c>
      <c r="E2928" s="19" t="s">
        <v>5</v>
      </c>
      <c r="F2928" s="19" t="s">
        <v>2714</v>
      </c>
      <c r="G2928" s="19" t="s">
        <v>6036</v>
      </c>
      <c r="H2928" s="12" t="s">
        <v>6037</v>
      </c>
      <c r="I2928" s="20">
        <v>119834.77</v>
      </c>
      <c r="J2928" s="12" t="s">
        <v>2258</v>
      </c>
      <c r="K2928" s="12" t="s">
        <v>6038</v>
      </c>
      <c r="L2928" s="12" t="s">
        <v>2871</v>
      </c>
      <c r="M2928" s="12"/>
      <c r="N2928" s="12" t="s">
        <v>6039</v>
      </c>
      <c r="O2928" s="23">
        <v>0</v>
      </c>
      <c r="P2928" s="23">
        <v>115048.57</v>
      </c>
      <c r="Q2928" s="23">
        <v>0</v>
      </c>
      <c r="R2928" s="24">
        <v>0</v>
      </c>
      <c r="S2928" s="25">
        <v>1160</v>
      </c>
      <c r="T2928" s="21"/>
      <c r="U2928" s="22" t="str">
        <f>IFERROR(VLOOKUP(B2928,[1]Planilha1!$A$1:$B$34,2,FALSE),"Liberado")</f>
        <v>Liberado</v>
      </c>
      <c r="V2928" s="21"/>
      <c r="W2928" s="21"/>
      <c r="X2928" s="21"/>
      <c r="Y2928" s="21"/>
      <c r="Z2928" s="21"/>
      <c r="AA2928" s="21"/>
      <c r="AB2928" s="21"/>
      <c r="AC2928" s="21"/>
      <c r="AD2928" s="21"/>
      <c r="AE2928" s="21"/>
      <c r="AF2928" s="21"/>
      <c r="AG2928" s="21"/>
      <c r="AH2928" s="21"/>
      <c r="AI2928" s="21"/>
      <c r="AJ2928" s="21"/>
      <c r="AK2928" s="21"/>
      <c r="AL2928" s="21"/>
      <c r="AM2928" s="21"/>
      <c r="AN2928" s="21"/>
      <c r="AO2928" s="21"/>
      <c r="AP2928" s="21"/>
      <c r="AQ2928" s="21"/>
      <c r="AR2928" s="21"/>
      <c r="AS2928" s="21"/>
      <c r="AT2928" s="21"/>
      <c r="AU2928" s="21"/>
      <c r="AV2928" s="21"/>
      <c r="AW2928" s="21"/>
      <c r="AX2928" s="21"/>
      <c r="AY2928" s="21"/>
      <c r="AZ2928" s="21"/>
      <c r="BA2928" s="21"/>
    </row>
    <row r="2929" spans="1:53" s="31" customFormat="1" ht="20.100000000000001" customHeight="1" x14ac:dyDescent="0.2">
      <c r="A2929" s="12" t="s">
        <v>64</v>
      </c>
      <c r="B2929" s="18" t="s">
        <v>247</v>
      </c>
      <c r="C2929" s="12" t="s">
        <v>397</v>
      </c>
      <c r="D2929" s="12" t="s">
        <v>1666</v>
      </c>
      <c r="E2929" s="19" t="s">
        <v>5</v>
      </c>
      <c r="F2929" s="19" t="s">
        <v>2543</v>
      </c>
      <c r="G2929" s="19" t="s">
        <v>6041</v>
      </c>
      <c r="H2929" s="12" t="s">
        <v>6037</v>
      </c>
      <c r="I2929" s="20">
        <v>59598.48</v>
      </c>
      <c r="J2929" s="12" t="s">
        <v>2302</v>
      </c>
      <c r="K2929" s="12" t="s">
        <v>6042</v>
      </c>
      <c r="L2929" s="12" t="s">
        <v>2299</v>
      </c>
      <c r="M2929" s="12"/>
      <c r="N2929" s="12" t="s">
        <v>6043</v>
      </c>
      <c r="O2929" s="23">
        <v>0</v>
      </c>
      <c r="P2929" s="23">
        <v>0</v>
      </c>
      <c r="Q2929" s="23">
        <v>0</v>
      </c>
      <c r="R2929" s="24">
        <v>0</v>
      </c>
      <c r="S2929" s="25">
        <v>960</v>
      </c>
      <c r="T2929" s="21"/>
      <c r="U2929" s="22" t="str">
        <f>IFERROR(VLOOKUP(B2929,[1]Planilha1!$A$1:$B$34,2,FALSE),"Liberado")</f>
        <v>Liberado</v>
      </c>
      <c r="V2929" s="21"/>
      <c r="W2929" s="21"/>
      <c r="X2929" s="21"/>
      <c r="Y2929" s="21"/>
      <c r="Z2929" s="21"/>
      <c r="AA2929" s="21"/>
      <c r="AB2929" s="21"/>
      <c r="AC2929" s="21"/>
      <c r="AD2929" s="21"/>
      <c r="AE2929" s="21"/>
      <c r="AF2929" s="21"/>
      <c r="AG2929" s="21"/>
      <c r="AH2929" s="21"/>
      <c r="AI2929" s="21"/>
      <c r="AJ2929" s="21"/>
      <c r="AK2929" s="21"/>
      <c r="AL2929" s="21"/>
      <c r="AM2929" s="21"/>
      <c r="AN2929" s="21"/>
      <c r="AO2929" s="21"/>
      <c r="AP2929" s="21"/>
      <c r="AQ2929" s="21"/>
      <c r="AR2929" s="21"/>
      <c r="AS2929" s="21"/>
      <c r="AT2929" s="21"/>
      <c r="AU2929" s="21"/>
      <c r="AV2929" s="21"/>
      <c r="AW2929" s="21"/>
      <c r="AX2929" s="21"/>
      <c r="AY2929" s="21"/>
      <c r="AZ2929" s="21"/>
      <c r="BA2929" s="21"/>
    </row>
    <row r="2930" spans="1:53" s="31" customFormat="1" ht="20.100000000000001" customHeight="1" x14ac:dyDescent="0.2">
      <c r="A2930" s="12" t="s">
        <v>64</v>
      </c>
      <c r="B2930" s="18" t="s">
        <v>247</v>
      </c>
      <c r="C2930" s="12" t="s">
        <v>397</v>
      </c>
      <c r="D2930" s="12" t="s">
        <v>1667</v>
      </c>
      <c r="E2930" s="19" t="s">
        <v>5</v>
      </c>
      <c r="F2930" s="19" t="s">
        <v>2255</v>
      </c>
      <c r="G2930" s="19" t="s">
        <v>6044</v>
      </c>
      <c r="H2930" s="12" t="s">
        <v>6029</v>
      </c>
      <c r="I2930" s="20">
        <v>15323.5</v>
      </c>
      <c r="J2930" s="12" t="s">
        <v>2302</v>
      </c>
      <c r="K2930" s="12" t="s">
        <v>2303</v>
      </c>
      <c r="L2930" s="12" t="s">
        <v>2515</v>
      </c>
      <c r="M2930" s="12"/>
      <c r="N2930" s="12" t="s">
        <v>10583</v>
      </c>
      <c r="O2930" s="23">
        <v>0</v>
      </c>
      <c r="P2930" s="23">
        <v>10647</v>
      </c>
      <c r="Q2930" s="23">
        <v>0</v>
      </c>
      <c r="R2930" s="24">
        <v>0</v>
      </c>
      <c r="S2930" s="25">
        <v>768</v>
      </c>
      <c r="T2930" s="21"/>
      <c r="U2930" s="22" t="str">
        <f>IFERROR(VLOOKUP(B2930,[1]Planilha1!$A$1:$B$34,2,FALSE),"Liberado")</f>
        <v>Liberado</v>
      </c>
      <c r="V2930" s="21"/>
      <c r="W2930" s="21"/>
      <c r="X2930" s="21"/>
      <c r="Y2930" s="21"/>
      <c r="Z2930" s="21"/>
      <c r="AA2930" s="21"/>
      <c r="AB2930" s="21"/>
      <c r="AC2930" s="21"/>
      <c r="AD2930" s="21"/>
      <c r="AE2930" s="21"/>
      <c r="AF2930" s="21"/>
      <c r="AG2930" s="21"/>
      <c r="AH2930" s="21"/>
      <c r="AI2930" s="21"/>
      <c r="AJ2930" s="21"/>
      <c r="AK2930" s="21"/>
      <c r="AL2930" s="21"/>
      <c r="AM2930" s="21"/>
      <c r="AN2930" s="21"/>
      <c r="AO2930" s="21"/>
      <c r="AP2930" s="21"/>
      <c r="AQ2930" s="21"/>
      <c r="AR2930" s="21"/>
      <c r="AS2930" s="21"/>
      <c r="AT2930" s="21"/>
      <c r="AU2930" s="21"/>
      <c r="AV2930" s="21"/>
      <c r="AW2930" s="21"/>
      <c r="AX2930" s="21"/>
      <c r="AY2930" s="21"/>
      <c r="AZ2930" s="21"/>
      <c r="BA2930" s="21"/>
    </row>
    <row r="2931" spans="1:53" s="31" customFormat="1" ht="20.100000000000001" customHeight="1" x14ac:dyDescent="0.2">
      <c r="A2931" s="12" t="s">
        <v>64</v>
      </c>
      <c r="B2931" s="18" t="s">
        <v>247</v>
      </c>
      <c r="C2931" s="12" t="s">
        <v>397</v>
      </c>
      <c r="D2931" s="12" t="s">
        <v>1668</v>
      </c>
      <c r="E2931" s="19" t="s">
        <v>5</v>
      </c>
      <c r="F2931" s="19" t="s">
        <v>2273</v>
      </c>
      <c r="G2931" s="19" t="s">
        <v>6045</v>
      </c>
      <c r="H2931" s="12" t="s">
        <v>6029</v>
      </c>
      <c r="I2931" s="20">
        <v>35200</v>
      </c>
      <c r="J2931" s="12" t="s">
        <v>2302</v>
      </c>
      <c r="K2931" s="12" t="s">
        <v>3124</v>
      </c>
      <c r="L2931" s="12" t="s">
        <v>2299</v>
      </c>
      <c r="M2931" s="12"/>
      <c r="N2931" s="12" t="s">
        <v>2859</v>
      </c>
      <c r="O2931" s="23">
        <v>0</v>
      </c>
      <c r="P2931" s="23">
        <v>0</v>
      </c>
      <c r="Q2931" s="23">
        <v>0</v>
      </c>
      <c r="R2931" s="24">
        <v>0</v>
      </c>
      <c r="S2931" s="25">
        <v>416</v>
      </c>
      <c r="T2931" s="21"/>
      <c r="U2931" s="22" t="str">
        <f>IFERROR(VLOOKUP(B2931,[1]Planilha1!$A$1:$B$34,2,FALSE),"Liberado")</f>
        <v>Liberado</v>
      </c>
      <c r="V2931" s="21"/>
      <c r="W2931" s="21"/>
      <c r="X2931" s="21"/>
      <c r="Y2931" s="21"/>
      <c r="Z2931" s="21"/>
      <c r="AA2931" s="21"/>
      <c r="AB2931" s="21"/>
      <c r="AC2931" s="21"/>
      <c r="AD2931" s="21"/>
      <c r="AE2931" s="21"/>
      <c r="AF2931" s="21"/>
      <c r="AG2931" s="21"/>
      <c r="AH2931" s="21"/>
      <c r="AI2931" s="21"/>
      <c r="AJ2931" s="21"/>
      <c r="AK2931" s="21"/>
      <c r="AL2931" s="21"/>
      <c r="AM2931" s="21"/>
      <c r="AN2931" s="21"/>
      <c r="AO2931" s="21"/>
      <c r="AP2931" s="21"/>
      <c r="AQ2931" s="21"/>
      <c r="AR2931" s="21"/>
      <c r="AS2931" s="21"/>
      <c r="AT2931" s="21"/>
      <c r="AU2931" s="21"/>
      <c r="AV2931" s="21"/>
      <c r="AW2931" s="21"/>
      <c r="AX2931" s="21"/>
      <c r="AY2931" s="21"/>
      <c r="AZ2931" s="21"/>
      <c r="BA2931" s="21"/>
    </row>
    <row r="2932" spans="1:53" s="31" customFormat="1" ht="20.100000000000001" customHeight="1" x14ac:dyDescent="0.2">
      <c r="A2932" s="12" t="s">
        <v>64</v>
      </c>
      <c r="B2932" s="18" t="s">
        <v>247</v>
      </c>
      <c r="C2932" s="12" t="s">
        <v>397</v>
      </c>
      <c r="D2932" s="12" t="s">
        <v>1669</v>
      </c>
      <c r="E2932" s="19" t="s">
        <v>5</v>
      </c>
      <c r="F2932" s="19" t="s">
        <v>2434</v>
      </c>
      <c r="G2932" s="19" t="s">
        <v>6046</v>
      </c>
      <c r="H2932" s="12" t="s">
        <v>6029</v>
      </c>
      <c r="I2932" s="20">
        <v>35200</v>
      </c>
      <c r="J2932" s="12" t="s">
        <v>2302</v>
      </c>
      <c r="K2932" s="12" t="s">
        <v>6047</v>
      </c>
      <c r="L2932" s="12" t="s">
        <v>3329</v>
      </c>
      <c r="M2932" s="12"/>
      <c r="N2932" s="12" t="s">
        <v>6048</v>
      </c>
      <c r="O2932" s="23">
        <v>0</v>
      </c>
      <c r="P2932" s="23">
        <v>0</v>
      </c>
      <c r="Q2932" s="23">
        <v>0</v>
      </c>
      <c r="R2932" s="24">
        <v>0</v>
      </c>
      <c r="S2932" s="25">
        <v>288</v>
      </c>
      <c r="T2932" s="21"/>
      <c r="U2932" s="22" t="str">
        <f>IFERROR(VLOOKUP(B2932,[1]Planilha1!$A$1:$B$34,2,FALSE),"Liberado")</f>
        <v>Liberado</v>
      </c>
      <c r="V2932" s="21"/>
      <c r="W2932" s="21"/>
      <c r="X2932" s="21"/>
      <c r="Y2932" s="21"/>
      <c r="Z2932" s="21"/>
      <c r="AA2932" s="21"/>
      <c r="AB2932" s="21"/>
      <c r="AC2932" s="21"/>
      <c r="AD2932" s="21"/>
      <c r="AE2932" s="21"/>
      <c r="AF2932" s="21"/>
      <c r="AG2932" s="21"/>
      <c r="AH2932" s="21"/>
      <c r="AI2932" s="21"/>
      <c r="AJ2932" s="21"/>
      <c r="AK2932" s="21"/>
      <c r="AL2932" s="21"/>
      <c r="AM2932" s="21"/>
      <c r="AN2932" s="21"/>
      <c r="AO2932" s="21"/>
      <c r="AP2932" s="21"/>
      <c r="AQ2932" s="21"/>
      <c r="AR2932" s="21"/>
      <c r="AS2932" s="21"/>
      <c r="AT2932" s="21"/>
      <c r="AU2932" s="21"/>
      <c r="AV2932" s="21"/>
      <c r="AW2932" s="21"/>
      <c r="AX2932" s="21"/>
      <c r="AY2932" s="21"/>
      <c r="AZ2932" s="21"/>
      <c r="BA2932" s="21"/>
    </row>
    <row r="2933" spans="1:53" s="31" customFormat="1" ht="20.100000000000001" customHeight="1" x14ac:dyDescent="0.2">
      <c r="A2933" s="12" t="s">
        <v>64</v>
      </c>
      <c r="B2933" s="18" t="s">
        <v>247</v>
      </c>
      <c r="C2933" s="12" t="s">
        <v>397</v>
      </c>
      <c r="D2933" s="12" t="s">
        <v>10584</v>
      </c>
      <c r="E2933" s="19" t="s">
        <v>5</v>
      </c>
      <c r="F2933" s="19" t="s">
        <v>2255</v>
      </c>
      <c r="G2933" s="19" t="s">
        <v>10585</v>
      </c>
      <c r="H2933" s="12" t="s">
        <v>10586</v>
      </c>
      <c r="I2933" s="20">
        <v>14495.98</v>
      </c>
      <c r="J2933" s="12" t="s">
        <v>2247</v>
      </c>
      <c r="K2933" s="12" t="s">
        <v>10587</v>
      </c>
      <c r="L2933" s="12" t="s">
        <v>2330</v>
      </c>
      <c r="M2933" s="12"/>
      <c r="N2933" s="12" t="s">
        <v>10588</v>
      </c>
      <c r="O2933" s="23">
        <v>0</v>
      </c>
      <c r="P2933" s="23">
        <v>19495.98</v>
      </c>
      <c r="Q2933" s="23">
        <v>0</v>
      </c>
      <c r="R2933" s="24">
        <v>0</v>
      </c>
      <c r="S2933" s="25">
        <v>160</v>
      </c>
      <c r="T2933" s="21"/>
      <c r="U2933" s="22" t="str">
        <f>IFERROR(VLOOKUP(B2933,[1]Planilha1!$A$1:$B$34,2,FALSE),"Liberado")</f>
        <v>Liberado</v>
      </c>
      <c r="V2933" s="21"/>
      <c r="W2933" s="21"/>
      <c r="X2933" s="21"/>
      <c r="Y2933" s="21"/>
      <c r="Z2933" s="21"/>
      <c r="AA2933" s="21"/>
      <c r="AB2933" s="21"/>
      <c r="AC2933" s="21"/>
      <c r="AD2933" s="21"/>
      <c r="AE2933" s="21"/>
      <c r="AF2933" s="21"/>
      <c r="AG2933" s="21"/>
      <c r="AH2933" s="21"/>
      <c r="AI2933" s="21"/>
      <c r="AJ2933" s="21"/>
      <c r="AK2933" s="21"/>
      <c r="AL2933" s="21"/>
      <c r="AM2933" s="21"/>
      <c r="AN2933" s="21"/>
      <c r="AO2933" s="21"/>
      <c r="AP2933" s="21"/>
      <c r="AQ2933" s="21"/>
      <c r="AR2933" s="21"/>
      <c r="AS2933" s="21"/>
      <c r="AT2933" s="21"/>
      <c r="AU2933" s="21"/>
      <c r="AV2933" s="21"/>
      <c r="AW2933" s="21"/>
      <c r="AX2933" s="21"/>
      <c r="AY2933" s="21"/>
      <c r="AZ2933" s="21"/>
      <c r="BA2933" s="21"/>
    </row>
    <row r="2934" spans="1:53" s="31" customFormat="1" ht="20.100000000000001" customHeight="1" x14ac:dyDescent="0.2">
      <c r="A2934" s="12" t="s">
        <v>64</v>
      </c>
      <c r="B2934" s="18" t="s">
        <v>247</v>
      </c>
      <c r="C2934" s="12" t="s">
        <v>397</v>
      </c>
      <c r="D2934" s="12" t="s">
        <v>10589</v>
      </c>
      <c r="E2934" s="19" t="s">
        <v>5</v>
      </c>
      <c r="F2934" s="19" t="s">
        <v>2273</v>
      </c>
      <c r="G2934" s="19" t="s">
        <v>10590</v>
      </c>
      <c r="H2934" s="12" t="s">
        <v>6099</v>
      </c>
      <c r="I2934" s="20">
        <v>9370</v>
      </c>
      <c r="J2934" s="12" t="s">
        <v>2302</v>
      </c>
      <c r="K2934" s="12" t="s">
        <v>2303</v>
      </c>
      <c r="L2934" s="12" t="s">
        <v>7875</v>
      </c>
      <c r="M2934" s="12"/>
      <c r="N2934" s="12" t="s">
        <v>10591</v>
      </c>
      <c r="O2934" s="23">
        <v>0</v>
      </c>
      <c r="P2934" s="23">
        <v>0</v>
      </c>
      <c r="Q2934" s="23">
        <v>0</v>
      </c>
      <c r="R2934" s="24">
        <v>0</v>
      </c>
      <c r="S2934" s="25">
        <v>64</v>
      </c>
      <c r="T2934" s="21"/>
      <c r="U2934" s="22" t="str">
        <f>IFERROR(VLOOKUP(B2934,[1]Planilha1!$A$1:$B$34,2,FALSE),"Liberado")</f>
        <v>Liberado</v>
      </c>
      <c r="V2934" s="21"/>
      <c r="W2934" s="21"/>
      <c r="X2934" s="21"/>
      <c r="Y2934" s="21"/>
      <c r="Z2934" s="21"/>
      <c r="AA2934" s="21"/>
      <c r="AB2934" s="21"/>
      <c r="AC2934" s="21"/>
      <c r="AD2934" s="21"/>
      <c r="AE2934" s="21"/>
      <c r="AF2934" s="21"/>
      <c r="AG2934" s="21"/>
      <c r="AH2934" s="21"/>
      <c r="AI2934" s="21"/>
      <c r="AJ2934" s="21"/>
      <c r="AK2934" s="21"/>
      <c r="AL2934" s="21"/>
      <c r="AM2934" s="21"/>
      <c r="AN2934" s="21"/>
      <c r="AO2934" s="21"/>
      <c r="AP2934" s="21"/>
      <c r="AQ2934" s="21"/>
      <c r="AR2934" s="21"/>
      <c r="AS2934" s="21"/>
      <c r="AT2934" s="21"/>
      <c r="AU2934" s="21"/>
      <c r="AV2934" s="21"/>
      <c r="AW2934" s="21"/>
      <c r="AX2934" s="21"/>
      <c r="AY2934" s="21"/>
      <c r="AZ2934" s="21"/>
      <c r="BA2934" s="21"/>
    </row>
    <row r="2935" spans="1:53" s="31" customFormat="1" ht="20.100000000000001" customHeight="1" x14ac:dyDescent="0.2">
      <c r="A2935" s="12" t="s">
        <v>64</v>
      </c>
      <c r="B2935" s="18" t="s">
        <v>247</v>
      </c>
      <c r="C2935" s="12" t="s">
        <v>397</v>
      </c>
      <c r="D2935" s="12" t="s">
        <v>10592</v>
      </c>
      <c r="E2935" s="19" t="s">
        <v>5</v>
      </c>
      <c r="F2935" s="19" t="s">
        <v>2255</v>
      </c>
      <c r="G2935" s="19" t="s">
        <v>10593</v>
      </c>
      <c r="H2935" s="12" t="s">
        <v>10594</v>
      </c>
      <c r="I2935" s="20">
        <v>60188.05</v>
      </c>
      <c r="J2935" s="12" t="s">
        <v>2302</v>
      </c>
      <c r="K2935" s="12" t="s">
        <v>3216</v>
      </c>
      <c r="L2935" s="12" t="s">
        <v>2288</v>
      </c>
      <c r="M2935" s="12" t="s">
        <v>10595</v>
      </c>
      <c r="N2935" s="12" t="s">
        <v>3216</v>
      </c>
      <c r="O2935" s="23">
        <v>0</v>
      </c>
      <c r="P2935" s="23">
        <v>0</v>
      </c>
      <c r="Q2935" s="23">
        <v>0</v>
      </c>
      <c r="R2935" s="24">
        <v>0</v>
      </c>
      <c r="S2935" s="25">
        <v>0</v>
      </c>
      <c r="T2935" s="21"/>
      <c r="U2935" s="22" t="str">
        <f>IFERROR(VLOOKUP(B2935,[1]Planilha1!$A$1:$B$34,2,FALSE),"Liberado")</f>
        <v>Liberado</v>
      </c>
      <c r="V2935" s="21"/>
      <c r="W2935" s="21"/>
      <c r="X2935" s="21"/>
      <c r="Y2935" s="21"/>
      <c r="Z2935" s="21"/>
      <c r="AA2935" s="21"/>
      <c r="AB2935" s="21"/>
      <c r="AC2935" s="21"/>
      <c r="AD2935" s="21"/>
      <c r="AE2935" s="21"/>
      <c r="AF2935" s="21"/>
      <c r="AG2935" s="21"/>
      <c r="AH2935" s="21"/>
      <c r="AI2935" s="21"/>
      <c r="AJ2935" s="21"/>
      <c r="AK2935" s="21"/>
      <c r="AL2935" s="21"/>
      <c r="AM2935" s="21"/>
      <c r="AN2935" s="21"/>
      <c r="AO2935" s="21"/>
      <c r="AP2935" s="21"/>
      <c r="AQ2935" s="21"/>
      <c r="AR2935" s="21"/>
      <c r="AS2935" s="21"/>
      <c r="AT2935" s="21"/>
      <c r="AU2935" s="21"/>
      <c r="AV2935" s="21"/>
      <c r="AW2935" s="21"/>
      <c r="AX2935" s="21"/>
      <c r="AY2935" s="21"/>
      <c r="AZ2935" s="21"/>
      <c r="BA2935" s="21"/>
    </row>
    <row r="2936" spans="1:53" s="31" customFormat="1" ht="20.100000000000001" customHeight="1" x14ac:dyDescent="0.2">
      <c r="A2936" s="12" t="s">
        <v>64</v>
      </c>
      <c r="B2936" s="18" t="s">
        <v>247</v>
      </c>
      <c r="C2936" s="12" t="s">
        <v>411</v>
      </c>
      <c r="D2936" s="12" t="s">
        <v>1670</v>
      </c>
      <c r="E2936" s="19" t="s">
        <v>5</v>
      </c>
      <c r="F2936" s="19" t="s">
        <v>10</v>
      </c>
      <c r="G2936" s="19" t="s">
        <v>6049</v>
      </c>
      <c r="H2936" s="12" t="s">
        <v>2631</v>
      </c>
      <c r="I2936" s="20">
        <v>21443</v>
      </c>
      <c r="J2936" s="12" t="s">
        <v>2302</v>
      </c>
      <c r="K2936" s="12" t="s">
        <v>2303</v>
      </c>
      <c r="L2936" s="12" t="s">
        <v>2299</v>
      </c>
      <c r="M2936" s="12"/>
      <c r="N2936" s="12" t="s">
        <v>6050</v>
      </c>
      <c r="O2936" s="23">
        <v>5450</v>
      </c>
      <c r="P2936" s="23">
        <v>0</v>
      </c>
      <c r="Q2936" s="23">
        <v>0</v>
      </c>
      <c r="R2936" s="24">
        <v>0</v>
      </c>
      <c r="S2936" s="25">
        <v>960</v>
      </c>
      <c r="T2936" s="21"/>
      <c r="U2936" s="22" t="str">
        <f>IFERROR(VLOOKUP(B2936,[1]Planilha1!$A$1:$B$34,2,FALSE),"Liberado")</f>
        <v>Liberado</v>
      </c>
      <c r="V2936" s="21"/>
      <c r="W2936" s="21"/>
      <c r="X2936" s="21"/>
      <c r="Y2936" s="21"/>
      <c r="Z2936" s="21"/>
      <c r="AA2936" s="21"/>
      <c r="AB2936" s="21"/>
      <c r="AC2936" s="21"/>
      <c r="AD2936" s="21"/>
      <c r="AE2936" s="21"/>
      <c r="AF2936" s="21"/>
      <c r="AG2936" s="21"/>
      <c r="AH2936" s="21"/>
      <c r="AI2936" s="21"/>
      <c r="AJ2936" s="21"/>
      <c r="AK2936" s="21"/>
      <c r="AL2936" s="21"/>
      <c r="AM2936" s="21"/>
      <c r="AN2936" s="21"/>
      <c r="AO2936" s="21"/>
      <c r="AP2936" s="21"/>
      <c r="AQ2936" s="21"/>
      <c r="AR2936" s="21"/>
      <c r="AS2936" s="21"/>
      <c r="AT2936" s="21"/>
      <c r="AU2936" s="21"/>
      <c r="AV2936" s="21"/>
      <c r="AW2936" s="21"/>
      <c r="AX2936" s="21"/>
      <c r="AY2936" s="21"/>
      <c r="AZ2936" s="21"/>
      <c r="BA2936" s="21"/>
    </row>
    <row r="2937" spans="1:53" s="31" customFormat="1" ht="20.100000000000001" customHeight="1" x14ac:dyDescent="0.2">
      <c r="A2937" s="12" t="s">
        <v>64</v>
      </c>
      <c r="B2937" s="18" t="s">
        <v>247</v>
      </c>
      <c r="C2937" s="12" t="s">
        <v>411</v>
      </c>
      <c r="D2937" s="12" t="s">
        <v>1671</v>
      </c>
      <c r="E2937" s="19" t="s">
        <v>5</v>
      </c>
      <c r="F2937" s="19" t="s">
        <v>10</v>
      </c>
      <c r="G2937" s="19" t="s">
        <v>6051</v>
      </c>
      <c r="H2937" s="12" t="s">
        <v>2631</v>
      </c>
      <c r="I2937" s="20">
        <v>19321.240000000002</v>
      </c>
      <c r="J2937" s="12" t="s">
        <v>2302</v>
      </c>
      <c r="K2937" s="12" t="s">
        <v>2303</v>
      </c>
      <c r="L2937" s="12" t="s">
        <v>5998</v>
      </c>
      <c r="M2937" s="12"/>
      <c r="N2937" s="12" t="s">
        <v>6052</v>
      </c>
      <c r="O2937" s="23">
        <v>0</v>
      </c>
      <c r="P2937" s="23">
        <v>5115.62</v>
      </c>
      <c r="Q2937" s="23">
        <v>0</v>
      </c>
      <c r="R2937" s="24">
        <v>0</v>
      </c>
      <c r="S2937" s="25">
        <v>448</v>
      </c>
      <c r="T2937" s="21"/>
      <c r="U2937" s="22" t="str">
        <f>IFERROR(VLOOKUP(B2937,[1]Planilha1!$A$1:$B$34,2,FALSE),"Liberado")</f>
        <v>Liberado</v>
      </c>
      <c r="V2937" s="21"/>
      <c r="W2937" s="21"/>
      <c r="X2937" s="21"/>
      <c r="Y2937" s="21"/>
      <c r="Z2937" s="21"/>
      <c r="AA2937" s="21"/>
      <c r="AB2937" s="21"/>
      <c r="AC2937" s="21"/>
      <c r="AD2937" s="21"/>
      <c r="AE2937" s="21"/>
      <c r="AF2937" s="21"/>
      <c r="AG2937" s="21"/>
      <c r="AH2937" s="21"/>
      <c r="AI2937" s="21"/>
      <c r="AJ2937" s="21"/>
      <c r="AK2937" s="21"/>
      <c r="AL2937" s="21"/>
      <c r="AM2937" s="21"/>
      <c r="AN2937" s="21"/>
      <c r="AO2937" s="21"/>
      <c r="AP2937" s="21"/>
      <c r="AQ2937" s="21"/>
      <c r="AR2937" s="21"/>
      <c r="AS2937" s="21"/>
      <c r="AT2937" s="21"/>
      <c r="AU2937" s="21"/>
      <c r="AV2937" s="21"/>
      <c r="AW2937" s="21"/>
      <c r="AX2937" s="21"/>
      <c r="AY2937" s="21"/>
      <c r="AZ2937" s="21"/>
      <c r="BA2937" s="21"/>
    </row>
    <row r="2938" spans="1:53" s="31" customFormat="1" ht="20.100000000000001" customHeight="1" x14ac:dyDescent="0.2">
      <c r="A2938" s="12" t="s">
        <v>64</v>
      </c>
      <c r="B2938" s="18" t="s">
        <v>247</v>
      </c>
      <c r="C2938" s="12" t="s">
        <v>411</v>
      </c>
      <c r="D2938" s="12" t="s">
        <v>1672</v>
      </c>
      <c r="E2938" s="19" t="s">
        <v>5</v>
      </c>
      <c r="F2938" s="19" t="s">
        <v>2273</v>
      </c>
      <c r="G2938" s="19" t="s">
        <v>6053</v>
      </c>
      <c r="H2938" s="12" t="s">
        <v>2631</v>
      </c>
      <c r="I2938" s="20">
        <v>10000</v>
      </c>
      <c r="J2938" s="12" t="s">
        <v>2302</v>
      </c>
      <c r="K2938" s="12" t="s">
        <v>2303</v>
      </c>
      <c r="L2938" s="12" t="s">
        <v>2299</v>
      </c>
      <c r="M2938" s="12"/>
      <c r="N2938" s="12" t="s">
        <v>6054</v>
      </c>
      <c r="O2938" s="23">
        <v>0</v>
      </c>
      <c r="P2938" s="23">
        <v>3000</v>
      </c>
      <c r="Q2938" s="23">
        <v>0</v>
      </c>
      <c r="R2938" s="24">
        <v>0</v>
      </c>
      <c r="S2938" s="25">
        <v>416</v>
      </c>
      <c r="T2938" s="21"/>
      <c r="U2938" s="22" t="str">
        <f>IFERROR(VLOOKUP(B2938,[1]Planilha1!$A$1:$B$34,2,FALSE),"Liberado")</f>
        <v>Liberado</v>
      </c>
      <c r="V2938" s="21"/>
      <c r="W2938" s="21"/>
      <c r="X2938" s="21"/>
      <c r="Y2938" s="21"/>
      <c r="Z2938" s="21"/>
      <c r="AA2938" s="21"/>
      <c r="AB2938" s="21"/>
      <c r="AC2938" s="21"/>
      <c r="AD2938" s="21"/>
      <c r="AE2938" s="21"/>
      <c r="AF2938" s="21"/>
      <c r="AG2938" s="21"/>
      <c r="AH2938" s="21"/>
      <c r="AI2938" s="21"/>
      <c r="AJ2938" s="21"/>
      <c r="AK2938" s="21"/>
      <c r="AL2938" s="21"/>
      <c r="AM2938" s="21"/>
      <c r="AN2938" s="21"/>
      <c r="AO2938" s="21"/>
      <c r="AP2938" s="21"/>
      <c r="AQ2938" s="21"/>
      <c r="AR2938" s="21"/>
      <c r="AS2938" s="21"/>
      <c r="AT2938" s="21"/>
      <c r="AU2938" s="21"/>
      <c r="AV2938" s="21"/>
      <c r="AW2938" s="21"/>
      <c r="AX2938" s="21"/>
      <c r="AY2938" s="21"/>
      <c r="AZ2938" s="21"/>
      <c r="BA2938" s="21"/>
    </row>
    <row r="2939" spans="1:53" s="31" customFormat="1" ht="20.100000000000001" customHeight="1" x14ac:dyDescent="0.2">
      <c r="A2939" s="12" t="s">
        <v>64</v>
      </c>
      <c r="B2939" s="18" t="s">
        <v>247</v>
      </c>
      <c r="C2939" s="12" t="s">
        <v>411</v>
      </c>
      <c r="D2939" s="12" t="s">
        <v>1673</v>
      </c>
      <c r="E2939" s="19" t="s">
        <v>5</v>
      </c>
      <c r="F2939" s="19" t="s">
        <v>2273</v>
      </c>
      <c r="G2939" s="19" t="s">
        <v>6055</v>
      </c>
      <c r="H2939" s="12" t="s">
        <v>2631</v>
      </c>
      <c r="I2939" s="20">
        <v>12000</v>
      </c>
      <c r="J2939" s="12" t="s">
        <v>2302</v>
      </c>
      <c r="K2939" s="12" t="s">
        <v>3179</v>
      </c>
      <c r="L2939" s="12" t="s">
        <v>2322</v>
      </c>
      <c r="M2939" s="12"/>
      <c r="N2939" s="12" t="s">
        <v>10596</v>
      </c>
      <c r="O2939" s="23">
        <v>0</v>
      </c>
      <c r="P2939" s="23">
        <v>4500</v>
      </c>
      <c r="Q2939" s="23">
        <v>0</v>
      </c>
      <c r="R2939" s="24">
        <v>0</v>
      </c>
      <c r="S2939" s="25">
        <v>192</v>
      </c>
      <c r="T2939" s="21"/>
      <c r="U2939" s="22" t="str">
        <f>IFERROR(VLOOKUP(B2939,[1]Planilha1!$A$1:$B$34,2,FALSE),"Liberado")</f>
        <v>Liberado</v>
      </c>
      <c r="V2939" s="21"/>
      <c r="W2939" s="21"/>
      <c r="X2939" s="21"/>
      <c r="Y2939" s="21"/>
      <c r="Z2939" s="21"/>
      <c r="AA2939" s="21"/>
      <c r="AB2939" s="21"/>
      <c r="AC2939" s="21"/>
      <c r="AD2939" s="21"/>
      <c r="AE2939" s="21"/>
      <c r="AF2939" s="21"/>
      <c r="AG2939" s="21"/>
      <c r="AH2939" s="21"/>
      <c r="AI2939" s="21"/>
      <c r="AJ2939" s="21"/>
      <c r="AK2939" s="21"/>
      <c r="AL2939" s="21"/>
      <c r="AM2939" s="21"/>
      <c r="AN2939" s="21"/>
      <c r="AO2939" s="21"/>
      <c r="AP2939" s="21"/>
      <c r="AQ2939" s="21"/>
      <c r="AR2939" s="21"/>
      <c r="AS2939" s="21"/>
      <c r="AT2939" s="21"/>
      <c r="AU2939" s="21"/>
      <c r="AV2939" s="21"/>
      <c r="AW2939" s="21"/>
      <c r="AX2939" s="21"/>
      <c r="AY2939" s="21"/>
      <c r="AZ2939" s="21"/>
      <c r="BA2939" s="21"/>
    </row>
    <row r="2940" spans="1:53" s="31" customFormat="1" ht="20.100000000000001" customHeight="1" x14ac:dyDescent="0.2">
      <c r="A2940" s="12" t="s">
        <v>64</v>
      </c>
      <c r="B2940" s="18" t="s">
        <v>247</v>
      </c>
      <c r="C2940" s="12" t="s">
        <v>427</v>
      </c>
      <c r="D2940" s="12" t="s">
        <v>1674</v>
      </c>
      <c r="E2940" s="19" t="s">
        <v>5</v>
      </c>
      <c r="F2940" s="19" t="s">
        <v>2324</v>
      </c>
      <c r="G2940" s="19" t="s">
        <v>6056</v>
      </c>
      <c r="H2940" s="12" t="s">
        <v>6057</v>
      </c>
      <c r="I2940" s="20">
        <v>3000</v>
      </c>
      <c r="J2940" s="12" t="s">
        <v>2302</v>
      </c>
      <c r="K2940" s="12" t="s">
        <v>3124</v>
      </c>
      <c r="L2940" s="12" t="s">
        <v>2299</v>
      </c>
      <c r="M2940" s="12"/>
      <c r="N2940" s="12" t="s">
        <v>6058</v>
      </c>
      <c r="O2940" s="23">
        <v>0</v>
      </c>
      <c r="P2940" s="23">
        <v>0</v>
      </c>
      <c r="Q2940" s="23">
        <v>0</v>
      </c>
      <c r="R2940" s="24">
        <v>0</v>
      </c>
      <c r="S2940" s="25">
        <v>960</v>
      </c>
      <c r="T2940" s="21"/>
      <c r="U2940" s="22" t="str">
        <f>IFERROR(VLOOKUP(B2940,[1]Planilha1!$A$1:$B$34,2,FALSE),"Liberado")</f>
        <v>Liberado</v>
      </c>
      <c r="V2940" s="21"/>
      <c r="W2940" s="21"/>
      <c r="X2940" s="21"/>
      <c r="Y2940" s="21"/>
      <c r="Z2940" s="21"/>
      <c r="AA2940" s="21"/>
      <c r="AB2940" s="21"/>
      <c r="AC2940" s="21"/>
      <c r="AD2940" s="21"/>
      <c r="AE2940" s="21"/>
      <c r="AF2940" s="21"/>
      <c r="AG2940" s="21"/>
      <c r="AH2940" s="21"/>
      <c r="AI2940" s="21"/>
      <c r="AJ2940" s="21"/>
      <c r="AK2940" s="21"/>
      <c r="AL2940" s="21"/>
      <c r="AM2940" s="21"/>
      <c r="AN2940" s="21"/>
      <c r="AO2940" s="21"/>
      <c r="AP2940" s="21"/>
      <c r="AQ2940" s="21"/>
      <c r="AR2940" s="21"/>
      <c r="AS2940" s="21"/>
      <c r="AT2940" s="21"/>
      <c r="AU2940" s="21"/>
      <c r="AV2940" s="21"/>
      <c r="AW2940" s="21"/>
      <c r="AX2940" s="21"/>
      <c r="AY2940" s="21"/>
      <c r="AZ2940" s="21"/>
      <c r="BA2940" s="21"/>
    </row>
    <row r="2941" spans="1:53" s="31" customFormat="1" ht="20.100000000000001" customHeight="1" x14ac:dyDescent="0.2">
      <c r="A2941" s="12" t="s">
        <v>64</v>
      </c>
      <c r="B2941" s="18" t="s">
        <v>247</v>
      </c>
      <c r="C2941" s="12" t="s">
        <v>427</v>
      </c>
      <c r="D2941" s="12" t="s">
        <v>1604</v>
      </c>
      <c r="E2941" s="19" t="s">
        <v>5</v>
      </c>
      <c r="F2941" s="19" t="s">
        <v>3827</v>
      </c>
      <c r="G2941" s="19" t="s">
        <v>6059</v>
      </c>
      <c r="H2941" s="12" t="s">
        <v>6060</v>
      </c>
      <c r="I2941" s="20">
        <v>165646.47</v>
      </c>
      <c r="J2941" s="12" t="s">
        <v>2258</v>
      </c>
      <c r="K2941" s="12" t="s">
        <v>6061</v>
      </c>
      <c r="L2941" s="12" t="s">
        <v>2368</v>
      </c>
      <c r="M2941" s="12"/>
      <c r="N2941" s="12" t="s">
        <v>6062</v>
      </c>
      <c r="O2941" s="23">
        <v>0</v>
      </c>
      <c r="P2941" s="23">
        <v>0</v>
      </c>
      <c r="Q2941" s="23">
        <v>0</v>
      </c>
      <c r="R2941" s="24">
        <v>0</v>
      </c>
      <c r="S2941" s="25">
        <v>912</v>
      </c>
      <c r="T2941" s="21"/>
      <c r="U2941" s="22" t="str">
        <f>IFERROR(VLOOKUP(B2941,[1]Planilha1!$A$1:$B$34,2,FALSE),"Liberado")</f>
        <v>Liberado</v>
      </c>
      <c r="V2941" s="21"/>
      <c r="W2941" s="21"/>
      <c r="X2941" s="21"/>
      <c r="Y2941" s="21"/>
      <c r="Z2941" s="21"/>
      <c r="AA2941" s="21"/>
      <c r="AB2941" s="21"/>
      <c r="AC2941" s="21"/>
      <c r="AD2941" s="21"/>
      <c r="AE2941" s="21"/>
      <c r="AF2941" s="21"/>
      <c r="AG2941" s="21"/>
      <c r="AH2941" s="21"/>
      <c r="AI2941" s="21"/>
      <c r="AJ2941" s="21"/>
      <c r="AK2941" s="21"/>
      <c r="AL2941" s="21"/>
      <c r="AM2941" s="21"/>
      <c r="AN2941" s="21"/>
      <c r="AO2941" s="21"/>
      <c r="AP2941" s="21"/>
      <c r="AQ2941" s="21"/>
      <c r="AR2941" s="21"/>
      <c r="AS2941" s="21"/>
      <c r="AT2941" s="21"/>
      <c r="AU2941" s="21"/>
      <c r="AV2941" s="21"/>
      <c r="AW2941" s="21"/>
      <c r="AX2941" s="21"/>
      <c r="AY2941" s="21"/>
      <c r="AZ2941" s="21"/>
      <c r="BA2941" s="21"/>
    </row>
    <row r="2942" spans="1:53" s="31" customFormat="1" ht="20.100000000000001" customHeight="1" x14ac:dyDescent="0.2">
      <c r="A2942" s="12" t="s">
        <v>64</v>
      </c>
      <c r="B2942" s="18" t="s">
        <v>247</v>
      </c>
      <c r="C2942" s="12" t="s">
        <v>427</v>
      </c>
      <c r="D2942" s="12" t="s">
        <v>1675</v>
      </c>
      <c r="E2942" s="19" t="s">
        <v>5</v>
      </c>
      <c r="F2942" s="19" t="s">
        <v>2519</v>
      </c>
      <c r="G2942" s="19" t="s">
        <v>6063</v>
      </c>
      <c r="H2942" s="12" t="s">
        <v>6064</v>
      </c>
      <c r="I2942" s="20">
        <v>40000</v>
      </c>
      <c r="J2942" s="12" t="s">
        <v>2258</v>
      </c>
      <c r="K2942" s="12" t="s">
        <v>6065</v>
      </c>
      <c r="L2942" s="12" t="s">
        <v>2368</v>
      </c>
      <c r="M2942" s="12"/>
      <c r="N2942" s="12" t="s">
        <v>6066</v>
      </c>
      <c r="O2942" s="23">
        <v>0</v>
      </c>
      <c r="P2942" s="23">
        <v>0</v>
      </c>
      <c r="Q2942" s="23">
        <v>0</v>
      </c>
      <c r="R2942" s="24">
        <v>0</v>
      </c>
      <c r="S2942" s="25">
        <v>393.87</v>
      </c>
      <c r="T2942" s="21"/>
      <c r="U2942" s="22" t="str">
        <f>IFERROR(VLOOKUP(B2942,[1]Planilha1!$A$1:$B$34,2,FALSE),"Liberado")</f>
        <v>Liberado</v>
      </c>
      <c r="V2942" s="21"/>
      <c r="W2942" s="21"/>
      <c r="X2942" s="21"/>
      <c r="Y2942" s="21"/>
      <c r="Z2942" s="21"/>
      <c r="AA2942" s="21"/>
      <c r="AB2942" s="21"/>
      <c r="AC2942" s="21"/>
      <c r="AD2942" s="21"/>
      <c r="AE2942" s="21"/>
      <c r="AF2942" s="21"/>
      <c r="AG2942" s="21"/>
      <c r="AH2942" s="21"/>
      <c r="AI2942" s="21"/>
      <c r="AJ2942" s="21"/>
      <c r="AK2942" s="21"/>
      <c r="AL2942" s="21"/>
      <c r="AM2942" s="21"/>
      <c r="AN2942" s="21"/>
      <c r="AO2942" s="21"/>
      <c r="AP2942" s="21"/>
      <c r="AQ2942" s="21"/>
      <c r="AR2942" s="21"/>
      <c r="AS2942" s="21"/>
      <c r="AT2942" s="21"/>
      <c r="AU2942" s="21"/>
      <c r="AV2942" s="21"/>
      <c r="AW2942" s="21"/>
      <c r="AX2942" s="21"/>
      <c r="AY2942" s="21"/>
      <c r="AZ2942" s="21"/>
      <c r="BA2942" s="21"/>
    </row>
    <row r="2943" spans="1:53" s="31" customFormat="1" ht="20.100000000000001" customHeight="1" x14ac:dyDescent="0.2">
      <c r="A2943" s="12" t="s">
        <v>64</v>
      </c>
      <c r="B2943" s="18" t="s">
        <v>247</v>
      </c>
      <c r="C2943" s="12" t="s">
        <v>427</v>
      </c>
      <c r="D2943" s="12" t="s">
        <v>1676</v>
      </c>
      <c r="E2943" s="19" t="s">
        <v>5</v>
      </c>
      <c r="F2943" s="19" t="s">
        <v>2244</v>
      </c>
      <c r="G2943" s="19" t="s">
        <v>6067</v>
      </c>
      <c r="H2943" s="12" t="s">
        <v>2692</v>
      </c>
      <c r="I2943" s="20">
        <v>50000</v>
      </c>
      <c r="J2943" s="12" t="s">
        <v>2258</v>
      </c>
      <c r="K2943" s="12" t="s">
        <v>6068</v>
      </c>
      <c r="L2943" s="12" t="s">
        <v>2368</v>
      </c>
      <c r="M2943" s="12"/>
      <c r="N2943" s="12" t="s">
        <v>6069</v>
      </c>
      <c r="O2943" s="23">
        <v>0</v>
      </c>
      <c r="P2943" s="23">
        <v>10000</v>
      </c>
      <c r="Q2943" s="23">
        <v>0</v>
      </c>
      <c r="R2943" s="24">
        <v>0</v>
      </c>
      <c r="S2943" s="25">
        <v>1000</v>
      </c>
      <c r="T2943" s="21"/>
      <c r="U2943" s="22" t="str">
        <f>IFERROR(VLOOKUP(B2943,[1]Planilha1!$A$1:$B$34,2,FALSE),"Liberado")</f>
        <v>Liberado</v>
      </c>
      <c r="V2943" s="21"/>
      <c r="W2943" s="21"/>
      <c r="X2943" s="21"/>
      <c r="Y2943" s="21"/>
      <c r="Z2943" s="21"/>
      <c r="AA2943" s="21"/>
      <c r="AB2943" s="21"/>
      <c r="AC2943" s="21"/>
      <c r="AD2943" s="21"/>
      <c r="AE2943" s="21"/>
      <c r="AF2943" s="21"/>
      <c r="AG2943" s="21"/>
      <c r="AH2943" s="21"/>
      <c r="AI2943" s="21"/>
      <c r="AJ2943" s="21"/>
      <c r="AK2943" s="21"/>
      <c r="AL2943" s="21"/>
      <c r="AM2943" s="21"/>
      <c r="AN2943" s="21"/>
      <c r="AO2943" s="21"/>
      <c r="AP2943" s="21"/>
      <c r="AQ2943" s="21"/>
      <c r="AR2943" s="21"/>
      <c r="AS2943" s="21"/>
      <c r="AT2943" s="21"/>
      <c r="AU2943" s="21"/>
      <c r="AV2943" s="21"/>
      <c r="AW2943" s="21"/>
      <c r="AX2943" s="21"/>
      <c r="AY2943" s="21"/>
      <c r="AZ2943" s="21"/>
      <c r="BA2943" s="21"/>
    </row>
    <row r="2944" spans="1:53" s="31" customFormat="1" ht="20.100000000000001" customHeight="1" x14ac:dyDescent="0.2">
      <c r="A2944" s="12" t="s">
        <v>64</v>
      </c>
      <c r="B2944" s="18" t="s">
        <v>247</v>
      </c>
      <c r="C2944" s="12" t="s">
        <v>427</v>
      </c>
      <c r="D2944" s="12" t="s">
        <v>1678</v>
      </c>
      <c r="E2944" s="19" t="s">
        <v>5</v>
      </c>
      <c r="F2944" s="19" t="s">
        <v>2244</v>
      </c>
      <c r="G2944" s="19" t="s">
        <v>6074</v>
      </c>
      <c r="H2944" s="12" t="s">
        <v>2857</v>
      </c>
      <c r="I2944" s="20">
        <v>10000</v>
      </c>
      <c r="J2944" s="12" t="s">
        <v>2302</v>
      </c>
      <c r="K2944" s="12" t="s">
        <v>2303</v>
      </c>
      <c r="L2944" s="12" t="s">
        <v>2515</v>
      </c>
      <c r="M2944" s="12"/>
      <c r="N2944" s="12" t="s">
        <v>2859</v>
      </c>
      <c r="O2944" s="23">
        <v>0</v>
      </c>
      <c r="P2944" s="23">
        <v>0</v>
      </c>
      <c r="Q2944" s="23">
        <v>0</v>
      </c>
      <c r="R2944" s="24">
        <v>0</v>
      </c>
      <c r="S2944" s="25">
        <v>608</v>
      </c>
      <c r="T2944" s="21"/>
      <c r="U2944" s="22" t="str">
        <f>IFERROR(VLOOKUP(B2944,[1]Planilha1!$A$1:$B$34,2,FALSE),"Liberado")</f>
        <v>Liberado</v>
      </c>
      <c r="V2944" s="21"/>
      <c r="W2944" s="21"/>
      <c r="X2944" s="21"/>
      <c r="Y2944" s="21"/>
      <c r="Z2944" s="21"/>
      <c r="AA2944" s="21"/>
      <c r="AB2944" s="21"/>
      <c r="AC2944" s="21"/>
      <c r="AD2944" s="21"/>
      <c r="AE2944" s="21"/>
      <c r="AF2944" s="21"/>
      <c r="AG2944" s="21"/>
      <c r="AH2944" s="21"/>
      <c r="AI2944" s="21"/>
      <c r="AJ2944" s="21"/>
      <c r="AK2944" s="21"/>
      <c r="AL2944" s="21"/>
      <c r="AM2944" s="21"/>
      <c r="AN2944" s="21"/>
      <c r="AO2944" s="21"/>
      <c r="AP2944" s="21"/>
      <c r="AQ2944" s="21"/>
      <c r="AR2944" s="21"/>
      <c r="AS2944" s="21"/>
      <c r="AT2944" s="21"/>
      <c r="AU2944" s="21"/>
      <c r="AV2944" s="21"/>
      <c r="AW2944" s="21"/>
      <c r="AX2944" s="21"/>
      <c r="AY2944" s="21"/>
      <c r="AZ2944" s="21"/>
      <c r="BA2944" s="21"/>
    </row>
    <row r="2945" spans="1:53" s="31" customFormat="1" ht="20.100000000000001" customHeight="1" x14ac:dyDescent="0.2">
      <c r="A2945" s="12" t="s">
        <v>64</v>
      </c>
      <c r="B2945" s="18" t="s">
        <v>247</v>
      </c>
      <c r="C2945" s="12" t="s">
        <v>427</v>
      </c>
      <c r="D2945" s="12" t="s">
        <v>1679</v>
      </c>
      <c r="E2945" s="19" t="s">
        <v>5</v>
      </c>
      <c r="F2945" s="19" t="s">
        <v>2273</v>
      </c>
      <c r="G2945" s="19" t="s">
        <v>6075</v>
      </c>
      <c r="H2945" s="12" t="s">
        <v>2468</v>
      </c>
      <c r="I2945" s="20">
        <v>35200</v>
      </c>
      <c r="J2945" s="12" t="s">
        <v>2302</v>
      </c>
      <c r="K2945" s="12" t="s">
        <v>3124</v>
      </c>
      <c r="L2945" s="12" t="s">
        <v>2299</v>
      </c>
      <c r="M2945" s="12"/>
      <c r="N2945" s="12" t="s">
        <v>6076</v>
      </c>
      <c r="O2945" s="23">
        <v>0</v>
      </c>
      <c r="P2945" s="23">
        <v>0</v>
      </c>
      <c r="Q2945" s="23">
        <v>0</v>
      </c>
      <c r="R2945" s="24">
        <v>0</v>
      </c>
      <c r="S2945" s="25">
        <v>416</v>
      </c>
      <c r="T2945" s="21"/>
      <c r="U2945" s="22" t="str">
        <f>IFERROR(VLOOKUP(B2945,[1]Planilha1!$A$1:$B$34,2,FALSE),"Liberado")</f>
        <v>Liberado</v>
      </c>
      <c r="V2945" s="21"/>
      <c r="W2945" s="21"/>
      <c r="X2945" s="21"/>
      <c r="Y2945" s="21"/>
      <c r="Z2945" s="21"/>
      <c r="AA2945" s="21"/>
      <c r="AB2945" s="21"/>
      <c r="AC2945" s="21"/>
      <c r="AD2945" s="21"/>
      <c r="AE2945" s="21"/>
      <c r="AF2945" s="21"/>
      <c r="AG2945" s="21"/>
      <c r="AH2945" s="21"/>
      <c r="AI2945" s="21"/>
      <c r="AJ2945" s="21"/>
      <c r="AK2945" s="21"/>
      <c r="AL2945" s="21"/>
      <c r="AM2945" s="21"/>
      <c r="AN2945" s="21"/>
      <c r="AO2945" s="21"/>
      <c r="AP2945" s="21"/>
      <c r="AQ2945" s="21"/>
      <c r="AR2945" s="21"/>
      <c r="AS2945" s="21"/>
      <c r="AT2945" s="21"/>
      <c r="AU2945" s="21"/>
      <c r="AV2945" s="21"/>
      <c r="AW2945" s="21"/>
      <c r="AX2945" s="21"/>
      <c r="AY2945" s="21"/>
      <c r="AZ2945" s="21"/>
      <c r="BA2945" s="21"/>
    </row>
    <row r="2946" spans="1:53" s="31" customFormat="1" ht="20.100000000000001" customHeight="1" x14ac:dyDescent="0.2">
      <c r="A2946" s="12" t="s">
        <v>64</v>
      </c>
      <c r="B2946" s="18" t="s">
        <v>247</v>
      </c>
      <c r="C2946" s="12" t="s">
        <v>427</v>
      </c>
      <c r="D2946" s="12" t="s">
        <v>1680</v>
      </c>
      <c r="E2946" s="19" t="s">
        <v>5</v>
      </c>
      <c r="F2946" s="19" t="s">
        <v>2714</v>
      </c>
      <c r="G2946" s="19" t="s">
        <v>6077</v>
      </c>
      <c r="H2946" s="12" t="s">
        <v>6078</v>
      </c>
      <c r="I2946" s="20">
        <v>26119.37</v>
      </c>
      <c r="J2946" s="12" t="s">
        <v>2258</v>
      </c>
      <c r="K2946" s="12" t="s">
        <v>6079</v>
      </c>
      <c r="L2946" s="12" t="s">
        <v>7976</v>
      </c>
      <c r="M2946" s="12"/>
      <c r="N2946" s="12" t="s">
        <v>6080</v>
      </c>
      <c r="O2946" s="23">
        <v>0</v>
      </c>
      <c r="P2946" s="23">
        <v>0</v>
      </c>
      <c r="Q2946" s="23">
        <v>0</v>
      </c>
      <c r="R2946" s="24">
        <v>0</v>
      </c>
      <c r="S2946" s="25">
        <v>520</v>
      </c>
      <c r="T2946" s="21"/>
      <c r="U2946" s="22" t="str">
        <f>IFERROR(VLOOKUP(B2946,[1]Planilha1!$A$1:$B$34,2,FALSE),"Liberado")</f>
        <v>Liberado</v>
      </c>
      <c r="V2946" s="21"/>
      <c r="W2946" s="21"/>
      <c r="X2946" s="21"/>
      <c r="Y2946" s="21"/>
      <c r="Z2946" s="21"/>
      <c r="AA2946" s="21"/>
      <c r="AB2946" s="21"/>
      <c r="AC2946" s="21"/>
      <c r="AD2946" s="21"/>
      <c r="AE2946" s="21"/>
      <c r="AF2946" s="21"/>
      <c r="AG2946" s="21"/>
      <c r="AH2946" s="21"/>
      <c r="AI2946" s="21"/>
      <c r="AJ2946" s="21"/>
      <c r="AK2946" s="21"/>
      <c r="AL2946" s="21"/>
      <c r="AM2946" s="21"/>
      <c r="AN2946" s="21"/>
      <c r="AO2946" s="21"/>
      <c r="AP2946" s="21"/>
      <c r="AQ2946" s="21"/>
      <c r="AR2946" s="21"/>
      <c r="AS2946" s="21"/>
      <c r="AT2946" s="21"/>
      <c r="AU2946" s="21"/>
      <c r="AV2946" s="21"/>
      <c r="AW2946" s="21"/>
      <c r="AX2946" s="21"/>
      <c r="AY2946" s="21"/>
      <c r="AZ2946" s="21"/>
      <c r="BA2946" s="21"/>
    </row>
    <row r="2947" spans="1:53" s="31" customFormat="1" ht="20.100000000000001" customHeight="1" x14ac:dyDescent="0.2">
      <c r="A2947" s="12" t="s">
        <v>64</v>
      </c>
      <c r="B2947" s="18" t="s">
        <v>247</v>
      </c>
      <c r="C2947" s="12" t="s">
        <v>427</v>
      </c>
      <c r="D2947" s="12" t="s">
        <v>1681</v>
      </c>
      <c r="E2947" s="19" t="s">
        <v>5</v>
      </c>
      <c r="F2947" s="19" t="s">
        <v>2273</v>
      </c>
      <c r="G2947" s="19" t="s">
        <v>10598</v>
      </c>
      <c r="H2947" s="12" t="s">
        <v>2712</v>
      </c>
      <c r="I2947" s="20">
        <v>26400</v>
      </c>
      <c r="J2947" s="12" t="s">
        <v>2258</v>
      </c>
      <c r="K2947" s="12" t="s">
        <v>2410</v>
      </c>
      <c r="L2947" s="12" t="s">
        <v>2368</v>
      </c>
      <c r="M2947" s="12"/>
      <c r="N2947" s="12" t="s">
        <v>2412</v>
      </c>
      <c r="O2947" s="23">
        <v>6000</v>
      </c>
      <c r="P2947" s="23">
        <v>0</v>
      </c>
      <c r="Q2947" s="23">
        <v>0</v>
      </c>
      <c r="R2947" s="24">
        <v>0</v>
      </c>
      <c r="S2947" s="25">
        <v>416</v>
      </c>
      <c r="T2947" s="21"/>
      <c r="U2947" s="22" t="str">
        <f>IFERROR(VLOOKUP(B2947,[1]Planilha1!$A$1:$B$34,2,FALSE),"Liberado")</f>
        <v>Liberado</v>
      </c>
      <c r="V2947" s="21"/>
      <c r="W2947" s="21"/>
      <c r="X2947" s="21"/>
      <c r="Y2947" s="21"/>
      <c r="Z2947" s="21"/>
      <c r="AA2947" s="21"/>
      <c r="AB2947" s="21"/>
      <c r="AC2947" s="21"/>
      <c r="AD2947" s="21"/>
      <c r="AE2947" s="21"/>
      <c r="AF2947" s="21"/>
      <c r="AG2947" s="21"/>
      <c r="AH2947" s="21"/>
      <c r="AI2947" s="21"/>
      <c r="AJ2947" s="21"/>
      <c r="AK2947" s="21"/>
      <c r="AL2947" s="21"/>
      <c r="AM2947" s="21"/>
      <c r="AN2947" s="21"/>
      <c r="AO2947" s="21"/>
      <c r="AP2947" s="21"/>
      <c r="AQ2947" s="21"/>
      <c r="AR2947" s="21"/>
      <c r="AS2947" s="21"/>
      <c r="AT2947" s="21"/>
      <c r="AU2947" s="21"/>
      <c r="AV2947" s="21"/>
      <c r="AW2947" s="21"/>
      <c r="AX2947" s="21"/>
      <c r="AY2947" s="21"/>
      <c r="AZ2947" s="21"/>
      <c r="BA2947" s="21"/>
    </row>
    <row r="2948" spans="1:53" s="31" customFormat="1" ht="20.100000000000001" customHeight="1" x14ac:dyDescent="0.2">
      <c r="A2948" s="12" t="s">
        <v>64</v>
      </c>
      <c r="B2948" s="18" t="s">
        <v>247</v>
      </c>
      <c r="C2948" s="12" t="s">
        <v>427</v>
      </c>
      <c r="D2948" s="12" t="s">
        <v>1680</v>
      </c>
      <c r="E2948" s="19" t="s">
        <v>5</v>
      </c>
      <c r="F2948" s="19" t="s">
        <v>2714</v>
      </c>
      <c r="G2948" s="19" t="s">
        <v>6081</v>
      </c>
      <c r="H2948" s="12" t="s">
        <v>6078</v>
      </c>
      <c r="I2948" s="20">
        <v>30160.68</v>
      </c>
      <c r="J2948" s="12" t="s">
        <v>2258</v>
      </c>
      <c r="K2948" s="12" t="s">
        <v>6082</v>
      </c>
      <c r="L2948" s="12" t="s">
        <v>2260</v>
      </c>
      <c r="M2948" s="12"/>
      <c r="N2948" s="12" t="s">
        <v>6080</v>
      </c>
      <c r="O2948" s="23">
        <v>0</v>
      </c>
      <c r="P2948" s="23">
        <v>0</v>
      </c>
      <c r="Q2948" s="23">
        <v>0</v>
      </c>
      <c r="R2948" s="24">
        <v>0</v>
      </c>
      <c r="S2948" s="25">
        <v>520</v>
      </c>
      <c r="T2948" s="21"/>
      <c r="U2948" s="22" t="str">
        <f>IFERROR(VLOOKUP(B2948,[1]Planilha1!$A$1:$B$34,2,FALSE),"Liberado")</f>
        <v>Liberado</v>
      </c>
      <c r="V2948" s="21"/>
      <c r="W2948" s="21"/>
      <c r="X2948" s="21"/>
      <c r="Y2948" s="21"/>
      <c r="Z2948" s="21"/>
      <c r="AA2948" s="21"/>
      <c r="AB2948" s="21"/>
      <c r="AC2948" s="21"/>
      <c r="AD2948" s="21"/>
      <c r="AE2948" s="21"/>
      <c r="AF2948" s="21"/>
      <c r="AG2948" s="21"/>
      <c r="AH2948" s="21"/>
      <c r="AI2948" s="21"/>
      <c r="AJ2948" s="21"/>
      <c r="AK2948" s="21"/>
      <c r="AL2948" s="21"/>
      <c r="AM2948" s="21"/>
      <c r="AN2948" s="21"/>
      <c r="AO2948" s="21"/>
      <c r="AP2948" s="21"/>
      <c r="AQ2948" s="21"/>
      <c r="AR2948" s="21"/>
      <c r="AS2948" s="21"/>
      <c r="AT2948" s="21"/>
      <c r="AU2948" s="21"/>
      <c r="AV2948" s="21"/>
      <c r="AW2948" s="21"/>
      <c r="AX2948" s="21"/>
      <c r="AY2948" s="21"/>
      <c r="AZ2948" s="21"/>
      <c r="BA2948" s="21"/>
    </row>
    <row r="2949" spans="1:53" s="31" customFormat="1" ht="20.100000000000001" customHeight="1" x14ac:dyDescent="0.2">
      <c r="A2949" s="12" t="s">
        <v>64</v>
      </c>
      <c r="B2949" s="18" t="s">
        <v>247</v>
      </c>
      <c r="C2949" s="12" t="s">
        <v>427</v>
      </c>
      <c r="D2949" s="12" t="s">
        <v>1682</v>
      </c>
      <c r="E2949" s="19" t="s">
        <v>5</v>
      </c>
      <c r="F2949" s="19" t="s">
        <v>2273</v>
      </c>
      <c r="G2949" s="19" t="s">
        <v>6083</v>
      </c>
      <c r="H2949" s="12" t="s">
        <v>6084</v>
      </c>
      <c r="I2949" s="20">
        <v>1000000</v>
      </c>
      <c r="J2949" s="12" t="s">
        <v>6085</v>
      </c>
      <c r="K2949" s="12" t="s">
        <v>10599</v>
      </c>
      <c r="L2949" s="12" t="s">
        <v>2288</v>
      </c>
      <c r="M2949" s="12" t="s">
        <v>10595</v>
      </c>
      <c r="N2949" s="12" t="s">
        <v>7855</v>
      </c>
      <c r="O2949" s="23">
        <v>0</v>
      </c>
      <c r="P2949" s="23">
        <v>1000000</v>
      </c>
      <c r="Q2949" s="23">
        <v>0</v>
      </c>
      <c r="R2949" s="24">
        <v>0</v>
      </c>
      <c r="S2949" s="25">
        <v>506.9</v>
      </c>
      <c r="T2949" s="21"/>
      <c r="U2949" s="22" t="str">
        <f>IFERROR(VLOOKUP(B2949,[1]Planilha1!$A$1:$B$34,2,FALSE),"Liberado")</f>
        <v>Liberado</v>
      </c>
      <c r="V2949" s="21"/>
      <c r="W2949" s="21"/>
      <c r="X2949" s="21"/>
      <c r="Y2949" s="21"/>
      <c r="Z2949" s="21"/>
      <c r="AA2949" s="21"/>
      <c r="AB2949" s="21"/>
      <c r="AC2949" s="21"/>
      <c r="AD2949" s="21"/>
      <c r="AE2949" s="21"/>
      <c r="AF2949" s="21"/>
      <c r="AG2949" s="21"/>
      <c r="AH2949" s="21"/>
      <c r="AI2949" s="21"/>
      <c r="AJ2949" s="21"/>
      <c r="AK2949" s="21"/>
      <c r="AL2949" s="21"/>
      <c r="AM2949" s="21"/>
      <c r="AN2949" s="21"/>
      <c r="AO2949" s="21"/>
      <c r="AP2949" s="21"/>
      <c r="AQ2949" s="21"/>
      <c r="AR2949" s="21"/>
      <c r="AS2949" s="21"/>
      <c r="AT2949" s="21"/>
      <c r="AU2949" s="21"/>
      <c r="AV2949" s="21"/>
      <c r="AW2949" s="21"/>
      <c r="AX2949" s="21"/>
      <c r="AY2949" s="21"/>
      <c r="AZ2949" s="21"/>
      <c r="BA2949" s="21"/>
    </row>
    <row r="2950" spans="1:53" s="31" customFormat="1" ht="20.100000000000001" customHeight="1" x14ac:dyDescent="0.2">
      <c r="A2950" s="12" t="s">
        <v>64</v>
      </c>
      <c r="B2950" s="18" t="s">
        <v>247</v>
      </c>
      <c r="C2950" s="12" t="s">
        <v>427</v>
      </c>
      <c r="D2950" s="12" t="s">
        <v>1683</v>
      </c>
      <c r="E2950" s="19" t="s">
        <v>5</v>
      </c>
      <c r="F2950" s="19" t="s">
        <v>2244</v>
      </c>
      <c r="G2950" s="19" t="s">
        <v>6086</v>
      </c>
      <c r="H2950" s="12" t="s">
        <v>2932</v>
      </c>
      <c r="I2950" s="20">
        <v>60000</v>
      </c>
      <c r="J2950" s="12" t="s">
        <v>2302</v>
      </c>
      <c r="K2950" s="12" t="s">
        <v>6087</v>
      </c>
      <c r="L2950" s="12" t="s">
        <v>2299</v>
      </c>
      <c r="M2950" s="12"/>
      <c r="N2950" s="12" t="s">
        <v>6088</v>
      </c>
      <c r="O2950" s="23">
        <v>0</v>
      </c>
      <c r="P2950" s="23">
        <v>0</v>
      </c>
      <c r="Q2950" s="23">
        <v>0</v>
      </c>
      <c r="R2950" s="24">
        <v>0</v>
      </c>
      <c r="S2950" s="25">
        <v>440</v>
      </c>
      <c r="T2950" s="21"/>
      <c r="U2950" s="22" t="str">
        <f>IFERROR(VLOOKUP(B2950,[1]Planilha1!$A$1:$B$34,2,FALSE),"Liberado")</f>
        <v>Liberado</v>
      </c>
      <c r="V2950" s="21"/>
      <c r="W2950" s="21"/>
      <c r="X2950" s="21"/>
      <c r="Y2950" s="21"/>
      <c r="Z2950" s="21"/>
      <c r="AA2950" s="21"/>
      <c r="AB2950" s="21"/>
      <c r="AC2950" s="21"/>
      <c r="AD2950" s="21"/>
      <c r="AE2950" s="21"/>
      <c r="AF2950" s="21"/>
      <c r="AG2950" s="21"/>
      <c r="AH2950" s="21"/>
      <c r="AI2950" s="21"/>
      <c r="AJ2950" s="21"/>
      <c r="AK2950" s="21"/>
      <c r="AL2950" s="21"/>
      <c r="AM2950" s="21"/>
      <c r="AN2950" s="21"/>
      <c r="AO2950" s="21"/>
      <c r="AP2950" s="21"/>
      <c r="AQ2950" s="21"/>
      <c r="AR2950" s="21"/>
      <c r="AS2950" s="21"/>
      <c r="AT2950" s="21"/>
      <c r="AU2950" s="21"/>
      <c r="AV2950" s="21"/>
      <c r="AW2950" s="21"/>
      <c r="AX2950" s="21"/>
      <c r="AY2950" s="21"/>
      <c r="AZ2950" s="21"/>
      <c r="BA2950" s="21"/>
    </row>
    <row r="2951" spans="1:53" s="31" customFormat="1" ht="20.100000000000001" customHeight="1" x14ac:dyDescent="0.2">
      <c r="A2951" s="12" t="s">
        <v>64</v>
      </c>
      <c r="B2951" s="18" t="s">
        <v>247</v>
      </c>
      <c r="C2951" s="12" t="s">
        <v>427</v>
      </c>
      <c r="D2951" s="12" t="s">
        <v>1684</v>
      </c>
      <c r="E2951" s="19" t="s">
        <v>5</v>
      </c>
      <c r="F2951" s="19" t="s">
        <v>2967</v>
      </c>
      <c r="G2951" s="19" t="s">
        <v>6089</v>
      </c>
      <c r="H2951" s="12" t="s">
        <v>6090</v>
      </c>
      <c r="I2951" s="20">
        <v>35200</v>
      </c>
      <c r="J2951" s="12" t="s">
        <v>2302</v>
      </c>
      <c r="K2951" s="12" t="s">
        <v>6091</v>
      </c>
      <c r="L2951" s="12" t="s">
        <v>2299</v>
      </c>
      <c r="M2951" s="12"/>
      <c r="N2951" s="12" t="s">
        <v>6092</v>
      </c>
      <c r="O2951" s="23">
        <v>0</v>
      </c>
      <c r="P2951" s="23">
        <v>10000</v>
      </c>
      <c r="Q2951" s="23">
        <v>0</v>
      </c>
      <c r="R2951" s="24">
        <v>0</v>
      </c>
      <c r="S2951" s="25">
        <v>352</v>
      </c>
      <c r="T2951" s="21"/>
      <c r="U2951" s="22" t="str">
        <f>IFERROR(VLOOKUP(B2951,[1]Planilha1!$A$1:$B$34,2,FALSE),"Liberado")</f>
        <v>Liberado</v>
      </c>
      <c r="V2951" s="21"/>
      <c r="W2951" s="21"/>
      <c r="X2951" s="21"/>
      <c r="Y2951" s="21"/>
      <c r="Z2951" s="21"/>
      <c r="AA2951" s="21"/>
      <c r="AB2951" s="21"/>
      <c r="AC2951" s="21"/>
      <c r="AD2951" s="21"/>
      <c r="AE2951" s="21"/>
      <c r="AF2951" s="21"/>
      <c r="AG2951" s="21"/>
      <c r="AH2951" s="21"/>
      <c r="AI2951" s="21"/>
      <c r="AJ2951" s="21"/>
      <c r="AK2951" s="21"/>
      <c r="AL2951" s="21"/>
      <c r="AM2951" s="21"/>
      <c r="AN2951" s="21"/>
      <c r="AO2951" s="21"/>
      <c r="AP2951" s="21"/>
      <c r="AQ2951" s="21"/>
      <c r="AR2951" s="21"/>
      <c r="AS2951" s="21"/>
      <c r="AT2951" s="21"/>
      <c r="AU2951" s="21"/>
      <c r="AV2951" s="21"/>
      <c r="AW2951" s="21"/>
      <c r="AX2951" s="21"/>
      <c r="AY2951" s="21"/>
      <c r="AZ2951" s="21"/>
      <c r="BA2951" s="21"/>
    </row>
    <row r="2952" spans="1:53" s="31" customFormat="1" ht="20.100000000000001" customHeight="1" x14ac:dyDescent="0.2">
      <c r="A2952" s="12" t="s">
        <v>64</v>
      </c>
      <c r="B2952" s="18" t="s">
        <v>247</v>
      </c>
      <c r="C2952" s="12" t="s">
        <v>427</v>
      </c>
      <c r="D2952" s="12" t="s">
        <v>1686</v>
      </c>
      <c r="E2952" s="19" t="s">
        <v>5</v>
      </c>
      <c r="F2952" s="19" t="s">
        <v>2244</v>
      </c>
      <c r="G2952" s="19" t="s">
        <v>6096</v>
      </c>
      <c r="H2952" s="12" t="s">
        <v>2712</v>
      </c>
      <c r="I2952" s="20">
        <v>10450</v>
      </c>
      <c r="J2952" s="12" t="s">
        <v>2302</v>
      </c>
      <c r="K2952" s="12" t="s">
        <v>2303</v>
      </c>
      <c r="L2952" s="12" t="s">
        <v>2266</v>
      </c>
      <c r="M2952" s="12"/>
      <c r="N2952" s="12" t="s">
        <v>6097</v>
      </c>
      <c r="O2952" s="23">
        <v>0</v>
      </c>
      <c r="P2952" s="23">
        <v>0</v>
      </c>
      <c r="Q2952" s="23">
        <v>0</v>
      </c>
      <c r="R2952" s="24">
        <v>0</v>
      </c>
      <c r="S2952" s="25">
        <v>704</v>
      </c>
      <c r="T2952" s="21"/>
      <c r="U2952" s="22" t="str">
        <f>IFERROR(VLOOKUP(B2952,[1]Planilha1!$A$1:$B$34,2,FALSE),"Liberado")</f>
        <v>Liberado</v>
      </c>
      <c r="V2952" s="21"/>
      <c r="W2952" s="21"/>
      <c r="X2952" s="21"/>
      <c r="Y2952" s="21"/>
      <c r="Z2952" s="21"/>
      <c r="AA2952" s="21"/>
      <c r="AB2952" s="21"/>
      <c r="AC2952" s="21"/>
      <c r="AD2952" s="21"/>
      <c r="AE2952" s="21"/>
      <c r="AF2952" s="21"/>
      <c r="AG2952" s="21"/>
      <c r="AH2952" s="21"/>
      <c r="AI2952" s="21"/>
      <c r="AJ2952" s="21"/>
      <c r="AK2952" s="21"/>
      <c r="AL2952" s="21"/>
      <c r="AM2952" s="21"/>
      <c r="AN2952" s="21"/>
      <c r="AO2952" s="21"/>
      <c r="AP2952" s="21"/>
      <c r="AQ2952" s="21"/>
      <c r="AR2952" s="21"/>
      <c r="AS2952" s="21"/>
      <c r="AT2952" s="21"/>
      <c r="AU2952" s="21"/>
      <c r="AV2952" s="21"/>
      <c r="AW2952" s="21"/>
      <c r="AX2952" s="21"/>
      <c r="AY2952" s="21"/>
      <c r="AZ2952" s="21"/>
      <c r="BA2952" s="21"/>
    </row>
    <row r="2953" spans="1:53" s="31" customFormat="1" ht="20.100000000000001" customHeight="1" x14ac:dyDescent="0.2">
      <c r="A2953" s="12" t="s">
        <v>64</v>
      </c>
      <c r="B2953" s="18" t="s">
        <v>247</v>
      </c>
      <c r="C2953" s="12" t="s">
        <v>427</v>
      </c>
      <c r="D2953" s="12" t="s">
        <v>10600</v>
      </c>
      <c r="E2953" s="19" t="s">
        <v>5</v>
      </c>
      <c r="F2953" s="19" t="s">
        <v>2273</v>
      </c>
      <c r="G2953" s="19" t="s">
        <v>10601</v>
      </c>
      <c r="H2953" s="12" t="s">
        <v>10602</v>
      </c>
      <c r="I2953" s="20">
        <v>30000</v>
      </c>
      <c r="J2953" s="12" t="s">
        <v>2302</v>
      </c>
      <c r="K2953" s="12" t="s">
        <v>2303</v>
      </c>
      <c r="L2953" s="12" t="s">
        <v>7875</v>
      </c>
      <c r="M2953" s="12"/>
      <c r="N2953" s="12" t="s">
        <v>10603</v>
      </c>
      <c r="O2953" s="23">
        <v>0</v>
      </c>
      <c r="P2953" s="23">
        <v>0</v>
      </c>
      <c r="Q2953" s="23">
        <v>0</v>
      </c>
      <c r="R2953" s="24">
        <v>0</v>
      </c>
      <c r="S2953" s="25">
        <v>240</v>
      </c>
      <c r="T2953" s="21"/>
      <c r="U2953" s="22" t="str">
        <f>IFERROR(VLOOKUP(B2953,[1]Planilha1!$A$1:$B$34,2,FALSE),"Liberado")</f>
        <v>Liberado</v>
      </c>
      <c r="V2953" s="21"/>
      <c r="W2953" s="21"/>
      <c r="X2953" s="21"/>
      <c r="Y2953" s="21"/>
      <c r="Z2953" s="21"/>
      <c r="AA2953" s="21"/>
      <c r="AB2953" s="21"/>
      <c r="AC2953" s="21"/>
      <c r="AD2953" s="21"/>
      <c r="AE2953" s="21"/>
      <c r="AF2953" s="21"/>
      <c r="AG2953" s="21"/>
      <c r="AH2953" s="21"/>
      <c r="AI2953" s="21"/>
      <c r="AJ2953" s="21"/>
      <c r="AK2953" s="21"/>
      <c r="AL2953" s="21"/>
      <c r="AM2953" s="21"/>
      <c r="AN2953" s="21"/>
      <c r="AO2953" s="21"/>
      <c r="AP2953" s="21"/>
      <c r="AQ2953" s="21"/>
      <c r="AR2953" s="21"/>
      <c r="AS2953" s="21"/>
      <c r="AT2953" s="21"/>
      <c r="AU2953" s="21"/>
      <c r="AV2953" s="21"/>
      <c r="AW2953" s="21"/>
      <c r="AX2953" s="21"/>
      <c r="AY2953" s="21"/>
      <c r="AZ2953" s="21"/>
      <c r="BA2953" s="21"/>
    </row>
    <row r="2954" spans="1:53" s="31" customFormat="1" ht="20.100000000000001" customHeight="1" x14ac:dyDescent="0.2">
      <c r="A2954" s="12" t="s">
        <v>64</v>
      </c>
      <c r="B2954" s="18" t="s">
        <v>247</v>
      </c>
      <c r="C2954" s="12" t="s">
        <v>427</v>
      </c>
      <c r="D2954" s="12" t="s">
        <v>10604</v>
      </c>
      <c r="E2954" s="19" t="s">
        <v>5</v>
      </c>
      <c r="F2954" s="19" t="s">
        <v>4902</v>
      </c>
      <c r="G2954" s="19" t="s">
        <v>10605</v>
      </c>
      <c r="H2954" s="12" t="s">
        <v>10606</v>
      </c>
      <c r="I2954" s="20">
        <v>1000</v>
      </c>
      <c r="J2954" s="12" t="s">
        <v>6085</v>
      </c>
      <c r="K2954" s="12" t="s">
        <v>3216</v>
      </c>
      <c r="L2954" s="12" t="s">
        <v>2288</v>
      </c>
      <c r="M2954" s="12"/>
      <c r="N2954" s="12" t="s">
        <v>3216</v>
      </c>
      <c r="O2954" s="23">
        <v>0</v>
      </c>
      <c r="P2954" s="23">
        <v>0</v>
      </c>
      <c r="Q2954" s="23">
        <v>0</v>
      </c>
      <c r="R2954" s="24">
        <v>0</v>
      </c>
      <c r="S2954" s="25">
        <v>300.5</v>
      </c>
      <c r="T2954" s="21"/>
      <c r="U2954" s="22" t="str">
        <f>IFERROR(VLOOKUP(B2954,[1]Planilha1!$A$1:$B$34,2,FALSE),"Liberado")</f>
        <v>Liberado</v>
      </c>
      <c r="V2954" s="21"/>
      <c r="W2954" s="21"/>
      <c r="X2954" s="21"/>
      <c r="Y2954" s="21"/>
      <c r="Z2954" s="21"/>
      <c r="AA2954" s="21"/>
      <c r="AB2954" s="21"/>
      <c r="AC2954" s="21"/>
      <c r="AD2954" s="21"/>
      <c r="AE2954" s="21"/>
      <c r="AF2954" s="21"/>
      <c r="AG2954" s="21"/>
      <c r="AH2954" s="21"/>
      <c r="AI2954" s="21"/>
      <c r="AJ2954" s="21"/>
      <c r="AK2954" s="21"/>
      <c r="AL2954" s="21"/>
      <c r="AM2954" s="21"/>
      <c r="AN2954" s="21"/>
      <c r="AO2954" s="21"/>
      <c r="AP2954" s="21"/>
      <c r="AQ2954" s="21"/>
      <c r="AR2954" s="21"/>
      <c r="AS2954" s="21"/>
      <c r="AT2954" s="21"/>
      <c r="AU2954" s="21"/>
      <c r="AV2954" s="21"/>
      <c r="AW2954" s="21"/>
      <c r="AX2954" s="21"/>
      <c r="AY2954" s="21"/>
      <c r="AZ2954" s="21"/>
      <c r="BA2954" s="21"/>
    </row>
    <row r="2955" spans="1:53" s="31" customFormat="1" ht="20.100000000000001" customHeight="1" x14ac:dyDescent="0.2">
      <c r="A2955" s="12" t="s">
        <v>64</v>
      </c>
      <c r="B2955" s="18" t="s">
        <v>247</v>
      </c>
      <c r="C2955" s="12" t="s">
        <v>427</v>
      </c>
      <c r="D2955" s="12" t="s">
        <v>1687</v>
      </c>
      <c r="E2955" s="19" t="s">
        <v>5</v>
      </c>
      <c r="F2955" s="19" t="s">
        <v>16</v>
      </c>
      <c r="G2955" s="19" t="s">
        <v>6098</v>
      </c>
      <c r="H2955" s="12" t="s">
        <v>6099</v>
      </c>
      <c r="I2955" s="20">
        <v>31513.5</v>
      </c>
      <c r="J2955" s="12" t="s">
        <v>2302</v>
      </c>
      <c r="K2955" s="12" t="s">
        <v>2303</v>
      </c>
      <c r="L2955" s="12" t="s">
        <v>8183</v>
      </c>
      <c r="M2955" s="12"/>
      <c r="N2955" s="12" t="s">
        <v>6100</v>
      </c>
      <c r="O2955" s="23">
        <v>0</v>
      </c>
      <c r="P2955" s="23">
        <v>0</v>
      </c>
      <c r="Q2955" s="23">
        <v>0</v>
      </c>
      <c r="R2955" s="24">
        <v>0</v>
      </c>
      <c r="S2955" s="25">
        <v>192</v>
      </c>
      <c r="T2955" s="21"/>
      <c r="U2955" s="22" t="str">
        <f>IFERROR(VLOOKUP(B2955,[1]Planilha1!$A$1:$B$34,2,FALSE),"Liberado")</f>
        <v>Liberado</v>
      </c>
      <c r="V2955" s="21"/>
      <c r="W2955" s="21"/>
      <c r="X2955" s="21"/>
      <c r="Y2955" s="21"/>
      <c r="Z2955" s="21"/>
      <c r="AA2955" s="21"/>
      <c r="AB2955" s="21"/>
      <c r="AC2955" s="21"/>
      <c r="AD2955" s="21"/>
      <c r="AE2955" s="21"/>
      <c r="AF2955" s="21"/>
      <c r="AG2955" s="21"/>
      <c r="AH2955" s="21"/>
      <c r="AI2955" s="21"/>
      <c r="AJ2955" s="21"/>
      <c r="AK2955" s="21"/>
      <c r="AL2955" s="21"/>
      <c r="AM2955" s="21"/>
      <c r="AN2955" s="21"/>
      <c r="AO2955" s="21"/>
      <c r="AP2955" s="21"/>
      <c r="AQ2955" s="21"/>
      <c r="AR2955" s="21"/>
      <c r="AS2955" s="21"/>
      <c r="AT2955" s="21"/>
      <c r="AU2955" s="21"/>
      <c r="AV2955" s="21"/>
      <c r="AW2955" s="21"/>
      <c r="AX2955" s="21"/>
      <c r="AY2955" s="21"/>
      <c r="AZ2955" s="21"/>
      <c r="BA2955" s="21"/>
    </row>
    <row r="2956" spans="1:53" s="31" customFormat="1" ht="20.100000000000001" customHeight="1" x14ac:dyDescent="0.2">
      <c r="A2956" s="12" t="s">
        <v>64</v>
      </c>
      <c r="B2956" s="18" t="s">
        <v>247</v>
      </c>
      <c r="C2956" s="12" t="s">
        <v>427</v>
      </c>
      <c r="D2956" s="12" t="s">
        <v>1678</v>
      </c>
      <c r="E2956" s="19" t="s">
        <v>5</v>
      </c>
      <c r="F2956" s="19" t="s">
        <v>2244</v>
      </c>
      <c r="G2956" s="19" t="s">
        <v>6101</v>
      </c>
      <c r="H2956" s="12" t="s">
        <v>2692</v>
      </c>
      <c r="I2956" s="20">
        <v>20000</v>
      </c>
      <c r="J2956" s="12" t="s">
        <v>2302</v>
      </c>
      <c r="K2956" s="12" t="s">
        <v>2303</v>
      </c>
      <c r="L2956" s="12" t="s">
        <v>8102</v>
      </c>
      <c r="M2956" s="12"/>
      <c r="N2956" s="12" t="s">
        <v>6102</v>
      </c>
      <c r="O2956" s="23">
        <v>0</v>
      </c>
      <c r="P2956" s="23">
        <v>10000</v>
      </c>
      <c r="Q2956" s="23">
        <v>0</v>
      </c>
      <c r="R2956" s="24">
        <v>0</v>
      </c>
      <c r="S2956" s="25">
        <v>240</v>
      </c>
      <c r="T2956" s="21"/>
      <c r="U2956" s="22" t="str">
        <f>IFERROR(VLOOKUP(B2956,[1]Planilha1!$A$1:$B$34,2,FALSE),"Liberado")</f>
        <v>Liberado</v>
      </c>
      <c r="V2956" s="21"/>
      <c r="W2956" s="21"/>
      <c r="X2956" s="21"/>
      <c r="Y2956" s="21"/>
      <c r="Z2956" s="21"/>
      <c r="AA2956" s="21"/>
      <c r="AB2956" s="21"/>
      <c r="AC2956" s="21"/>
      <c r="AD2956" s="21"/>
      <c r="AE2956" s="21"/>
      <c r="AF2956" s="21"/>
      <c r="AG2956" s="21"/>
      <c r="AH2956" s="21"/>
      <c r="AI2956" s="21"/>
      <c r="AJ2956" s="21"/>
      <c r="AK2956" s="21"/>
      <c r="AL2956" s="21"/>
      <c r="AM2956" s="21"/>
      <c r="AN2956" s="21"/>
      <c r="AO2956" s="21"/>
      <c r="AP2956" s="21"/>
      <c r="AQ2956" s="21"/>
      <c r="AR2956" s="21"/>
      <c r="AS2956" s="21"/>
      <c r="AT2956" s="21"/>
      <c r="AU2956" s="21"/>
      <c r="AV2956" s="21"/>
      <c r="AW2956" s="21"/>
      <c r="AX2956" s="21"/>
      <c r="AY2956" s="21"/>
      <c r="AZ2956" s="21"/>
      <c r="BA2956" s="21"/>
    </row>
    <row r="2957" spans="1:53" s="31" customFormat="1" ht="20.100000000000001" customHeight="1" x14ac:dyDescent="0.2">
      <c r="A2957" s="12" t="s">
        <v>64</v>
      </c>
      <c r="B2957" s="18" t="s">
        <v>247</v>
      </c>
      <c r="C2957" s="12" t="s">
        <v>427</v>
      </c>
      <c r="D2957" s="12" t="s">
        <v>10604</v>
      </c>
      <c r="E2957" s="19" t="s">
        <v>5</v>
      </c>
      <c r="F2957" s="19" t="s">
        <v>2244</v>
      </c>
      <c r="G2957" s="19" t="s">
        <v>10607</v>
      </c>
      <c r="H2957" s="12" t="s">
        <v>6084</v>
      </c>
      <c r="I2957" s="20">
        <v>1000</v>
      </c>
      <c r="J2957" s="12" t="s">
        <v>6085</v>
      </c>
      <c r="K2957" s="12" t="s">
        <v>3216</v>
      </c>
      <c r="L2957" s="12" t="s">
        <v>2326</v>
      </c>
      <c r="M2957" s="12"/>
      <c r="N2957" s="12" t="s">
        <v>3216</v>
      </c>
      <c r="O2957" s="23">
        <v>0</v>
      </c>
      <c r="P2957" s="23">
        <v>0</v>
      </c>
      <c r="Q2957" s="23">
        <v>0</v>
      </c>
      <c r="R2957" s="24">
        <v>0</v>
      </c>
      <c r="S2957" s="25">
        <v>364.65</v>
      </c>
      <c r="T2957" s="21"/>
      <c r="U2957" s="22" t="str">
        <f>IFERROR(VLOOKUP(B2957,[1]Planilha1!$A$1:$B$34,2,FALSE),"Liberado")</f>
        <v>Liberado</v>
      </c>
      <c r="V2957" s="21"/>
      <c r="W2957" s="21"/>
      <c r="X2957" s="21"/>
      <c r="Y2957" s="21"/>
      <c r="Z2957" s="21"/>
      <c r="AA2957" s="21"/>
      <c r="AB2957" s="21"/>
      <c r="AC2957" s="21"/>
      <c r="AD2957" s="21"/>
      <c r="AE2957" s="21"/>
      <c r="AF2957" s="21"/>
      <c r="AG2957" s="21"/>
      <c r="AH2957" s="21"/>
      <c r="AI2957" s="21"/>
      <c r="AJ2957" s="21"/>
      <c r="AK2957" s="21"/>
      <c r="AL2957" s="21"/>
      <c r="AM2957" s="21"/>
      <c r="AN2957" s="21"/>
      <c r="AO2957" s="21"/>
      <c r="AP2957" s="21"/>
      <c r="AQ2957" s="21"/>
      <c r="AR2957" s="21"/>
      <c r="AS2957" s="21"/>
      <c r="AT2957" s="21"/>
      <c r="AU2957" s="21"/>
      <c r="AV2957" s="21"/>
      <c r="AW2957" s="21"/>
      <c r="AX2957" s="21"/>
      <c r="AY2957" s="21"/>
      <c r="AZ2957" s="21"/>
      <c r="BA2957" s="21"/>
    </row>
    <row r="2958" spans="1:53" s="31" customFormat="1" ht="20.100000000000001" customHeight="1" x14ac:dyDescent="0.2">
      <c r="A2958" s="12" t="s">
        <v>64</v>
      </c>
      <c r="B2958" s="18" t="s">
        <v>247</v>
      </c>
      <c r="C2958" s="12" t="s">
        <v>427</v>
      </c>
      <c r="D2958" s="12" t="s">
        <v>10608</v>
      </c>
      <c r="E2958" s="19" t="s">
        <v>5</v>
      </c>
      <c r="F2958" s="19" t="s">
        <v>2255</v>
      </c>
      <c r="G2958" s="19" t="s">
        <v>10609</v>
      </c>
      <c r="H2958" s="12" t="s">
        <v>2857</v>
      </c>
      <c r="I2958" s="20">
        <v>37008</v>
      </c>
      <c r="J2958" s="12" t="s">
        <v>2302</v>
      </c>
      <c r="K2958" s="12" t="s">
        <v>2303</v>
      </c>
      <c r="L2958" s="12" t="s">
        <v>8102</v>
      </c>
      <c r="M2958" s="12"/>
      <c r="N2958" s="12" t="s">
        <v>10610</v>
      </c>
      <c r="O2958" s="23">
        <v>0</v>
      </c>
      <c r="P2958" s="23">
        <v>0</v>
      </c>
      <c r="Q2958" s="23">
        <v>0</v>
      </c>
      <c r="R2958" s="24">
        <v>0</v>
      </c>
      <c r="S2958" s="25">
        <v>128</v>
      </c>
      <c r="T2958" s="21"/>
      <c r="U2958" s="22" t="str">
        <f>IFERROR(VLOOKUP(B2958,[1]Planilha1!$A$1:$B$34,2,FALSE),"Liberado")</f>
        <v>Liberado</v>
      </c>
      <c r="V2958" s="21"/>
      <c r="W2958" s="21"/>
      <c r="X2958" s="21"/>
      <c r="Y2958" s="21"/>
      <c r="Z2958" s="21"/>
      <c r="AA2958" s="21"/>
      <c r="AB2958" s="21"/>
      <c r="AC2958" s="21"/>
      <c r="AD2958" s="21"/>
      <c r="AE2958" s="21"/>
      <c r="AF2958" s="21"/>
      <c r="AG2958" s="21"/>
      <c r="AH2958" s="21"/>
      <c r="AI2958" s="21"/>
      <c r="AJ2958" s="21"/>
      <c r="AK2958" s="21"/>
      <c r="AL2958" s="21"/>
      <c r="AM2958" s="21"/>
      <c r="AN2958" s="21"/>
      <c r="AO2958" s="21"/>
      <c r="AP2958" s="21"/>
      <c r="AQ2958" s="21"/>
      <c r="AR2958" s="21"/>
      <c r="AS2958" s="21"/>
      <c r="AT2958" s="21"/>
      <c r="AU2958" s="21"/>
      <c r="AV2958" s="21"/>
      <c r="AW2958" s="21"/>
      <c r="AX2958" s="21"/>
      <c r="AY2958" s="21"/>
      <c r="AZ2958" s="21"/>
      <c r="BA2958" s="21"/>
    </row>
    <row r="2959" spans="1:53" s="31" customFormat="1" ht="20.100000000000001" customHeight="1" x14ac:dyDescent="0.2">
      <c r="A2959" s="12" t="s">
        <v>64</v>
      </c>
      <c r="B2959" s="18" t="s">
        <v>247</v>
      </c>
      <c r="C2959" s="12" t="s">
        <v>466</v>
      </c>
      <c r="D2959" s="12" t="s">
        <v>1604</v>
      </c>
      <c r="E2959" s="19" t="s">
        <v>5</v>
      </c>
      <c r="F2959" s="19" t="s">
        <v>8078</v>
      </c>
      <c r="G2959" s="19" t="s">
        <v>10611</v>
      </c>
      <c r="H2959" s="12" t="s">
        <v>10427</v>
      </c>
      <c r="I2959" s="20">
        <v>0</v>
      </c>
      <c r="J2959" s="12" t="s">
        <v>2302</v>
      </c>
      <c r="K2959" s="12" t="s">
        <v>10612</v>
      </c>
      <c r="L2959" s="12" t="s">
        <v>2389</v>
      </c>
      <c r="M2959" s="12"/>
      <c r="N2959" s="12" t="s">
        <v>10613</v>
      </c>
      <c r="O2959" s="23">
        <v>0</v>
      </c>
      <c r="P2959" s="23">
        <v>0</v>
      </c>
      <c r="Q2959" s="23">
        <v>0</v>
      </c>
      <c r="R2959" s="24">
        <v>0</v>
      </c>
      <c r="S2959" s="25">
        <v>360</v>
      </c>
      <c r="T2959" s="21"/>
      <c r="U2959" s="22" t="str">
        <f>IFERROR(VLOOKUP(B2959,[1]Planilha1!$A$1:$B$34,2,FALSE),"Liberado")</f>
        <v>Liberado</v>
      </c>
      <c r="V2959" s="21"/>
      <c r="W2959" s="21"/>
      <c r="X2959" s="21"/>
      <c r="Y2959" s="21"/>
      <c r="Z2959" s="21"/>
      <c r="AA2959" s="21"/>
      <c r="AB2959" s="21"/>
      <c r="AC2959" s="21"/>
      <c r="AD2959" s="21"/>
      <c r="AE2959" s="21"/>
      <c r="AF2959" s="21"/>
      <c r="AG2959" s="21"/>
      <c r="AH2959" s="21"/>
      <c r="AI2959" s="21"/>
      <c r="AJ2959" s="21"/>
      <c r="AK2959" s="21"/>
      <c r="AL2959" s="21"/>
      <c r="AM2959" s="21"/>
      <c r="AN2959" s="21"/>
      <c r="AO2959" s="21"/>
      <c r="AP2959" s="21"/>
      <c r="AQ2959" s="21"/>
      <c r="AR2959" s="21"/>
      <c r="AS2959" s="21"/>
      <c r="AT2959" s="21"/>
      <c r="AU2959" s="21"/>
      <c r="AV2959" s="21"/>
      <c r="AW2959" s="21"/>
      <c r="AX2959" s="21"/>
      <c r="AY2959" s="21"/>
      <c r="AZ2959" s="21"/>
      <c r="BA2959" s="21"/>
    </row>
    <row r="2960" spans="1:53" s="31" customFormat="1" ht="20.100000000000001" customHeight="1" x14ac:dyDescent="0.2">
      <c r="A2960" s="12" t="s">
        <v>64</v>
      </c>
      <c r="B2960" s="18" t="s">
        <v>247</v>
      </c>
      <c r="C2960" s="12" t="s">
        <v>466</v>
      </c>
      <c r="D2960" s="12" t="s">
        <v>1688</v>
      </c>
      <c r="E2960" s="19" t="s">
        <v>5</v>
      </c>
      <c r="F2960" s="19" t="s">
        <v>2255</v>
      </c>
      <c r="G2960" s="19" t="s">
        <v>6103</v>
      </c>
      <c r="H2960" s="12" t="s">
        <v>6104</v>
      </c>
      <c r="I2960" s="20">
        <v>60000</v>
      </c>
      <c r="J2960" s="12" t="s">
        <v>2302</v>
      </c>
      <c r="K2960" s="12" t="s">
        <v>2303</v>
      </c>
      <c r="L2960" s="12" t="s">
        <v>8183</v>
      </c>
      <c r="M2960" s="12"/>
      <c r="N2960" s="12" t="s">
        <v>6105</v>
      </c>
      <c r="O2960" s="23">
        <v>0</v>
      </c>
      <c r="P2960" s="23">
        <v>0</v>
      </c>
      <c r="Q2960" s="23">
        <v>0</v>
      </c>
      <c r="R2960" s="24">
        <v>0</v>
      </c>
      <c r="S2960" s="25">
        <v>1280</v>
      </c>
      <c r="T2960" s="21"/>
      <c r="U2960" s="22" t="str">
        <f>IFERROR(VLOOKUP(B2960,[1]Planilha1!$A$1:$B$34,2,FALSE),"Liberado")</f>
        <v>Liberado</v>
      </c>
      <c r="V2960" s="21"/>
      <c r="W2960" s="21"/>
      <c r="X2960" s="21"/>
      <c r="Y2960" s="21"/>
      <c r="Z2960" s="21"/>
      <c r="AA2960" s="21"/>
      <c r="AB2960" s="21"/>
      <c r="AC2960" s="21"/>
      <c r="AD2960" s="21"/>
      <c r="AE2960" s="21"/>
      <c r="AF2960" s="21"/>
      <c r="AG2960" s="21"/>
      <c r="AH2960" s="21"/>
      <c r="AI2960" s="21"/>
      <c r="AJ2960" s="21"/>
      <c r="AK2960" s="21"/>
      <c r="AL2960" s="21"/>
      <c r="AM2960" s="21"/>
      <c r="AN2960" s="21"/>
      <c r="AO2960" s="21"/>
      <c r="AP2960" s="21"/>
      <c r="AQ2960" s="21"/>
      <c r="AR2960" s="21"/>
      <c r="AS2960" s="21"/>
      <c r="AT2960" s="21"/>
      <c r="AU2960" s="21"/>
      <c r="AV2960" s="21"/>
      <c r="AW2960" s="21"/>
      <c r="AX2960" s="21"/>
      <c r="AY2960" s="21"/>
      <c r="AZ2960" s="21"/>
      <c r="BA2960" s="21"/>
    </row>
    <row r="2961" spans="1:53" s="31" customFormat="1" ht="20.100000000000001" customHeight="1" x14ac:dyDescent="0.2">
      <c r="A2961" s="12" t="s">
        <v>64</v>
      </c>
      <c r="B2961" s="18" t="s">
        <v>247</v>
      </c>
      <c r="C2961" s="12" t="s">
        <v>466</v>
      </c>
      <c r="D2961" s="12" t="s">
        <v>1690</v>
      </c>
      <c r="E2961" s="19" t="s">
        <v>5</v>
      </c>
      <c r="F2961" s="19" t="s">
        <v>2244</v>
      </c>
      <c r="G2961" s="19" t="s">
        <v>6107</v>
      </c>
      <c r="H2961" s="12" t="s">
        <v>6108</v>
      </c>
      <c r="I2961" s="20">
        <v>50000</v>
      </c>
      <c r="J2961" s="12" t="s">
        <v>2302</v>
      </c>
      <c r="K2961" s="12" t="s">
        <v>2303</v>
      </c>
      <c r="L2961" s="12" t="s">
        <v>2322</v>
      </c>
      <c r="M2961" s="12"/>
      <c r="N2961" s="12" t="s">
        <v>10614</v>
      </c>
      <c r="O2961" s="23">
        <v>0</v>
      </c>
      <c r="P2961" s="23">
        <v>668</v>
      </c>
      <c r="Q2961" s="23">
        <v>0</v>
      </c>
      <c r="R2961" s="24">
        <v>0</v>
      </c>
      <c r="S2961" s="25">
        <v>760</v>
      </c>
      <c r="T2961" s="21"/>
      <c r="U2961" s="22" t="str">
        <f>IFERROR(VLOOKUP(B2961,[1]Planilha1!$A$1:$B$34,2,FALSE),"Liberado")</f>
        <v>Liberado</v>
      </c>
      <c r="V2961" s="21"/>
      <c r="W2961" s="21"/>
      <c r="X2961" s="21"/>
      <c r="Y2961" s="21"/>
      <c r="Z2961" s="21"/>
      <c r="AA2961" s="21"/>
      <c r="AB2961" s="21"/>
      <c r="AC2961" s="21"/>
      <c r="AD2961" s="21"/>
      <c r="AE2961" s="21"/>
      <c r="AF2961" s="21"/>
      <c r="AG2961" s="21"/>
      <c r="AH2961" s="21"/>
      <c r="AI2961" s="21"/>
      <c r="AJ2961" s="21"/>
      <c r="AK2961" s="21"/>
      <c r="AL2961" s="21"/>
      <c r="AM2961" s="21"/>
      <c r="AN2961" s="21"/>
      <c r="AO2961" s="21"/>
      <c r="AP2961" s="21"/>
      <c r="AQ2961" s="21"/>
      <c r="AR2961" s="21"/>
      <c r="AS2961" s="21"/>
      <c r="AT2961" s="21"/>
      <c r="AU2961" s="21"/>
      <c r="AV2961" s="21"/>
      <c r="AW2961" s="21"/>
      <c r="AX2961" s="21"/>
      <c r="AY2961" s="21"/>
      <c r="AZ2961" s="21"/>
      <c r="BA2961" s="21"/>
    </row>
    <row r="2962" spans="1:53" s="31" customFormat="1" ht="20.100000000000001" customHeight="1" x14ac:dyDescent="0.2">
      <c r="A2962" s="12" t="s">
        <v>64</v>
      </c>
      <c r="B2962" s="18" t="s">
        <v>247</v>
      </c>
      <c r="C2962" s="12" t="s">
        <v>466</v>
      </c>
      <c r="D2962" s="12" t="s">
        <v>1713</v>
      </c>
      <c r="E2962" s="19" t="s">
        <v>5</v>
      </c>
      <c r="F2962" s="19" t="s">
        <v>2244</v>
      </c>
      <c r="G2962" s="19" t="s">
        <v>6163</v>
      </c>
      <c r="H2962" s="12" t="s">
        <v>6164</v>
      </c>
      <c r="I2962" s="20">
        <v>35200</v>
      </c>
      <c r="J2962" s="12" t="s">
        <v>2302</v>
      </c>
      <c r="K2962" s="12" t="s">
        <v>6165</v>
      </c>
      <c r="L2962" s="12" t="s">
        <v>4323</v>
      </c>
      <c r="M2962" s="12"/>
      <c r="N2962" s="12" t="s">
        <v>6166</v>
      </c>
      <c r="O2962" s="23">
        <v>0</v>
      </c>
      <c r="P2962" s="23">
        <v>0</v>
      </c>
      <c r="Q2962" s="23">
        <v>0</v>
      </c>
      <c r="R2962" s="24">
        <v>0</v>
      </c>
      <c r="S2962" s="25">
        <v>448</v>
      </c>
      <c r="T2962" s="21"/>
      <c r="U2962" s="22" t="str">
        <f>IFERROR(VLOOKUP(B2962,[1]Planilha1!$A$1:$B$34,2,FALSE),"Liberado")</f>
        <v>Liberado</v>
      </c>
      <c r="V2962" s="21"/>
      <c r="W2962" s="21"/>
      <c r="X2962" s="21"/>
      <c r="Y2962" s="21"/>
      <c r="Z2962" s="21"/>
      <c r="AA2962" s="21"/>
      <c r="AB2962" s="21"/>
      <c r="AC2962" s="21"/>
      <c r="AD2962" s="21"/>
      <c r="AE2962" s="21"/>
      <c r="AF2962" s="21"/>
      <c r="AG2962" s="21"/>
      <c r="AH2962" s="21"/>
      <c r="AI2962" s="21"/>
      <c r="AJ2962" s="21"/>
      <c r="AK2962" s="21"/>
      <c r="AL2962" s="21"/>
      <c r="AM2962" s="21"/>
      <c r="AN2962" s="21"/>
      <c r="AO2962" s="21"/>
      <c r="AP2962" s="21"/>
      <c r="AQ2962" s="21"/>
      <c r="AR2962" s="21"/>
      <c r="AS2962" s="21"/>
      <c r="AT2962" s="21"/>
      <c r="AU2962" s="21"/>
      <c r="AV2962" s="21"/>
      <c r="AW2962" s="21"/>
      <c r="AX2962" s="21"/>
      <c r="AY2962" s="21"/>
      <c r="AZ2962" s="21"/>
      <c r="BA2962" s="21"/>
    </row>
    <row r="2963" spans="1:53" s="31" customFormat="1" ht="20.100000000000001" customHeight="1" x14ac:dyDescent="0.2">
      <c r="A2963" s="12" t="s">
        <v>64</v>
      </c>
      <c r="B2963" s="18" t="s">
        <v>247</v>
      </c>
      <c r="C2963" s="12" t="s">
        <v>466</v>
      </c>
      <c r="D2963" s="12" t="s">
        <v>1691</v>
      </c>
      <c r="E2963" s="19" t="s">
        <v>5</v>
      </c>
      <c r="F2963" s="19" t="s">
        <v>2273</v>
      </c>
      <c r="G2963" s="19" t="s">
        <v>6109</v>
      </c>
      <c r="H2963" s="12" t="s">
        <v>6110</v>
      </c>
      <c r="I2963" s="20">
        <v>36000</v>
      </c>
      <c r="J2963" s="12" t="s">
        <v>2258</v>
      </c>
      <c r="K2963" s="12" t="s">
        <v>6111</v>
      </c>
      <c r="L2963" s="12" t="s">
        <v>2368</v>
      </c>
      <c r="M2963" s="12"/>
      <c r="N2963" s="12" t="s">
        <v>6112</v>
      </c>
      <c r="O2963" s="23">
        <v>0</v>
      </c>
      <c r="P2963" s="23">
        <v>10530</v>
      </c>
      <c r="Q2963" s="23">
        <v>0</v>
      </c>
      <c r="R2963" s="24">
        <v>0</v>
      </c>
      <c r="S2963" s="25">
        <v>480</v>
      </c>
      <c r="T2963" s="21"/>
      <c r="U2963" s="22" t="str">
        <f>IFERROR(VLOOKUP(B2963,[1]Planilha1!$A$1:$B$34,2,FALSE),"Liberado")</f>
        <v>Liberado</v>
      </c>
      <c r="V2963" s="21"/>
      <c r="W2963" s="21"/>
      <c r="X2963" s="21"/>
      <c r="Y2963" s="21"/>
      <c r="Z2963" s="21"/>
      <c r="AA2963" s="21"/>
      <c r="AB2963" s="21"/>
      <c r="AC2963" s="21"/>
      <c r="AD2963" s="21"/>
      <c r="AE2963" s="21"/>
      <c r="AF2963" s="21"/>
      <c r="AG2963" s="21"/>
      <c r="AH2963" s="21"/>
      <c r="AI2963" s="21"/>
      <c r="AJ2963" s="21"/>
      <c r="AK2963" s="21"/>
      <c r="AL2963" s="21"/>
      <c r="AM2963" s="21"/>
      <c r="AN2963" s="21"/>
      <c r="AO2963" s="21"/>
      <c r="AP2963" s="21"/>
      <c r="AQ2963" s="21"/>
      <c r="AR2963" s="21"/>
      <c r="AS2963" s="21"/>
      <c r="AT2963" s="21"/>
      <c r="AU2963" s="21"/>
      <c r="AV2963" s="21"/>
      <c r="AW2963" s="21"/>
      <c r="AX2963" s="21"/>
      <c r="AY2963" s="21"/>
      <c r="AZ2963" s="21"/>
      <c r="BA2963" s="21"/>
    </row>
    <row r="2964" spans="1:53" s="31" customFormat="1" ht="20.100000000000001" customHeight="1" x14ac:dyDescent="0.2">
      <c r="A2964" s="12" t="s">
        <v>64</v>
      </c>
      <c r="B2964" s="18" t="s">
        <v>247</v>
      </c>
      <c r="C2964" s="12" t="s">
        <v>466</v>
      </c>
      <c r="D2964" s="12" t="s">
        <v>1692</v>
      </c>
      <c r="E2964" s="19" t="s">
        <v>5</v>
      </c>
      <c r="F2964" s="19" t="s">
        <v>2273</v>
      </c>
      <c r="G2964" s="19" t="s">
        <v>6113</v>
      </c>
      <c r="H2964" s="12" t="s">
        <v>5862</v>
      </c>
      <c r="I2964" s="20">
        <v>16900</v>
      </c>
      <c r="J2964" s="12" t="s">
        <v>2302</v>
      </c>
      <c r="K2964" s="12" t="s">
        <v>6114</v>
      </c>
      <c r="L2964" s="12" t="s">
        <v>2299</v>
      </c>
      <c r="M2964" s="12"/>
      <c r="N2964" s="12" t="s">
        <v>6115</v>
      </c>
      <c r="O2964" s="23">
        <v>0</v>
      </c>
      <c r="P2964" s="23">
        <v>10000</v>
      </c>
      <c r="Q2964" s="23">
        <v>0</v>
      </c>
      <c r="R2964" s="24">
        <v>0</v>
      </c>
      <c r="S2964" s="25">
        <v>352</v>
      </c>
      <c r="T2964" s="21"/>
      <c r="U2964" s="22" t="str">
        <f>IFERROR(VLOOKUP(B2964,[1]Planilha1!$A$1:$B$34,2,FALSE),"Liberado")</f>
        <v>Liberado</v>
      </c>
      <c r="V2964" s="21"/>
      <c r="W2964" s="21"/>
      <c r="X2964" s="21"/>
      <c r="Y2964" s="21"/>
      <c r="Z2964" s="21"/>
      <c r="AA2964" s="21"/>
      <c r="AB2964" s="21"/>
      <c r="AC2964" s="21"/>
      <c r="AD2964" s="21"/>
      <c r="AE2964" s="21"/>
      <c r="AF2964" s="21"/>
      <c r="AG2964" s="21"/>
      <c r="AH2964" s="21"/>
      <c r="AI2964" s="21"/>
      <c r="AJ2964" s="21"/>
      <c r="AK2964" s="21"/>
      <c r="AL2964" s="21"/>
      <c r="AM2964" s="21"/>
      <c r="AN2964" s="21"/>
      <c r="AO2964" s="21"/>
      <c r="AP2964" s="21"/>
      <c r="AQ2964" s="21"/>
      <c r="AR2964" s="21"/>
      <c r="AS2964" s="21"/>
      <c r="AT2964" s="21"/>
      <c r="AU2964" s="21"/>
      <c r="AV2964" s="21"/>
      <c r="AW2964" s="21"/>
      <c r="AX2964" s="21"/>
      <c r="AY2964" s="21"/>
      <c r="AZ2964" s="21"/>
      <c r="BA2964" s="21"/>
    </row>
    <row r="2965" spans="1:53" s="31" customFormat="1" ht="20.100000000000001" customHeight="1" x14ac:dyDescent="0.2">
      <c r="A2965" s="12" t="s">
        <v>64</v>
      </c>
      <c r="B2965" s="18" t="s">
        <v>247</v>
      </c>
      <c r="C2965" s="12" t="s">
        <v>466</v>
      </c>
      <c r="D2965" s="12" t="s">
        <v>1693</v>
      </c>
      <c r="E2965" s="19" t="s">
        <v>5</v>
      </c>
      <c r="F2965" s="19" t="s">
        <v>2273</v>
      </c>
      <c r="G2965" s="19" t="s">
        <v>6116</v>
      </c>
      <c r="H2965" s="12" t="s">
        <v>6117</v>
      </c>
      <c r="I2965" s="20">
        <v>10000</v>
      </c>
      <c r="J2965" s="12" t="s">
        <v>2302</v>
      </c>
      <c r="K2965" s="12" t="s">
        <v>6118</v>
      </c>
      <c r="L2965" s="12" t="s">
        <v>3196</v>
      </c>
      <c r="M2965" s="12"/>
      <c r="N2965" s="12" t="s">
        <v>2528</v>
      </c>
      <c r="O2965" s="23">
        <v>0</v>
      </c>
      <c r="P2965" s="23">
        <v>0</v>
      </c>
      <c r="Q2965" s="23">
        <v>0</v>
      </c>
      <c r="R2965" s="24">
        <v>0</v>
      </c>
      <c r="S2965" s="25">
        <v>320</v>
      </c>
      <c r="T2965" s="21"/>
      <c r="U2965" s="22" t="str">
        <f>IFERROR(VLOOKUP(B2965,[1]Planilha1!$A$1:$B$34,2,FALSE),"Liberado")</f>
        <v>Liberado</v>
      </c>
      <c r="V2965" s="21"/>
      <c r="W2965" s="21"/>
      <c r="X2965" s="21"/>
      <c r="Y2965" s="21"/>
      <c r="Z2965" s="21"/>
      <c r="AA2965" s="21"/>
      <c r="AB2965" s="21"/>
      <c r="AC2965" s="21"/>
      <c r="AD2965" s="21"/>
      <c r="AE2965" s="21"/>
      <c r="AF2965" s="21"/>
      <c r="AG2965" s="21"/>
      <c r="AH2965" s="21"/>
      <c r="AI2965" s="21"/>
      <c r="AJ2965" s="21"/>
      <c r="AK2965" s="21"/>
      <c r="AL2965" s="21"/>
      <c r="AM2965" s="21"/>
      <c r="AN2965" s="21"/>
      <c r="AO2965" s="21"/>
      <c r="AP2965" s="21"/>
      <c r="AQ2965" s="21"/>
      <c r="AR2965" s="21"/>
      <c r="AS2965" s="21"/>
      <c r="AT2965" s="21"/>
      <c r="AU2965" s="21"/>
      <c r="AV2965" s="21"/>
      <c r="AW2965" s="21"/>
      <c r="AX2965" s="21"/>
      <c r="AY2965" s="21"/>
      <c r="AZ2965" s="21"/>
      <c r="BA2965" s="21"/>
    </row>
    <row r="2966" spans="1:53" s="31" customFormat="1" ht="20.100000000000001" customHeight="1" x14ac:dyDescent="0.2">
      <c r="A2966" s="12" t="s">
        <v>64</v>
      </c>
      <c r="B2966" s="18" t="s">
        <v>247</v>
      </c>
      <c r="C2966" s="12" t="s">
        <v>466</v>
      </c>
      <c r="D2966" s="12" t="s">
        <v>10615</v>
      </c>
      <c r="E2966" s="19" t="s">
        <v>5</v>
      </c>
      <c r="F2966" s="19" t="s">
        <v>2244</v>
      </c>
      <c r="G2966" s="19" t="s">
        <v>10616</v>
      </c>
      <c r="H2966" s="12" t="s">
        <v>2712</v>
      </c>
      <c r="I2966" s="20">
        <v>37480</v>
      </c>
      <c r="J2966" s="12" t="s">
        <v>2302</v>
      </c>
      <c r="K2966" s="12" t="s">
        <v>2303</v>
      </c>
      <c r="L2966" s="12" t="s">
        <v>4323</v>
      </c>
      <c r="M2966" s="12"/>
      <c r="N2966" s="12" t="s">
        <v>10617</v>
      </c>
      <c r="O2966" s="23">
        <v>0</v>
      </c>
      <c r="P2966" s="23">
        <v>0</v>
      </c>
      <c r="Q2966" s="23">
        <v>0</v>
      </c>
      <c r="R2966" s="24">
        <v>0</v>
      </c>
      <c r="S2966" s="25">
        <v>256</v>
      </c>
      <c r="T2966" s="21"/>
      <c r="U2966" s="22" t="str">
        <f>IFERROR(VLOOKUP(B2966,[1]Planilha1!$A$1:$B$34,2,FALSE),"Liberado")</f>
        <v>Liberado</v>
      </c>
      <c r="V2966" s="21"/>
      <c r="W2966" s="21"/>
      <c r="X2966" s="21"/>
      <c r="Y2966" s="21"/>
      <c r="Z2966" s="21"/>
      <c r="AA2966" s="21"/>
      <c r="AB2966" s="21"/>
      <c r="AC2966" s="21"/>
      <c r="AD2966" s="21"/>
      <c r="AE2966" s="21"/>
      <c r="AF2966" s="21"/>
      <c r="AG2966" s="21"/>
      <c r="AH2966" s="21"/>
      <c r="AI2966" s="21"/>
      <c r="AJ2966" s="21"/>
      <c r="AK2966" s="21"/>
      <c r="AL2966" s="21"/>
      <c r="AM2966" s="21"/>
      <c r="AN2966" s="21"/>
      <c r="AO2966" s="21"/>
      <c r="AP2966" s="21"/>
      <c r="AQ2966" s="21"/>
      <c r="AR2966" s="21"/>
      <c r="AS2966" s="21"/>
      <c r="AT2966" s="21"/>
      <c r="AU2966" s="21"/>
      <c r="AV2966" s="21"/>
      <c r="AW2966" s="21"/>
      <c r="AX2966" s="21"/>
      <c r="AY2966" s="21"/>
      <c r="AZ2966" s="21"/>
      <c r="BA2966" s="21"/>
    </row>
    <row r="2967" spans="1:53" s="31" customFormat="1" ht="20.100000000000001" customHeight="1" x14ac:dyDescent="0.2">
      <c r="A2967" s="12" t="s">
        <v>64</v>
      </c>
      <c r="B2967" s="18" t="s">
        <v>247</v>
      </c>
      <c r="C2967" s="12" t="s">
        <v>318</v>
      </c>
      <c r="D2967" s="12" t="s">
        <v>1695</v>
      </c>
      <c r="E2967" s="19" t="s">
        <v>5</v>
      </c>
      <c r="F2967" s="19" t="s">
        <v>2273</v>
      </c>
      <c r="G2967" s="19" t="s">
        <v>6122</v>
      </c>
      <c r="H2967" s="12" t="s">
        <v>5862</v>
      </c>
      <c r="I2967" s="20">
        <v>2350</v>
      </c>
      <c r="J2967" s="12" t="s">
        <v>2302</v>
      </c>
      <c r="K2967" s="12" t="s">
        <v>3124</v>
      </c>
      <c r="L2967" s="12" t="s">
        <v>2677</v>
      </c>
      <c r="M2967" s="12"/>
      <c r="N2967" s="12" t="s">
        <v>6076</v>
      </c>
      <c r="O2967" s="23">
        <v>0</v>
      </c>
      <c r="P2967" s="23">
        <v>0</v>
      </c>
      <c r="Q2967" s="23">
        <v>0</v>
      </c>
      <c r="R2967" s="24">
        <v>0</v>
      </c>
      <c r="S2967" s="25">
        <v>416</v>
      </c>
      <c r="T2967" s="21"/>
      <c r="U2967" s="22" t="str">
        <f>IFERROR(VLOOKUP(B2967,[1]Planilha1!$A$1:$B$34,2,FALSE),"Liberado")</f>
        <v>Liberado</v>
      </c>
      <c r="V2967" s="21"/>
      <c r="W2967" s="21"/>
      <c r="X2967" s="21"/>
      <c r="Y2967" s="21"/>
      <c r="Z2967" s="21"/>
      <c r="AA2967" s="21"/>
      <c r="AB2967" s="21"/>
      <c r="AC2967" s="21"/>
      <c r="AD2967" s="21"/>
      <c r="AE2967" s="21"/>
      <c r="AF2967" s="21"/>
      <c r="AG2967" s="21"/>
      <c r="AH2967" s="21"/>
      <c r="AI2967" s="21"/>
      <c r="AJ2967" s="21"/>
      <c r="AK2967" s="21"/>
      <c r="AL2967" s="21"/>
      <c r="AM2967" s="21"/>
      <c r="AN2967" s="21"/>
      <c r="AO2967" s="21"/>
      <c r="AP2967" s="21"/>
      <c r="AQ2967" s="21"/>
      <c r="AR2967" s="21"/>
      <c r="AS2967" s="21"/>
      <c r="AT2967" s="21"/>
      <c r="AU2967" s="21"/>
      <c r="AV2967" s="21"/>
      <c r="AW2967" s="21"/>
      <c r="AX2967" s="21"/>
      <c r="AY2967" s="21"/>
      <c r="AZ2967" s="21"/>
      <c r="BA2967" s="21"/>
    </row>
    <row r="2968" spans="1:53" s="31" customFormat="1" ht="20.100000000000001" customHeight="1" x14ac:dyDescent="0.2">
      <c r="A2968" s="12" t="s">
        <v>64</v>
      </c>
      <c r="B2968" s="18" t="s">
        <v>247</v>
      </c>
      <c r="C2968" s="12" t="s">
        <v>318</v>
      </c>
      <c r="D2968" s="12" t="s">
        <v>10622</v>
      </c>
      <c r="E2968" s="19" t="s">
        <v>5</v>
      </c>
      <c r="F2968" s="19" t="s">
        <v>10</v>
      </c>
      <c r="G2968" s="19" t="s">
        <v>10623</v>
      </c>
      <c r="H2968" s="12" t="s">
        <v>3027</v>
      </c>
      <c r="I2968" s="20">
        <v>5242.3599999999997</v>
      </c>
      <c r="J2968" s="12" t="s">
        <v>8198</v>
      </c>
      <c r="K2968" s="12" t="s">
        <v>3216</v>
      </c>
      <c r="L2968" s="12" t="s">
        <v>7875</v>
      </c>
      <c r="M2968" s="12"/>
      <c r="N2968" s="12" t="s">
        <v>3216</v>
      </c>
      <c r="O2968" s="23">
        <v>0</v>
      </c>
      <c r="P2968" s="23">
        <v>1000</v>
      </c>
      <c r="Q2968" s="23">
        <v>0</v>
      </c>
      <c r="R2968" s="24">
        <v>0</v>
      </c>
      <c r="S2968" s="25">
        <v>40</v>
      </c>
      <c r="T2968" s="21"/>
      <c r="U2968" s="22" t="str">
        <f>IFERROR(VLOOKUP(B2968,[1]Planilha1!$A$1:$B$34,2,FALSE),"Liberado")</f>
        <v>Liberado</v>
      </c>
      <c r="V2968" s="21"/>
      <c r="W2968" s="21"/>
      <c r="X2968" s="21"/>
      <c r="Y2968" s="21"/>
      <c r="Z2968" s="21"/>
      <c r="AA2968" s="21"/>
      <c r="AB2968" s="21"/>
      <c r="AC2968" s="21"/>
      <c r="AD2968" s="21"/>
      <c r="AE2968" s="21"/>
      <c r="AF2968" s="21"/>
      <c r="AG2968" s="21"/>
      <c r="AH2968" s="21"/>
      <c r="AI2968" s="21"/>
      <c r="AJ2968" s="21"/>
      <c r="AK2968" s="21"/>
      <c r="AL2968" s="21"/>
      <c r="AM2968" s="21"/>
      <c r="AN2968" s="21"/>
      <c r="AO2968" s="21"/>
      <c r="AP2968" s="21"/>
      <c r="AQ2968" s="21"/>
      <c r="AR2968" s="21"/>
      <c r="AS2968" s="21"/>
      <c r="AT2968" s="21"/>
      <c r="AU2968" s="21"/>
      <c r="AV2968" s="21"/>
      <c r="AW2968" s="21"/>
      <c r="AX2968" s="21"/>
      <c r="AY2968" s="21"/>
      <c r="AZ2968" s="21"/>
      <c r="BA2968" s="21"/>
    </row>
    <row r="2969" spans="1:53" s="31" customFormat="1" ht="20.100000000000001" customHeight="1" x14ac:dyDescent="0.2">
      <c r="A2969" s="12" t="s">
        <v>64</v>
      </c>
      <c r="B2969" s="18" t="s">
        <v>247</v>
      </c>
      <c r="C2969" s="12" t="s">
        <v>318</v>
      </c>
      <c r="D2969" s="12" t="s">
        <v>10624</v>
      </c>
      <c r="E2969" s="19" t="s">
        <v>5</v>
      </c>
      <c r="F2969" s="19" t="s">
        <v>10</v>
      </c>
      <c r="G2969" s="19" t="s">
        <v>10625</v>
      </c>
      <c r="H2969" s="12" t="s">
        <v>2821</v>
      </c>
      <c r="I2969" s="20">
        <v>100000</v>
      </c>
      <c r="J2969" s="12" t="s">
        <v>6085</v>
      </c>
      <c r="K2969" s="12" t="s">
        <v>3216</v>
      </c>
      <c r="L2969" s="12" t="s">
        <v>7978</v>
      </c>
      <c r="M2969" s="12"/>
      <c r="N2969" s="12" t="s">
        <v>3216</v>
      </c>
      <c r="O2969" s="23">
        <v>0</v>
      </c>
      <c r="P2969" s="23">
        <v>0</v>
      </c>
      <c r="Q2969" s="23">
        <v>0</v>
      </c>
      <c r="R2969" s="24">
        <v>0</v>
      </c>
      <c r="S2969" s="25">
        <v>240</v>
      </c>
      <c r="T2969" s="21"/>
      <c r="U2969" s="22" t="str">
        <f>IFERROR(VLOOKUP(B2969,[1]Planilha1!$A$1:$B$34,2,FALSE),"Liberado")</f>
        <v>Liberado</v>
      </c>
      <c r="V2969" s="21"/>
      <c r="W2969" s="21"/>
      <c r="X2969" s="21"/>
      <c r="Y2969" s="21"/>
      <c r="Z2969" s="21"/>
      <c r="AA2969" s="21"/>
      <c r="AB2969" s="21"/>
      <c r="AC2969" s="21"/>
      <c r="AD2969" s="21"/>
      <c r="AE2969" s="21"/>
      <c r="AF2969" s="21"/>
      <c r="AG2969" s="21"/>
      <c r="AH2969" s="21"/>
      <c r="AI2969" s="21"/>
      <c r="AJ2969" s="21"/>
      <c r="AK2969" s="21"/>
      <c r="AL2969" s="21"/>
      <c r="AM2969" s="21"/>
      <c r="AN2969" s="21"/>
      <c r="AO2969" s="21"/>
      <c r="AP2969" s="21"/>
      <c r="AQ2969" s="21"/>
      <c r="AR2969" s="21"/>
      <c r="AS2969" s="21"/>
      <c r="AT2969" s="21"/>
      <c r="AU2969" s="21"/>
      <c r="AV2969" s="21"/>
      <c r="AW2969" s="21"/>
      <c r="AX2969" s="21"/>
      <c r="AY2969" s="21"/>
      <c r="AZ2969" s="21"/>
      <c r="BA2969" s="21"/>
    </row>
    <row r="2970" spans="1:53" s="31" customFormat="1" ht="20.100000000000001" customHeight="1" x14ac:dyDescent="0.2">
      <c r="A2970" s="12" t="s">
        <v>64</v>
      </c>
      <c r="B2970" s="18" t="s">
        <v>247</v>
      </c>
      <c r="C2970" s="12" t="s">
        <v>318</v>
      </c>
      <c r="D2970" s="12" t="s">
        <v>10626</v>
      </c>
      <c r="E2970" s="19" t="s">
        <v>5</v>
      </c>
      <c r="F2970" s="19" t="s">
        <v>2244</v>
      </c>
      <c r="G2970" s="19" t="s">
        <v>10627</v>
      </c>
      <c r="H2970" s="12" t="s">
        <v>2468</v>
      </c>
      <c r="I2970" s="20">
        <v>15000</v>
      </c>
      <c r="J2970" s="12" t="s">
        <v>2302</v>
      </c>
      <c r="K2970" s="12" t="s">
        <v>2303</v>
      </c>
      <c r="L2970" s="12" t="s">
        <v>2677</v>
      </c>
      <c r="M2970" s="12"/>
      <c r="N2970" s="12" t="s">
        <v>10628</v>
      </c>
      <c r="O2970" s="23">
        <v>0</v>
      </c>
      <c r="P2970" s="23">
        <v>0</v>
      </c>
      <c r="Q2970" s="23">
        <v>0</v>
      </c>
      <c r="R2970" s="24">
        <v>0</v>
      </c>
      <c r="S2970" s="25">
        <v>96</v>
      </c>
      <c r="T2970" s="21"/>
      <c r="U2970" s="22" t="str">
        <f>IFERROR(VLOOKUP(B2970,[1]Planilha1!$A$1:$B$34,2,FALSE),"Liberado")</f>
        <v>Liberado</v>
      </c>
      <c r="V2970" s="21"/>
      <c r="W2970" s="21"/>
      <c r="X2970" s="21"/>
      <c r="Y2970" s="21"/>
      <c r="Z2970" s="21"/>
      <c r="AA2970" s="21"/>
      <c r="AB2970" s="21"/>
      <c r="AC2970" s="21"/>
      <c r="AD2970" s="21"/>
      <c r="AE2970" s="21"/>
      <c r="AF2970" s="21"/>
      <c r="AG2970" s="21"/>
      <c r="AH2970" s="21"/>
      <c r="AI2970" s="21"/>
      <c r="AJ2970" s="21"/>
      <c r="AK2970" s="21"/>
      <c r="AL2970" s="21"/>
      <c r="AM2970" s="21"/>
      <c r="AN2970" s="21"/>
      <c r="AO2970" s="21"/>
      <c r="AP2970" s="21"/>
      <c r="AQ2970" s="21"/>
      <c r="AR2970" s="21"/>
      <c r="AS2970" s="21"/>
      <c r="AT2970" s="21"/>
      <c r="AU2970" s="21"/>
      <c r="AV2970" s="21"/>
      <c r="AW2970" s="21"/>
      <c r="AX2970" s="21"/>
      <c r="AY2970" s="21"/>
      <c r="AZ2970" s="21"/>
      <c r="BA2970" s="21"/>
    </row>
    <row r="2971" spans="1:53" s="31" customFormat="1" ht="20.100000000000001" customHeight="1" x14ac:dyDescent="0.2">
      <c r="A2971" s="12" t="s">
        <v>64</v>
      </c>
      <c r="B2971" s="18" t="s">
        <v>247</v>
      </c>
      <c r="C2971" s="12" t="s">
        <v>318</v>
      </c>
      <c r="D2971" s="12" t="s">
        <v>10629</v>
      </c>
      <c r="E2971" s="19" t="s">
        <v>5</v>
      </c>
      <c r="F2971" s="19" t="s">
        <v>2244</v>
      </c>
      <c r="G2971" s="19" t="s">
        <v>10630</v>
      </c>
      <c r="H2971" s="12" t="s">
        <v>6057</v>
      </c>
      <c r="I2971" s="20">
        <v>10000</v>
      </c>
      <c r="J2971" s="12" t="s">
        <v>2258</v>
      </c>
      <c r="K2971" s="12" t="s">
        <v>9295</v>
      </c>
      <c r="L2971" s="12" t="s">
        <v>7875</v>
      </c>
      <c r="M2971" s="12"/>
      <c r="N2971" s="12" t="s">
        <v>2733</v>
      </c>
      <c r="O2971" s="23">
        <v>0</v>
      </c>
      <c r="P2971" s="23">
        <v>10000</v>
      </c>
      <c r="Q2971" s="23">
        <v>0</v>
      </c>
      <c r="R2971" s="24">
        <v>0</v>
      </c>
      <c r="S2971" s="25">
        <v>0</v>
      </c>
      <c r="T2971" s="21"/>
      <c r="U2971" s="22" t="str">
        <f>IFERROR(VLOOKUP(B2971,[1]Planilha1!$A$1:$B$34,2,FALSE),"Liberado")</f>
        <v>Liberado</v>
      </c>
      <c r="V2971" s="21"/>
      <c r="W2971" s="21"/>
      <c r="X2971" s="21"/>
      <c r="Y2971" s="21"/>
      <c r="Z2971" s="21"/>
      <c r="AA2971" s="21"/>
      <c r="AB2971" s="21"/>
      <c r="AC2971" s="21"/>
      <c r="AD2971" s="21"/>
      <c r="AE2971" s="21"/>
      <c r="AF2971" s="21"/>
      <c r="AG2971" s="21"/>
      <c r="AH2971" s="21"/>
      <c r="AI2971" s="21"/>
      <c r="AJ2971" s="21"/>
      <c r="AK2971" s="21"/>
      <c r="AL2971" s="21"/>
      <c r="AM2971" s="21"/>
      <c r="AN2971" s="21"/>
      <c r="AO2971" s="21"/>
      <c r="AP2971" s="21"/>
      <c r="AQ2971" s="21"/>
      <c r="AR2971" s="21"/>
      <c r="AS2971" s="21"/>
      <c r="AT2971" s="21"/>
      <c r="AU2971" s="21"/>
      <c r="AV2971" s="21"/>
      <c r="AW2971" s="21"/>
      <c r="AX2971" s="21"/>
      <c r="AY2971" s="21"/>
      <c r="AZ2971" s="21"/>
      <c r="BA2971" s="21"/>
    </row>
    <row r="2972" spans="1:53" s="31" customFormat="1" ht="20.100000000000001" customHeight="1" x14ac:dyDescent="0.2">
      <c r="A2972" s="12" t="s">
        <v>64</v>
      </c>
      <c r="B2972" s="18" t="s">
        <v>247</v>
      </c>
      <c r="C2972" s="12" t="s">
        <v>320</v>
      </c>
      <c r="D2972" s="12" t="s">
        <v>10631</v>
      </c>
      <c r="E2972" s="19" t="s">
        <v>5</v>
      </c>
      <c r="F2972" s="19" t="s">
        <v>2255</v>
      </c>
      <c r="G2972" s="19" t="s">
        <v>10632</v>
      </c>
      <c r="H2972" s="12" t="s">
        <v>5749</v>
      </c>
      <c r="I2972" s="20">
        <v>11100</v>
      </c>
      <c r="J2972" s="12" t="s">
        <v>2302</v>
      </c>
      <c r="K2972" s="12" t="s">
        <v>2303</v>
      </c>
      <c r="L2972" s="12" t="s">
        <v>7875</v>
      </c>
      <c r="M2972" s="12"/>
      <c r="N2972" s="12" t="s">
        <v>10633</v>
      </c>
      <c r="O2972" s="23">
        <v>0</v>
      </c>
      <c r="P2972" s="23">
        <v>0</v>
      </c>
      <c r="Q2972" s="23">
        <v>0</v>
      </c>
      <c r="R2972" s="24">
        <v>0</v>
      </c>
      <c r="S2972" s="25">
        <v>64</v>
      </c>
      <c r="T2972" s="21"/>
      <c r="U2972" s="22" t="str">
        <f>IFERROR(VLOOKUP(B2972,[1]Planilha1!$A$1:$B$34,2,FALSE),"Liberado")</f>
        <v>Liberado</v>
      </c>
      <c r="V2972" s="21"/>
      <c r="W2972" s="21"/>
      <c r="X2972" s="21"/>
      <c r="Y2972" s="21"/>
      <c r="Z2972" s="21"/>
      <c r="AA2972" s="21"/>
      <c r="AB2972" s="21"/>
      <c r="AC2972" s="21"/>
      <c r="AD2972" s="21"/>
      <c r="AE2972" s="21"/>
      <c r="AF2972" s="21"/>
      <c r="AG2972" s="21"/>
      <c r="AH2972" s="21"/>
      <c r="AI2972" s="21"/>
      <c r="AJ2972" s="21"/>
      <c r="AK2972" s="21"/>
      <c r="AL2972" s="21"/>
      <c r="AM2972" s="21"/>
      <c r="AN2972" s="21"/>
      <c r="AO2972" s="21"/>
      <c r="AP2972" s="21"/>
      <c r="AQ2972" s="21"/>
      <c r="AR2972" s="21"/>
      <c r="AS2972" s="21"/>
      <c r="AT2972" s="21"/>
      <c r="AU2972" s="21"/>
      <c r="AV2972" s="21"/>
      <c r="AW2972" s="21"/>
      <c r="AX2972" s="21"/>
      <c r="AY2972" s="21"/>
      <c r="AZ2972" s="21"/>
      <c r="BA2972" s="21"/>
    </row>
    <row r="2973" spans="1:53" s="31" customFormat="1" ht="20.100000000000001" customHeight="1" x14ac:dyDescent="0.2">
      <c r="A2973" s="12" t="s">
        <v>64</v>
      </c>
      <c r="B2973" s="18" t="s">
        <v>247</v>
      </c>
      <c r="C2973" s="12" t="s">
        <v>556</v>
      </c>
      <c r="D2973" s="12" t="s">
        <v>1694</v>
      </c>
      <c r="E2973" s="19" t="s">
        <v>5</v>
      </c>
      <c r="F2973" s="19" t="s">
        <v>2255</v>
      </c>
      <c r="G2973" s="19" t="s">
        <v>6119</v>
      </c>
      <c r="H2973" s="12" t="s">
        <v>6120</v>
      </c>
      <c r="I2973" s="20">
        <v>136250</v>
      </c>
      <c r="J2973" s="12" t="s">
        <v>2258</v>
      </c>
      <c r="K2973" s="12" t="s">
        <v>6121</v>
      </c>
      <c r="L2973" s="12" t="s">
        <v>2368</v>
      </c>
      <c r="M2973" s="12"/>
      <c r="N2973" s="12" t="s">
        <v>10639</v>
      </c>
      <c r="O2973" s="23">
        <v>0</v>
      </c>
      <c r="P2973" s="23">
        <v>10000</v>
      </c>
      <c r="Q2973" s="23">
        <v>0</v>
      </c>
      <c r="R2973" s="24">
        <v>0</v>
      </c>
      <c r="S2973" s="25">
        <v>1800</v>
      </c>
      <c r="T2973" s="21"/>
      <c r="U2973" s="22" t="str">
        <f>IFERROR(VLOOKUP(B2973,[1]Planilha1!$A$1:$B$34,2,FALSE),"Liberado")</f>
        <v>Liberado</v>
      </c>
      <c r="V2973" s="21"/>
      <c r="W2973" s="21"/>
      <c r="X2973" s="21"/>
      <c r="Y2973" s="21"/>
      <c r="Z2973" s="21"/>
      <c r="AA2973" s="21"/>
      <c r="AB2973" s="21"/>
      <c r="AC2973" s="21"/>
      <c r="AD2973" s="21"/>
      <c r="AE2973" s="21"/>
      <c r="AF2973" s="21"/>
      <c r="AG2973" s="21"/>
      <c r="AH2973" s="21"/>
      <c r="AI2973" s="21"/>
      <c r="AJ2973" s="21"/>
      <c r="AK2973" s="21"/>
      <c r="AL2973" s="21"/>
      <c r="AM2973" s="21"/>
      <c r="AN2973" s="21"/>
      <c r="AO2973" s="21"/>
      <c r="AP2973" s="21"/>
      <c r="AQ2973" s="21"/>
      <c r="AR2973" s="21"/>
      <c r="AS2973" s="21"/>
      <c r="AT2973" s="21"/>
      <c r="AU2973" s="21"/>
      <c r="AV2973" s="21"/>
      <c r="AW2973" s="21"/>
      <c r="AX2973" s="21"/>
      <c r="AY2973" s="21"/>
      <c r="AZ2973" s="21"/>
      <c r="BA2973" s="21"/>
    </row>
    <row r="2974" spans="1:53" s="31" customFormat="1" ht="20.100000000000001" customHeight="1" x14ac:dyDescent="0.2">
      <c r="A2974" s="12" t="s">
        <v>64</v>
      </c>
      <c r="B2974" s="18" t="s">
        <v>247</v>
      </c>
      <c r="C2974" s="12" t="s">
        <v>556</v>
      </c>
      <c r="D2974" s="12" t="s">
        <v>1709</v>
      </c>
      <c r="E2974" s="19" t="s">
        <v>5</v>
      </c>
      <c r="F2974" s="19" t="s">
        <v>2244</v>
      </c>
      <c r="G2974" s="19" t="s">
        <v>6152</v>
      </c>
      <c r="H2974" s="12" t="s">
        <v>6153</v>
      </c>
      <c r="I2974" s="20">
        <v>2000</v>
      </c>
      <c r="J2974" s="12" t="s">
        <v>2258</v>
      </c>
      <c r="K2974" s="12" t="s">
        <v>6154</v>
      </c>
      <c r="L2974" s="12" t="s">
        <v>2368</v>
      </c>
      <c r="M2974" s="12"/>
      <c r="N2974" s="12" t="s">
        <v>6155</v>
      </c>
      <c r="O2974" s="23">
        <v>0</v>
      </c>
      <c r="P2974" s="23">
        <v>10000</v>
      </c>
      <c r="Q2974" s="23">
        <v>0</v>
      </c>
      <c r="R2974" s="24">
        <v>0</v>
      </c>
      <c r="S2974" s="25">
        <v>840</v>
      </c>
      <c r="T2974" s="21"/>
      <c r="U2974" s="22" t="str">
        <f>IFERROR(VLOOKUP(B2974,[1]Planilha1!$A$1:$B$34,2,FALSE),"Liberado")</f>
        <v>Liberado</v>
      </c>
      <c r="V2974" s="21"/>
      <c r="W2974" s="21"/>
      <c r="X2974" s="21"/>
      <c r="Y2974" s="21"/>
      <c r="Z2974" s="21"/>
      <c r="AA2974" s="21"/>
      <c r="AB2974" s="21"/>
      <c r="AC2974" s="21"/>
      <c r="AD2974" s="21"/>
      <c r="AE2974" s="21"/>
      <c r="AF2974" s="21"/>
      <c r="AG2974" s="21"/>
      <c r="AH2974" s="21"/>
      <c r="AI2974" s="21"/>
      <c r="AJ2974" s="21"/>
      <c r="AK2974" s="21"/>
      <c r="AL2974" s="21"/>
      <c r="AM2974" s="21"/>
      <c r="AN2974" s="21"/>
      <c r="AO2974" s="21"/>
      <c r="AP2974" s="21"/>
      <c r="AQ2974" s="21"/>
      <c r="AR2974" s="21"/>
      <c r="AS2974" s="21"/>
      <c r="AT2974" s="21"/>
      <c r="AU2974" s="21"/>
      <c r="AV2974" s="21"/>
      <c r="AW2974" s="21"/>
      <c r="AX2974" s="21"/>
      <c r="AY2974" s="21"/>
      <c r="AZ2974" s="21"/>
      <c r="BA2974" s="21"/>
    </row>
    <row r="2975" spans="1:53" s="31" customFormat="1" ht="20.100000000000001" customHeight="1" x14ac:dyDescent="0.2">
      <c r="A2975" s="12" t="s">
        <v>64</v>
      </c>
      <c r="B2975" s="18" t="s">
        <v>247</v>
      </c>
      <c r="C2975" s="12" t="s">
        <v>556</v>
      </c>
      <c r="D2975" s="12" t="s">
        <v>1700</v>
      </c>
      <c r="E2975" s="19" t="s">
        <v>5</v>
      </c>
      <c r="F2975" s="19" t="s">
        <v>2244</v>
      </c>
      <c r="G2975" s="19" t="s">
        <v>6130</v>
      </c>
      <c r="H2975" s="12" t="s">
        <v>6099</v>
      </c>
      <c r="I2975" s="20">
        <v>35200</v>
      </c>
      <c r="J2975" s="12" t="s">
        <v>2258</v>
      </c>
      <c r="K2975" s="12" t="s">
        <v>6131</v>
      </c>
      <c r="L2975" s="12" t="s">
        <v>2368</v>
      </c>
      <c r="M2975" s="12"/>
      <c r="N2975" s="12" t="s">
        <v>2412</v>
      </c>
      <c r="O2975" s="23">
        <v>0</v>
      </c>
      <c r="P2975" s="23">
        <v>10000</v>
      </c>
      <c r="Q2975" s="23">
        <v>0</v>
      </c>
      <c r="R2975" s="24">
        <v>0</v>
      </c>
      <c r="S2975" s="25">
        <v>448</v>
      </c>
      <c r="T2975" s="21"/>
      <c r="U2975" s="22" t="str">
        <f>IFERROR(VLOOKUP(B2975,[1]Planilha1!$A$1:$B$34,2,FALSE),"Liberado")</f>
        <v>Liberado</v>
      </c>
      <c r="V2975" s="21"/>
      <c r="W2975" s="21"/>
      <c r="X2975" s="21"/>
      <c r="Y2975" s="21"/>
      <c r="Z2975" s="21"/>
      <c r="AA2975" s="21"/>
      <c r="AB2975" s="21"/>
      <c r="AC2975" s="21"/>
      <c r="AD2975" s="21"/>
      <c r="AE2975" s="21"/>
      <c r="AF2975" s="21"/>
      <c r="AG2975" s="21"/>
      <c r="AH2975" s="21"/>
      <c r="AI2975" s="21"/>
      <c r="AJ2975" s="21"/>
      <c r="AK2975" s="21"/>
      <c r="AL2975" s="21"/>
      <c r="AM2975" s="21"/>
      <c r="AN2975" s="21"/>
      <c r="AO2975" s="21"/>
      <c r="AP2975" s="21"/>
      <c r="AQ2975" s="21"/>
      <c r="AR2975" s="21"/>
      <c r="AS2975" s="21"/>
      <c r="AT2975" s="21"/>
      <c r="AU2975" s="21"/>
      <c r="AV2975" s="21"/>
      <c r="AW2975" s="21"/>
      <c r="AX2975" s="21"/>
      <c r="AY2975" s="21"/>
      <c r="AZ2975" s="21"/>
      <c r="BA2975" s="21"/>
    </row>
    <row r="2976" spans="1:53" s="31" customFormat="1" ht="20.100000000000001" customHeight="1" x14ac:dyDescent="0.2">
      <c r="A2976" s="12" t="s">
        <v>64</v>
      </c>
      <c r="B2976" s="18" t="s">
        <v>247</v>
      </c>
      <c r="C2976" s="12" t="s">
        <v>556</v>
      </c>
      <c r="D2976" s="12" t="s">
        <v>1701</v>
      </c>
      <c r="E2976" s="19" t="s">
        <v>5</v>
      </c>
      <c r="F2976" s="19" t="s">
        <v>2273</v>
      </c>
      <c r="G2976" s="19" t="s">
        <v>6132</v>
      </c>
      <c r="H2976" s="12" t="s">
        <v>6057</v>
      </c>
      <c r="I2976" s="20">
        <v>37480</v>
      </c>
      <c r="J2976" s="12" t="s">
        <v>2302</v>
      </c>
      <c r="K2976" s="12" t="s">
        <v>2303</v>
      </c>
      <c r="L2976" s="12" t="s">
        <v>2677</v>
      </c>
      <c r="M2976" s="12"/>
      <c r="N2976" s="12" t="s">
        <v>2774</v>
      </c>
      <c r="O2976" s="23">
        <v>0</v>
      </c>
      <c r="P2976" s="23">
        <v>0</v>
      </c>
      <c r="Q2976" s="23">
        <v>0</v>
      </c>
      <c r="R2976" s="24">
        <v>0</v>
      </c>
      <c r="S2976" s="25">
        <v>256</v>
      </c>
      <c r="T2976" s="21"/>
      <c r="U2976" s="22" t="str">
        <f>IFERROR(VLOOKUP(B2976,[1]Planilha1!$A$1:$B$34,2,FALSE),"Liberado")</f>
        <v>Liberado</v>
      </c>
      <c r="V2976" s="21"/>
      <c r="W2976" s="21"/>
      <c r="X2976" s="21"/>
      <c r="Y2976" s="21"/>
      <c r="Z2976" s="21"/>
      <c r="AA2976" s="21"/>
      <c r="AB2976" s="21"/>
      <c r="AC2976" s="21"/>
      <c r="AD2976" s="21"/>
      <c r="AE2976" s="21"/>
      <c r="AF2976" s="21"/>
      <c r="AG2976" s="21"/>
      <c r="AH2976" s="21"/>
      <c r="AI2976" s="21"/>
      <c r="AJ2976" s="21"/>
      <c r="AK2976" s="21"/>
      <c r="AL2976" s="21"/>
      <c r="AM2976" s="21"/>
      <c r="AN2976" s="21"/>
      <c r="AO2976" s="21"/>
      <c r="AP2976" s="21"/>
      <c r="AQ2976" s="21"/>
      <c r="AR2976" s="21"/>
      <c r="AS2976" s="21"/>
      <c r="AT2976" s="21"/>
      <c r="AU2976" s="21"/>
      <c r="AV2976" s="21"/>
      <c r="AW2976" s="21"/>
      <c r="AX2976" s="21"/>
      <c r="AY2976" s="21"/>
      <c r="AZ2976" s="21"/>
      <c r="BA2976" s="21"/>
    </row>
    <row r="2977" spans="1:53" s="31" customFormat="1" ht="20.100000000000001" customHeight="1" x14ac:dyDescent="0.2">
      <c r="A2977" s="12" t="s">
        <v>64</v>
      </c>
      <c r="B2977" s="18" t="s">
        <v>247</v>
      </c>
      <c r="C2977" s="12" t="s">
        <v>556</v>
      </c>
      <c r="D2977" s="12" t="s">
        <v>1702</v>
      </c>
      <c r="E2977" s="19" t="s">
        <v>5</v>
      </c>
      <c r="F2977" s="19" t="s">
        <v>2273</v>
      </c>
      <c r="G2977" s="19" t="s">
        <v>10641</v>
      </c>
      <c r="H2977" s="12" t="s">
        <v>2857</v>
      </c>
      <c r="I2977" s="20">
        <v>18740</v>
      </c>
      <c r="J2977" s="12" t="s">
        <v>2302</v>
      </c>
      <c r="K2977" s="12" t="s">
        <v>2303</v>
      </c>
      <c r="L2977" s="12" t="s">
        <v>7875</v>
      </c>
      <c r="M2977" s="12"/>
      <c r="N2977" s="12" t="s">
        <v>10642</v>
      </c>
      <c r="O2977" s="23">
        <v>0</v>
      </c>
      <c r="P2977" s="23">
        <v>0</v>
      </c>
      <c r="Q2977" s="23">
        <v>0</v>
      </c>
      <c r="R2977" s="24">
        <v>0</v>
      </c>
      <c r="S2977" s="25">
        <v>96</v>
      </c>
      <c r="T2977" s="21"/>
      <c r="U2977" s="22" t="str">
        <f>IFERROR(VLOOKUP(B2977,[1]Planilha1!$A$1:$B$34,2,FALSE),"Liberado")</f>
        <v>Liberado</v>
      </c>
      <c r="V2977" s="21"/>
      <c r="W2977" s="21"/>
      <c r="X2977" s="21"/>
      <c r="Y2977" s="21"/>
      <c r="Z2977" s="21"/>
      <c r="AA2977" s="21"/>
      <c r="AB2977" s="21"/>
      <c r="AC2977" s="21"/>
      <c r="AD2977" s="21"/>
      <c r="AE2977" s="21"/>
      <c r="AF2977" s="21"/>
      <c r="AG2977" s="21"/>
      <c r="AH2977" s="21"/>
      <c r="AI2977" s="21"/>
      <c r="AJ2977" s="21"/>
      <c r="AK2977" s="21"/>
      <c r="AL2977" s="21"/>
      <c r="AM2977" s="21"/>
      <c r="AN2977" s="21"/>
      <c r="AO2977" s="21"/>
      <c r="AP2977" s="21"/>
      <c r="AQ2977" s="21"/>
      <c r="AR2977" s="21"/>
      <c r="AS2977" s="21"/>
      <c r="AT2977" s="21"/>
      <c r="AU2977" s="21"/>
      <c r="AV2977" s="21"/>
      <c r="AW2977" s="21"/>
      <c r="AX2977" s="21"/>
      <c r="AY2977" s="21"/>
      <c r="AZ2977" s="21"/>
      <c r="BA2977" s="21"/>
    </row>
    <row r="2978" spans="1:53" s="31" customFormat="1" ht="20.100000000000001" customHeight="1" x14ac:dyDescent="0.2">
      <c r="A2978" s="12" t="s">
        <v>64</v>
      </c>
      <c r="B2978" s="18" t="s">
        <v>247</v>
      </c>
      <c r="C2978" s="12" t="s">
        <v>556</v>
      </c>
      <c r="D2978" s="12" t="s">
        <v>1702</v>
      </c>
      <c r="E2978" s="19" t="s">
        <v>5</v>
      </c>
      <c r="F2978" s="19" t="s">
        <v>2273</v>
      </c>
      <c r="G2978" s="19" t="s">
        <v>10643</v>
      </c>
      <c r="H2978" s="12" t="s">
        <v>2819</v>
      </c>
      <c r="I2978" s="20">
        <v>18740</v>
      </c>
      <c r="J2978" s="12" t="s">
        <v>2302</v>
      </c>
      <c r="K2978" s="12" t="s">
        <v>10579</v>
      </c>
      <c r="L2978" s="12" t="s">
        <v>7875</v>
      </c>
      <c r="M2978" s="12"/>
      <c r="N2978" s="12" t="s">
        <v>10644</v>
      </c>
      <c r="O2978" s="23">
        <v>0</v>
      </c>
      <c r="P2978" s="23">
        <v>0</v>
      </c>
      <c r="Q2978" s="23">
        <v>0</v>
      </c>
      <c r="R2978" s="24">
        <v>0</v>
      </c>
      <c r="S2978" s="25">
        <v>64</v>
      </c>
      <c r="T2978" s="21"/>
      <c r="U2978" s="22" t="str">
        <f>IFERROR(VLOOKUP(B2978,[1]Planilha1!$A$1:$B$34,2,FALSE),"Liberado")</f>
        <v>Liberado</v>
      </c>
      <c r="V2978" s="21"/>
      <c r="W2978" s="21"/>
      <c r="X2978" s="21"/>
      <c r="Y2978" s="21"/>
      <c r="Z2978" s="21"/>
      <c r="AA2978" s="21"/>
      <c r="AB2978" s="21"/>
      <c r="AC2978" s="21"/>
      <c r="AD2978" s="21"/>
      <c r="AE2978" s="21"/>
      <c r="AF2978" s="21"/>
      <c r="AG2978" s="21"/>
      <c r="AH2978" s="21"/>
      <c r="AI2978" s="21"/>
      <c r="AJ2978" s="21"/>
      <c r="AK2978" s="21"/>
      <c r="AL2978" s="21"/>
      <c r="AM2978" s="21"/>
      <c r="AN2978" s="21"/>
      <c r="AO2978" s="21"/>
      <c r="AP2978" s="21"/>
      <c r="AQ2978" s="21"/>
      <c r="AR2978" s="21"/>
      <c r="AS2978" s="21"/>
      <c r="AT2978" s="21"/>
      <c r="AU2978" s="21"/>
      <c r="AV2978" s="21"/>
      <c r="AW2978" s="21"/>
      <c r="AX2978" s="21"/>
      <c r="AY2978" s="21"/>
      <c r="AZ2978" s="21"/>
      <c r="BA2978" s="21"/>
    </row>
    <row r="2979" spans="1:53" s="31" customFormat="1" ht="20.100000000000001" customHeight="1" x14ac:dyDescent="0.2">
      <c r="A2979" s="12" t="s">
        <v>64</v>
      </c>
      <c r="B2979" s="18" t="s">
        <v>247</v>
      </c>
      <c r="C2979" s="12" t="s">
        <v>556</v>
      </c>
      <c r="D2979" s="12" t="s">
        <v>1702</v>
      </c>
      <c r="E2979" s="19" t="s">
        <v>5</v>
      </c>
      <c r="F2979" s="19" t="s">
        <v>2273</v>
      </c>
      <c r="G2979" s="19" t="s">
        <v>10645</v>
      </c>
      <c r="H2979" s="12" t="s">
        <v>2712</v>
      </c>
      <c r="I2979" s="20">
        <v>18740</v>
      </c>
      <c r="J2979" s="12" t="s">
        <v>2302</v>
      </c>
      <c r="K2979" s="12" t="s">
        <v>10579</v>
      </c>
      <c r="L2979" s="12" t="s">
        <v>6531</v>
      </c>
      <c r="M2979" s="12"/>
      <c r="N2979" s="12" t="s">
        <v>10646</v>
      </c>
      <c r="O2979" s="23">
        <v>0</v>
      </c>
      <c r="P2979" s="23">
        <v>0</v>
      </c>
      <c r="Q2979" s="23">
        <v>0</v>
      </c>
      <c r="R2979" s="24">
        <v>0</v>
      </c>
      <c r="S2979" s="25">
        <v>64</v>
      </c>
      <c r="T2979" s="21"/>
      <c r="U2979" s="22" t="str">
        <f>IFERROR(VLOOKUP(B2979,[1]Planilha1!$A$1:$B$34,2,FALSE),"Liberado")</f>
        <v>Liberado</v>
      </c>
      <c r="V2979" s="21"/>
      <c r="W2979" s="21"/>
      <c r="X2979" s="21"/>
      <c r="Y2979" s="21"/>
      <c r="Z2979" s="21"/>
      <c r="AA2979" s="21"/>
      <c r="AB2979" s="21"/>
      <c r="AC2979" s="21"/>
      <c r="AD2979" s="21"/>
      <c r="AE2979" s="21"/>
      <c r="AF2979" s="21"/>
      <c r="AG2979" s="21"/>
      <c r="AH2979" s="21"/>
      <c r="AI2979" s="21"/>
      <c r="AJ2979" s="21"/>
      <c r="AK2979" s="21"/>
      <c r="AL2979" s="21"/>
      <c r="AM2979" s="21"/>
      <c r="AN2979" s="21"/>
      <c r="AO2979" s="21"/>
      <c r="AP2979" s="21"/>
      <c r="AQ2979" s="21"/>
      <c r="AR2979" s="21"/>
      <c r="AS2979" s="21"/>
      <c r="AT2979" s="21"/>
      <c r="AU2979" s="21"/>
      <c r="AV2979" s="21"/>
      <c r="AW2979" s="21"/>
      <c r="AX2979" s="21"/>
      <c r="AY2979" s="21"/>
      <c r="AZ2979" s="21"/>
      <c r="BA2979" s="21"/>
    </row>
    <row r="2980" spans="1:53" s="31" customFormat="1" ht="20.100000000000001" customHeight="1" x14ac:dyDescent="0.2">
      <c r="A2980" s="12" t="s">
        <v>64</v>
      </c>
      <c r="B2980" s="18" t="s">
        <v>247</v>
      </c>
      <c r="C2980" s="12" t="s">
        <v>556</v>
      </c>
      <c r="D2980" s="12" t="s">
        <v>1702</v>
      </c>
      <c r="E2980" s="19" t="s">
        <v>5</v>
      </c>
      <c r="F2980" s="19" t="s">
        <v>2244</v>
      </c>
      <c r="G2980" s="19" t="s">
        <v>10647</v>
      </c>
      <c r="H2980" s="12" t="s">
        <v>6117</v>
      </c>
      <c r="I2980" s="20">
        <v>18740</v>
      </c>
      <c r="J2980" s="12" t="s">
        <v>2302</v>
      </c>
      <c r="K2980" s="12" t="s">
        <v>2303</v>
      </c>
      <c r="L2980" s="12" t="s">
        <v>2677</v>
      </c>
      <c r="M2980" s="12"/>
      <c r="N2980" s="12" t="s">
        <v>10648</v>
      </c>
      <c r="O2980" s="23">
        <v>0</v>
      </c>
      <c r="P2980" s="23">
        <v>0</v>
      </c>
      <c r="Q2980" s="23">
        <v>0</v>
      </c>
      <c r="R2980" s="24">
        <v>0</v>
      </c>
      <c r="S2980" s="25">
        <v>224</v>
      </c>
      <c r="T2980" s="21"/>
      <c r="U2980" s="22" t="str">
        <f>IFERROR(VLOOKUP(B2980,[1]Planilha1!$A$1:$B$34,2,FALSE),"Liberado")</f>
        <v>Liberado</v>
      </c>
      <c r="V2980" s="21"/>
      <c r="W2980" s="21"/>
      <c r="X2980" s="21"/>
      <c r="Y2980" s="21"/>
      <c r="Z2980" s="21"/>
      <c r="AA2980" s="21"/>
      <c r="AB2980" s="21"/>
      <c r="AC2980" s="21"/>
      <c r="AD2980" s="21"/>
      <c r="AE2980" s="21"/>
      <c r="AF2980" s="21"/>
      <c r="AG2980" s="21"/>
      <c r="AH2980" s="21"/>
      <c r="AI2980" s="21"/>
      <c r="AJ2980" s="21"/>
      <c r="AK2980" s="21"/>
      <c r="AL2980" s="21"/>
      <c r="AM2980" s="21"/>
      <c r="AN2980" s="21"/>
      <c r="AO2980" s="21"/>
      <c r="AP2980" s="21"/>
      <c r="AQ2980" s="21"/>
      <c r="AR2980" s="21"/>
      <c r="AS2980" s="21"/>
      <c r="AT2980" s="21"/>
      <c r="AU2980" s="21"/>
      <c r="AV2980" s="21"/>
      <c r="AW2980" s="21"/>
      <c r="AX2980" s="21"/>
      <c r="AY2980" s="21"/>
      <c r="AZ2980" s="21"/>
      <c r="BA2980" s="21"/>
    </row>
    <row r="2981" spans="1:53" s="31" customFormat="1" ht="20.100000000000001" customHeight="1" x14ac:dyDescent="0.2">
      <c r="A2981" s="12" t="s">
        <v>64</v>
      </c>
      <c r="B2981" s="18" t="s">
        <v>247</v>
      </c>
      <c r="C2981" s="12" t="s">
        <v>556</v>
      </c>
      <c r="D2981" s="12" t="s">
        <v>10652</v>
      </c>
      <c r="E2981" s="19" t="s">
        <v>5</v>
      </c>
      <c r="F2981" s="19" t="s">
        <v>2273</v>
      </c>
      <c r="G2981" s="19" t="s">
        <v>10653</v>
      </c>
      <c r="H2981" s="12" t="s">
        <v>2857</v>
      </c>
      <c r="I2981" s="20">
        <v>20000</v>
      </c>
      <c r="J2981" s="12" t="s">
        <v>2302</v>
      </c>
      <c r="K2981" s="12" t="s">
        <v>2303</v>
      </c>
      <c r="L2981" s="12" t="s">
        <v>10547</v>
      </c>
      <c r="M2981" s="12"/>
      <c r="N2981" s="12" t="s">
        <v>10654</v>
      </c>
      <c r="O2981" s="23">
        <v>0</v>
      </c>
      <c r="P2981" s="23">
        <v>0</v>
      </c>
      <c r="Q2981" s="23">
        <v>0</v>
      </c>
      <c r="R2981" s="24">
        <v>0</v>
      </c>
      <c r="S2981" s="25">
        <v>160</v>
      </c>
      <c r="T2981" s="21"/>
      <c r="U2981" s="22" t="str">
        <f>IFERROR(VLOOKUP(B2981,[1]Planilha1!$A$1:$B$34,2,FALSE),"Liberado")</f>
        <v>Liberado</v>
      </c>
      <c r="V2981" s="21"/>
      <c r="W2981" s="21"/>
      <c r="X2981" s="21"/>
      <c r="Y2981" s="21"/>
      <c r="Z2981" s="21"/>
      <c r="AA2981" s="21"/>
      <c r="AB2981" s="21"/>
      <c r="AC2981" s="21"/>
      <c r="AD2981" s="21"/>
      <c r="AE2981" s="21"/>
      <c r="AF2981" s="21"/>
      <c r="AG2981" s="21"/>
      <c r="AH2981" s="21"/>
      <c r="AI2981" s="21"/>
      <c r="AJ2981" s="21"/>
      <c r="AK2981" s="21"/>
      <c r="AL2981" s="21"/>
      <c r="AM2981" s="21"/>
      <c r="AN2981" s="21"/>
      <c r="AO2981" s="21"/>
      <c r="AP2981" s="21"/>
      <c r="AQ2981" s="21"/>
      <c r="AR2981" s="21"/>
      <c r="AS2981" s="21"/>
      <c r="AT2981" s="21"/>
      <c r="AU2981" s="21"/>
      <c r="AV2981" s="21"/>
      <c r="AW2981" s="21"/>
      <c r="AX2981" s="21"/>
      <c r="AY2981" s="21"/>
      <c r="AZ2981" s="21"/>
      <c r="BA2981" s="21"/>
    </row>
    <row r="2982" spans="1:53" s="31" customFormat="1" ht="20.100000000000001" customHeight="1" x14ac:dyDescent="0.2">
      <c r="A2982" s="12" t="s">
        <v>64</v>
      </c>
      <c r="B2982" s="18" t="s">
        <v>247</v>
      </c>
      <c r="C2982" s="12" t="s">
        <v>556</v>
      </c>
      <c r="D2982" s="12" t="s">
        <v>1702</v>
      </c>
      <c r="E2982" s="19" t="s">
        <v>5</v>
      </c>
      <c r="F2982" s="19" t="s">
        <v>2273</v>
      </c>
      <c r="G2982" s="19" t="s">
        <v>6133</v>
      </c>
      <c r="H2982" s="12" t="s">
        <v>2773</v>
      </c>
      <c r="I2982" s="20">
        <v>10443.33</v>
      </c>
      <c r="J2982" s="12" t="s">
        <v>2302</v>
      </c>
      <c r="K2982" s="12" t="s">
        <v>2303</v>
      </c>
      <c r="L2982" s="12" t="s">
        <v>7875</v>
      </c>
      <c r="M2982" s="12"/>
      <c r="N2982" s="12" t="s">
        <v>2774</v>
      </c>
      <c r="O2982" s="23">
        <v>0</v>
      </c>
      <c r="P2982" s="23">
        <v>0</v>
      </c>
      <c r="Q2982" s="23">
        <v>0</v>
      </c>
      <c r="R2982" s="24">
        <v>0</v>
      </c>
      <c r="S2982" s="25">
        <v>192</v>
      </c>
      <c r="T2982" s="21"/>
      <c r="U2982" s="22" t="str">
        <f>IFERROR(VLOOKUP(B2982,[1]Planilha1!$A$1:$B$34,2,FALSE),"Liberado")</f>
        <v>Liberado</v>
      </c>
      <c r="V2982" s="21"/>
      <c r="W2982" s="21"/>
      <c r="X2982" s="21"/>
      <c r="Y2982" s="21"/>
      <c r="Z2982" s="21"/>
      <c r="AA2982" s="21"/>
      <c r="AB2982" s="21"/>
      <c r="AC2982" s="21"/>
      <c r="AD2982" s="21"/>
      <c r="AE2982" s="21"/>
      <c r="AF2982" s="21"/>
      <c r="AG2982" s="21"/>
      <c r="AH2982" s="21"/>
      <c r="AI2982" s="21"/>
      <c r="AJ2982" s="21"/>
      <c r="AK2982" s="21"/>
      <c r="AL2982" s="21"/>
      <c r="AM2982" s="21"/>
      <c r="AN2982" s="21"/>
      <c r="AO2982" s="21"/>
      <c r="AP2982" s="21"/>
      <c r="AQ2982" s="21"/>
      <c r="AR2982" s="21"/>
      <c r="AS2982" s="21"/>
      <c r="AT2982" s="21"/>
      <c r="AU2982" s="21"/>
      <c r="AV2982" s="21"/>
      <c r="AW2982" s="21"/>
      <c r="AX2982" s="21"/>
      <c r="AY2982" s="21"/>
      <c r="AZ2982" s="21"/>
      <c r="BA2982" s="21"/>
    </row>
    <row r="2983" spans="1:53" s="31" customFormat="1" ht="20.100000000000001" customHeight="1" x14ac:dyDescent="0.2">
      <c r="A2983" s="12" t="s">
        <v>64</v>
      </c>
      <c r="B2983" s="18" t="s">
        <v>247</v>
      </c>
      <c r="C2983" s="12" t="s">
        <v>556</v>
      </c>
      <c r="D2983" s="12" t="s">
        <v>1702</v>
      </c>
      <c r="E2983" s="19" t="s">
        <v>5</v>
      </c>
      <c r="F2983" s="19" t="s">
        <v>2273</v>
      </c>
      <c r="G2983" s="19" t="s">
        <v>10655</v>
      </c>
      <c r="H2983" s="12" t="s">
        <v>6057</v>
      </c>
      <c r="I2983" s="20">
        <v>18740</v>
      </c>
      <c r="J2983" s="12" t="s">
        <v>2302</v>
      </c>
      <c r="K2983" s="12" t="s">
        <v>10579</v>
      </c>
      <c r="L2983" s="12" t="s">
        <v>8183</v>
      </c>
      <c r="M2983" s="12"/>
      <c r="N2983" s="12" t="s">
        <v>10656</v>
      </c>
      <c r="O2983" s="23">
        <v>0</v>
      </c>
      <c r="P2983" s="23">
        <v>0</v>
      </c>
      <c r="Q2983" s="23">
        <v>0</v>
      </c>
      <c r="R2983" s="24">
        <v>0</v>
      </c>
      <c r="S2983" s="25">
        <v>64</v>
      </c>
      <c r="T2983" s="21"/>
      <c r="U2983" s="22" t="str">
        <f>IFERROR(VLOOKUP(B2983,[1]Planilha1!$A$1:$B$34,2,FALSE),"Liberado")</f>
        <v>Liberado</v>
      </c>
      <c r="V2983" s="21"/>
      <c r="W2983" s="21"/>
      <c r="X2983" s="21"/>
      <c r="Y2983" s="21"/>
      <c r="Z2983" s="21"/>
      <c r="AA2983" s="21"/>
      <c r="AB2983" s="21"/>
      <c r="AC2983" s="21"/>
      <c r="AD2983" s="21"/>
      <c r="AE2983" s="21"/>
      <c r="AF2983" s="21"/>
      <c r="AG2983" s="21"/>
      <c r="AH2983" s="21"/>
      <c r="AI2983" s="21"/>
      <c r="AJ2983" s="21"/>
      <c r="AK2983" s="21"/>
      <c r="AL2983" s="21"/>
      <c r="AM2983" s="21"/>
      <c r="AN2983" s="21"/>
      <c r="AO2983" s="21"/>
      <c r="AP2983" s="21"/>
      <c r="AQ2983" s="21"/>
      <c r="AR2983" s="21"/>
      <c r="AS2983" s="21"/>
      <c r="AT2983" s="21"/>
      <c r="AU2983" s="21"/>
      <c r="AV2983" s="21"/>
      <c r="AW2983" s="21"/>
      <c r="AX2983" s="21"/>
      <c r="AY2983" s="21"/>
      <c r="AZ2983" s="21"/>
      <c r="BA2983" s="21"/>
    </row>
    <row r="2984" spans="1:53" s="31" customFormat="1" ht="20.100000000000001" customHeight="1" x14ac:dyDescent="0.2">
      <c r="A2984" s="12" t="s">
        <v>64</v>
      </c>
      <c r="B2984" s="18" t="s">
        <v>247</v>
      </c>
      <c r="C2984" s="12" t="s">
        <v>556</v>
      </c>
      <c r="D2984" s="12" t="s">
        <v>10657</v>
      </c>
      <c r="E2984" s="19" t="s">
        <v>5</v>
      </c>
      <c r="F2984" s="19" t="s">
        <v>2273</v>
      </c>
      <c r="G2984" s="19" t="s">
        <v>10658</v>
      </c>
      <c r="H2984" s="12" t="s">
        <v>5749</v>
      </c>
      <c r="I2984" s="20">
        <v>20572.36</v>
      </c>
      <c r="J2984" s="12" t="s">
        <v>2302</v>
      </c>
      <c r="K2984" s="12" t="s">
        <v>2303</v>
      </c>
      <c r="L2984" s="12" t="s">
        <v>2288</v>
      </c>
      <c r="M2984" s="12" t="s">
        <v>10659</v>
      </c>
      <c r="N2984" s="12" t="s">
        <v>10660</v>
      </c>
      <c r="O2984" s="23">
        <v>0</v>
      </c>
      <c r="P2984" s="23">
        <v>10000</v>
      </c>
      <c r="Q2984" s="23">
        <v>0</v>
      </c>
      <c r="R2984" s="24">
        <v>0</v>
      </c>
      <c r="S2984" s="25">
        <v>64</v>
      </c>
      <c r="T2984" s="21"/>
      <c r="U2984" s="22" t="str">
        <f>IFERROR(VLOOKUP(B2984,[1]Planilha1!$A$1:$B$34,2,FALSE),"Liberado")</f>
        <v>Liberado</v>
      </c>
      <c r="V2984" s="21"/>
      <c r="W2984" s="21"/>
      <c r="X2984" s="21"/>
      <c r="Y2984" s="21"/>
      <c r="Z2984" s="21"/>
      <c r="AA2984" s="21"/>
      <c r="AB2984" s="21"/>
      <c r="AC2984" s="21"/>
      <c r="AD2984" s="21"/>
      <c r="AE2984" s="21"/>
      <c r="AF2984" s="21"/>
      <c r="AG2984" s="21"/>
      <c r="AH2984" s="21"/>
      <c r="AI2984" s="21"/>
      <c r="AJ2984" s="21"/>
      <c r="AK2984" s="21"/>
      <c r="AL2984" s="21"/>
      <c r="AM2984" s="21"/>
      <c r="AN2984" s="21"/>
      <c r="AO2984" s="21"/>
      <c r="AP2984" s="21"/>
      <c r="AQ2984" s="21"/>
      <c r="AR2984" s="21"/>
      <c r="AS2984" s="21"/>
      <c r="AT2984" s="21"/>
      <c r="AU2984" s="21"/>
      <c r="AV2984" s="21"/>
      <c r="AW2984" s="21"/>
      <c r="AX2984" s="21"/>
      <c r="AY2984" s="21"/>
      <c r="AZ2984" s="21"/>
      <c r="BA2984" s="21"/>
    </row>
    <row r="2985" spans="1:53" s="31" customFormat="1" ht="20.100000000000001" customHeight="1" x14ac:dyDescent="0.2">
      <c r="A2985" s="12" t="s">
        <v>64</v>
      </c>
      <c r="B2985" s="18" t="s">
        <v>247</v>
      </c>
      <c r="C2985" s="12" t="s">
        <v>602</v>
      </c>
      <c r="D2985" s="12" t="s">
        <v>1704</v>
      </c>
      <c r="E2985" s="19" t="s">
        <v>5</v>
      </c>
      <c r="F2985" s="19" t="s">
        <v>2273</v>
      </c>
      <c r="G2985" s="19" t="s">
        <v>6137</v>
      </c>
      <c r="H2985" s="12" t="s">
        <v>2493</v>
      </c>
      <c r="I2985" s="20">
        <v>230000</v>
      </c>
      <c r="J2985" s="12" t="s">
        <v>2258</v>
      </c>
      <c r="K2985" s="12" t="s">
        <v>6138</v>
      </c>
      <c r="L2985" s="12" t="s">
        <v>2368</v>
      </c>
      <c r="M2985" s="12"/>
      <c r="N2985" s="12" t="s">
        <v>6139</v>
      </c>
      <c r="O2985" s="23">
        <v>0</v>
      </c>
      <c r="P2985" s="23">
        <v>10000</v>
      </c>
      <c r="Q2985" s="23">
        <v>0</v>
      </c>
      <c r="R2985" s="24">
        <v>0</v>
      </c>
      <c r="S2985" s="25">
        <v>1920</v>
      </c>
      <c r="T2985" s="21"/>
      <c r="U2985" s="22" t="str">
        <f>IFERROR(VLOOKUP(B2985,[1]Planilha1!$A$1:$B$34,2,FALSE),"Liberado")</f>
        <v>Liberado</v>
      </c>
      <c r="V2985" s="21"/>
      <c r="W2985" s="21"/>
      <c r="X2985" s="21"/>
      <c r="Y2985" s="21"/>
      <c r="Z2985" s="21"/>
      <c r="AA2985" s="21"/>
      <c r="AB2985" s="21"/>
      <c r="AC2985" s="21"/>
      <c r="AD2985" s="21"/>
      <c r="AE2985" s="21"/>
      <c r="AF2985" s="21"/>
      <c r="AG2985" s="21"/>
      <c r="AH2985" s="21"/>
      <c r="AI2985" s="21"/>
      <c r="AJ2985" s="21"/>
      <c r="AK2985" s="21"/>
      <c r="AL2985" s="21"/>
      <c r="AM2985" s="21"/>
      <c r="AN2985" s="21"/>
      <c r="AO2985" s="21"/>
      <c r="AP2985" s="21"/>
      <c r="AQ2985" s="21"/>
      <c r="AR2985" s="21"/>
      <c r="AS2985" s="21"/>
      <c r="AT2985" s="21"/>
      <c r="AU2985" s="21"/>
      <c r="AV2985" s="21"/>
      <c r="AW2985" s="21"/>
      <c r="AX2985" s="21"/>
      <c r="AY2985" s="21"/>
      <c r="AZ2985" s="21"/>
      <c r="BA2985" s="21"/>
    </row>
    <row r="2986" spans="1:53" s="31" customFormat="1" ht="20.100000000000001" customHeight="1" x14ac:dyDescent="0.2">
      <c r="A2986" s="12" t="s">
        <v>64</v>
      </c>
      <c r="B2986" s="18" t="s">
        <v>247</v>
      </c>
      <c r="C2986" s="12" t="s">
        <v>602</v>
      </c>
      <c r="D2986" s="12" t="s">
        <v>1705</v>
      </c>
      <c r="E2986" s="19" t="s">
        <v>5</v>
      </c>
      <c r="F2986" s="19" t="s">
        <v>2273</v>
      </c>
      <c r="G2986" s="19" t="s">
        <v>6140</v>
      </c>
      <c r="H2986" s="12" t="s">
        <v>6141</v>
      </c>
      <c r="I2986" s="20">
        <v>27120</v>
      </c>
      <c r="J2986" s="12" t="s">
        <v>2302</v>
      </c>
      <c r="K2986" s="12" t="s">
        <v>6142</v>
      </c>
      <c r="L2986" s="12" t="s">
        <v>2266</v>
      </c>
      <c r="M2986" s="12"/>
      <c r="N2986" s="12" t="s">
        <v>6143</v>
      </c>
      <c r="O2986" s="23">
        <v>5000</v>
      </c>
      <c r="P2986" s="23">
        <v>0</v>
      </c>
      <c r="Q2986" s="23">
        <v>0</v>
      </c>
      <c r="R2986" s="24">
        <v>0</v>
      </c>
      <c r="S2986" s="25">
        <v>960</v>
      </c>
      <c r="T2986" s="21"/>
      <c r="U2986" s="22" t="str">
        <f>IFERROR(VLOOKUP(B2986,[1]Planilha1!$A$1:$B$34,2,FALSE),"Liberado")</f>
        <v>Liberado</v>
      </c>
      <c r="V2986" s="21"/>
      <c r="W2986" s="21"/>
      <c r="X2986" s="21"/>
      <c r="Y2986" s="21"/>
      <c r="Z2986" s="21"/>
      <c r="AA2986" s="21"/>
      <c r="AB2986" s="21"/>
      <c r="AC2986" s="21"/>
      <c r="AD2986" s="21"/>
      <c r="AE2986" s="21"/>
      <c r="AF2986" s="21"/>
      <c r="AG2986" s="21"/>
      <c r="AH2986" s="21"/>
      <c r="AI2986" s="21"/>
      <c r="AJ2986" s="21"/>
      <c r="AK2986" s="21"/>
      <c r="AL2986" s="21"/>
      <c r="AM2986" s="21"/>
      <c r="AN2986" s="21"/>
      <c r="AO2986" s="21"/>
      <c r="AP2986" s="21"/>
      <c r="AQ2986" s="21"/>
      <c r="AR2986" s="21"/>
      <c r="AS2986" s="21"/>
      <c r="AT2986" s="21"/>
      <c r="AU2986" s="21"/>
      <c r="AV2986" s="21"/>
      <c r="AW2986" s="21"/>
      <c r="AX2986" s="21"/>
      <c r="AY2986" s="21"/>
      <c r="AZ2986" s="21"/>
      <c r="BA2986" s="21"/>
    </row>
    <row r="2987" spans="1:53" s="31" customFormat="1" ht="20.100000000000001" customHeight="1" x14ac:dyDescent="0.2">
      <c r="A2987" s="12" t="s">
        <v>64</v>
      </c>
      <c r="B2987" s="18" t="s">
        <v>247</v>
      </c>
      <c r="C2987" s="12" t="s">
        <v>602</v>
      </c>
      <c r="D2987" s="12" t="s">
        <v>1706</v>
      </c>
      <c r="E2987" s="19" t="s">
        <v>5</v>
      </c>
      <c r="F2987" s="19" t="s">
        <v>2324</v>
      </c>
      <c r="G2987" s="19" t="s">
        <v>6144</v>
      </c>
      <c r="H2987" s="12" t="s">
        <v>3310</v>
      </c>
      <c r="I2987" s="20">
        <v>2171.48</v>
      </c>
      <c r="J2987" s="12" t="s">
        <v>2302</v>
      </c>
      <c r="K2987" s="12" t="s">
        <v>6145</v>
      </c>
      <c r="L2987" s="12" t="s">
        <v>2266</v>
      </c>
      <c r="M2987" s="12"/>
      <c r="N2987" s="12" t="s">
        <v>6146</v>
      </c>
      <c r="O2987" s="23">
        <v>0</v>
      </c>
      <c r="P2987" s="23">
        <v>0</v>
      </c>
      <c r="Q2987" s="23">
        <v>0</v>
      </c>
      <c r="R2987" s="24">
        <v>0</v>
      </c>
      <c r="S2987" s="25">
        <v>1160</v>
      </c>
      <c r="T2987" s="21"/>
      <c r="U2987" s="22" t="str">
        <f>IFERROR(VLOOKUP(B2987,[1]Planilha1!$A$1:$B$34,2,FALSE),"Liberado")</f>
        <v>Liberado</v>
      </c>
      <c r="V2987" s="21"/>
      <c r="W2987" s="21"/>
      <c r="X2987" s="21"/>
      <c r="Y2987" s="21"/>
      <c r="Z2987" s="21"/>
      <c r="AA2987" s="21"/>
      <c r="AB2987" s="21"/>
      <c r="AC2987" s="21"/>
      <c r="AD2987" s="21"/>
      <c r="AE2987" s="21"/>
      <c r="AF2987" s="21"/>
      <c r="AG2987" s="21"/>
      <c r="AH2987" s="21"/>
      <c r="AI2987" s="21"/>
      <c r="AJ2987" s="21"/>
      <c r="AK2987" s="21"/>
      <c r="AL2987" s="21"/>
      <c r="AM2987" s="21"/>
      <c r="AN2987" s="21"/>
      <c r="AO2987" s="21"/>
      <c r="AP2987" s="21"/>
      <c r="AQ2987" s="21"/>
      <c r="AR2987" s="21"/>
      <c r="AS2987" s="21"/>
      <c r="AT2987" s="21"/>
      <c r="AU2987" s="21"/>
      <c r="AV2987" s="21"/>
      <c r="AW2987" s="21"/>
      <c r="AX2987" s="21"/>
      <c r="AY2987" s="21"/>
      <c r="AZ2987" s="21"/>
      <c r="BA2987" s="21"/>
    </row>
    <row r="2988" spans="1:53" s="31" customFormat="1" ht="20.100000000000001" customHeight="1" x14ac:dyDescent="0.2">
      <c r="A2988" s="12" t="s">
        <v>64</v>
      </c>
      <c r="B2988" s="18" t="s">
        <v>247</v>
      </c>
      <c r="C2988" s="12" t="s">
        <v>602</v>
      </c>
      <c r="D2988" s="12" t="s">
        <v>1707</v>
      </c>
      <c r="E2988" s="19" t="s">
        <v>5</v>
      </c>
      <c r="F2988" s="19" t="s">
        <v>2244</v>
      </c>
      <c r="G2988" s="19" t="s">
        <v>6147</v>
      </c>
      <c r="H2988" s="12" t="s">
        <v>6148</v>
      </c>
      <c r="I2988" s="20">
        <v>31520</v>
      </c>
      <c r="J2988" s="12" t="s">
        <v>2258</v>
      </c>
      <c r="K2988" s="12" t="s">
        <v>6149</v>
      </c>
      <c r="L2988" s="12" t="s">
        <v>2368</v>
      </c>
      <c r="M2988" s="12"/>
      <c r="N2988" s="12" t="s">
        <v>6150</v>
      </c>
      <c r="O2988" s="23">
        <v>0</v>
      </c>
      <c r="P2988" s="23">
        <v>10000</v>
      </c>
      <c r="Q2988" s="23">
        <v>0</v>
      </c>
      <c r="R2988" s="24">
        <v>0</v>
      </c>
      <c r="S2988" s="25">
        <v>864</v>
      </c>
      <c r="T2988" s="21"/>
      <c r="U2988" s="22" t="str">
        <f>IFERROR(VLOOKUP(B2988,[1]Planilha1!$A$1:$B$34,2,FALSE),"Liberado")</f>
        <v>Liberado</v>
      </c>
      <c r="V2988" s="21"/>
      <c r="W2988" s="21"/>
      <c r="X2988" s="21"/>
      <c r="Y2988" s="21"/>
      <c r="Z2988" s="21"/>
      <c r="AA2988" s="21"/>
      <c r="AB2988" s="21"/>
      <c r="AC2988" s="21"/>
      <c r="AD2988" s="21"/>
      <c r="AE2988" s="21"/>
      <c r="AF2988" s="21"/>
      <c r="AG2988" s="21"/>
      <c r="AH2988" s="21"/>
      <c r="AI2988" s="21"/>
      <c r="AJ2988" s="21"/>
      <c r="AK2988" s="21"/>
      <c r="AL2988" s="21"/>
      <c r="AM2988" s="21"/>
      <c r="AN2988" s="21"/>
      <c r="AO2988" s="21"/>
      <c r="AP2988" s="21"/>
      <c r="AQ2988" s="21"/>
      <c r="AR2988" s="21"/>
      <c r="AS2988" s="21"/>
      <c r="AT2988" s="21"/>
      <c r="AU2988" s="21"/>
      <c r="AV2988" s="21"/>
      <c r="AW2988" s="21"/>
      <c r="AX2988" s="21"/>
      <c r="AY2988" s="21"/>
      <c r="AZ2988" s="21"/>
      <c r="BA2988" s="21"/>
    </row>
    <row r="2989" spans="1:53" s="31" customFormat="1" ht="20.100000000000001" customHeight="1" x14ac:dyDescent="0.2">
      <c r="A2989" s="12" t="s">
        <v>64</v>
      </c>
      <c r="B2989" s="18" t="s">
        <v>247</v>
      </c>
      <c r="C2989" s="12" t="s">
        <v>602</v>
      </c>
      <c r="D2989" s="12" t="s">
        <v>1708</v>
      </c>
      <c r="E2989" s="19" t="s">
        <v>5</v>
      </c>
      <c r="F2989" s="19" t="s">
        <v>2244</v>
      </c>
      <c r="G2989" s="19" t="s">
        <v>6151</v>
      </c>
      <c r="H2989" s="12" t="s">
        <v>6141</v>
      </c>
      <c r="I2989" s="20">
        <v>10000</v>
      </c>
      <c r="J2989" s="12" t="s">
        <v>2302</v>
      </c>
      <c r="K2989" s="12" t="s">
        <v>2303</v>
      </c>
      <c r="L2989" s="12" t="s">
        <v>2299</v>
      </c>
      <c r="M2989" s="12"/>
      <c r="N2989" s="12" t="s">
        <v>5790</v>
      </c>
      <c r="O2989" s="23">
        <v>0</v>
      </c>
      <c r="P2989" s="23">
        <v>0</v>
      </c>
      <c r="Q2989" s="23">
        <v>0</v>
      </c>
      <c r="R2989" s="24">
        <v>0</v>
      </c>
      <c r="S2989" s="25">
        <v>928</v>
      </c>
      <c r="T2989" s="21"/>
      <c r="U2989" s="22" t="str">
        <f>IFERROR(VLOOKUP(B2989,[1]Planilha1!$A$1:$B$34,2,FALSE),"Liberado")</f>
        <v>Liberado</v>
      </c>
      <c r="V2989" s="21"/>
      <c r="W2989" s="21"/>
      <c r="X2989" s="21"/>
      <c r="Y2989" s="21"/>
      <c r="Z2989" s="21"/>
      <c r="AA2989" s="21"/>
      <c r="AB2989" s="21"/>
      <c r="AC2989" s="21"/>
      <c r="AD2989" s="21"/>
      <c r="AE2989" s="21"/>
      <c r="AF2989" s="21"/>
      <c r="AG2989" s="21"/>
      <c r="AH2989" s="21"/>
      <c r="AI2989" s="21"/>
      <c r="AJ2989" s="21"/>
      <c r="AK2989" s="21"/>
      <c r="AL2989" s="21"/>
      <c r="AM2989" s="21"/>
      <c r="AN2989" s="21"/>
      <c r="AO2989" s="21"/>
      <c r="AP2989" s="21"/>
      <c r="AQ2989" s="21"/>
      <c r="AR2989" s="21"/>
      <c r="AS2989" s="21"/>
      <c r="AT2989" s="21"/>
      <c r="AU2989" s="21"/>
      <c r="AV2989" s="21"/>
      <c r="AW2989" s="21"/>
      <c r="AX2989" s="21"/>
      <c r="AY2989" s="21"/>
      <c r="AZ2989" s="21"/>
      <c r="BA2989" s="21"/>
    </row>
    <row r="2990" spans="1:53" s="31" customFormat="1" ht="20.100000000000001" customHeight="1" x14ac:dyDescent="0.2">
      <c r="A2990" s="12" t="s">
        <v>64</v>
      </c>
      <c r="B2990" s="18" t="s">
        <v>247</v>
      </c>
      <c r="C2990" s="12" t="s">
        <v>602</v>
      </c>
      <c r="D2990" s="12" t="s">
        <v>10662</v>
      </c>
      <c r="E2990" s="19" t="s">
        <v>5</v>
      </c>
      <c r="F2990" s="19" t="s">
        <v>7842</v>
      </c>
      <c r="G2990" s="19" t="s">
        <v>10663</v>
      </c>
      <c r="H2990" s="12" t="s">
        <v>2301</v>
      </c>
      <c r="I2990" s="20">
        <v>13849.22</v>
      </c>
      <c r="J2990" s="12" t="s">
        <v>2302</v>
      </c>
      <c r="K2990" s="12" t="s">
        <v>10664</v>
      </c>
      <c r="L2990" s="12" t="s">
        <v>2466</v>
      </c>
      <c r="M2990" s="12"/>
      <c r="N2990" s="12" t="s">
        <v>10665</v>
      </c>
      <c r="O2990" s="23">
        <v>0</v>
      </c>
      <c r="P2990" s="23">
        <v>0</v>
      </c>
      <c r="Q2990" s="23">
        <v>0</v>
      </c>
      <c r="R2990" s="24">
        <v>0</v>
      </c>
      <c r="S2990" s="25">
        <v>320</v>
      </c>
      <c r="T2990" s="21"/>
      <c r="U2990" s="22" t="str">
        <f>IFERROR(VLOOKUP(B2990,[1]Planilha1!$A$1:$B$34,2,FALSE),"Liberado")</f>
        <v>Liberado</v>
      </c>
      <c r="V2990" s="21"/>
      <c r="W2990" s="21"/>
      <c r="X2990" s="21"/>
      <c r="Y2990" s="21"/>
      <c r="Z2990" s="21"/>
      <c r="AA2990" s="21"/>
      <c r="AB2990" s="21"/>
      <c r="AC2990" s="21"/>
      <c r="AD2990" s="21"/>
      <c r="AE2990" s="21"/>
      <c r="AF2990" s="21"/>
      <c r="AG2990" s="21"/>
      <c r="AH2990" s="21"/>
      <c r="AI2990" s="21"/>
      <c r="AJ2990" s="21"/>
      <c r="AK2990" s="21"/>
      <c r="AL2990" s="21"/>
      <c r="AM2990" s="21"/>
      <c r="AN2990" s="21"/>
      <c r="AO2990" s="21"/>
      <c r="AP2990" s="21"/>
      <c r="AQ2990" s="21"/>
      <c r="AR2990" s="21"/>
      <c r="AS2990" s="21"/>
      <c r="AT2990" s="21"/>
      <c r="AU2990" s="21"/>
      <c r="AV2990" s="21"/>
      <c r="AW2990" s="21"/>
      <c r="AX2990" s="21"/>
      <c r="AY2990" s="21"/>
      <c r="AZ2990" s="21"/>
      <c r="BA2990" s="21"/>
    </row>
    <row r="2991" spans="1:53" s="31" customFormat="1" ht="20.100000000000001" customHeight="1" x14ac:dyDescent="0.2">
      <c r="A2991" s="12" t="s">
        <v>64</v>
      </c>
      <c r="B2991" s="18" t="s">
        <v>247</v>
      </c>
      <c r="C2991" s="12" t="s">
        <v>602</v>
      </c>
      <c r="D2991" s="12" t="s">
        <v>1710</v>
      </c>
      <c r="E2991" s="19" t="s">
        <v>5</v>
      </c>
      <c r="F2991" s="19" t="s">
        <v>10</v>
      </c>
      <c r="G2991" s="19" t="s">
        <v>6156</v>
      </c>
      <c r="H2991" s="12" t="s">
        <v>4989</v>
      </c>
      <c r="I2991" s="20">
        <v>35200</v>
      </c>
      <c r="J2991" s="12" t="s">
        <v>2258</v>
      </c>
      <c r="K2991" s="12" t="s">
        <v>6157</v>
      </c>
      <c r="L2991" s="12" t="s">
        <v>2368</v>
      </c>
      <c r="M2991" s="12"/>
      <c r="N2991" s="12" t="s">
        <v>6158</v>
      </c>
      <c r="O2991" s="23">
        <v>0</v>
      </c>
      <c r="P2991" s="23">
        <v>8000</v>
      </c>
      <c r="Q2991" s="23">
        <v>0</v>
      </c>
      <c r="R2991" s="24">
        <v>0</v>
      </c>
      <c r="S2991" s="25">
        <v>640</v>
      </c>
      <c r="T2991" s="21"/>
      <c r="U2991" s="22" t="str">
        <f>IFERROR(VLOOKUP(B2991,[1]Planilha1!$A$1:$B$34,2,FALSE),"Liberado")</f>
        <v>Liberado</v>
      </c>
      <c r="V2991" s="21"/>
      <c r="W2991" s="21"/>
      <c r="X2991" s="21"/>
      <c r="Y2991" s="21"/>
      <c r="Z2991" s="21"/>
      <c r="AA2991" s="21"/>
      <c r="AB2991" s="21"/>
      <c r="AC2991" s="21"/>
      <c r="AD2991" s="21"/>
      <c r="AE2991" s="21"/>
      <c r="AF2991" s="21"/>
      <c r="AG2991" s="21"/>
      <c r="AH2991" s="21"/>
      <c r="AI2991" s="21"/>
      <c r="AJ2991" s="21"/>
      <c r="AK2991" s="21"/>
      <c r="AL2991" s="21"/>
      <c r="AM2991" s="21"/>
      <c r="AN2991" s="21"/>
      <c r="AO2991" s="21"/>
      <c r="AP2991" s="21"/>
      <c r="AQ2991" s="21"/>
      <c r="AR2991" s="21"/>
      <c r="AS2991" s="21"/>
      <c r="AT2991" s="21"/>
      <c r="AU2991" s="21"/>
      <c r="AV2991" s="21"/>
      <c r="AW2991" s="21"/>
      <c r="AX2991" s="21"/>
      <c r="AY2991" s="21"/>
      <c r="AZ2991" s="21"/>
      <c r="BA2991" s="21"/>
    </row>
    <row r="2992" spans="1:53" s="31" customFormat="1" ht="20.100000000000001" customHeight="1" x14ac:dyDescent="0.2">
      <c r="A2992" s="12" t="s">
        <v>64</v>
      </c>
      <c r="B2992" s="18" t="s">
        <v>247</v>
      </c>
      <c r="C2992" s="12" t="s">
        <v>602</v>
      </c>
      <c r="D2992" s="12" t="s">
        <v>1711</v>
      </c>
      <c r="E2992" s="19" t="s">
        <v>5</v>
      </c>
      <c r="F2992" s="19" t="s">
        <v>2273</v>
      </c>
      <c r="G2992" s="19" t="s">
        <v>6159</v>
      </c>
      <c r="H2992" s="12" t="s">
        <v>2493</v>
      </c>
      <c r="I2992" s="20">
        <v>20000</v>
      </c>
      <c r="J2992" s="12" t="s">
        <v>2302</v>
      </c>
      <c r="K2992" s="12" t="s">
        <v>3124</v>
      </c>
      <c r="L2992" s="12" t="s">
        <v>2299</v>
      </c>
      <c r="M2992" s="12"/>
      <c r="N2992" s="12" t="s">
        <v>6160</v>
      </c>
      <c r="O2992" s="23">
        <v>0</v>
      </c>
      <c r="P2992" s="23">
        <v>0</v>
      </c>
      <c r="Q2992" s="23">
        <v>0</v>
      </c>
      <c r="R2992" s="24">
        <v>0</v>
      </c>
      <c r="S2992" s="25">
        <v>520</v>
      </c>
      <c r="T2992" s="21"/>
      <c r="U2992" s="22" t="str">
        <f>IFERROR(VLOOKUP(B2992,[1]Planilha1!$A$1:$B$34,2,FALSE),"Liberado")</f>
        <v>Liberado</v>
      </c>
      <c r="V2992" s="21"/>
      <c r="W2992" s="21"/>
      <c r="X2992" s="21"/>
      <c r="Y2992" s="21"/>
      <c r="Z2992" s="21"/>
      <c r="AA2992" s="21"/>
      <c r="AB2992" s="21"/>
      <c r="AC2992" s="21"/>
      <c r="AD2992" s="21"/>
      <c r="AE2992" s="21"/>
      <c r="AF2992" s="21"/>
      <c r="AG2992" s="21"/>
      <c r="AH2992" s="21"/>
      <c r="AI2992" s="21"/>
      <c r="AJ2992" s="21"/>
      <c r="AK2992" s="21"/>
      <c r="AL2992" s="21"/>
      <c r="AM2992" s="21"/>
      <c r="AN2992" s="21"/>
      <c r="AO2992" s="21"/>
      <c r="AP2992" s="21"/>
      <c r="AQ2992" s="21"/>
      <c r="AR2992" s="21"/>
      <c r="AS2992" s="21"/>
      <c r="AT2992" s="21"/>
      <c r="AU2992" s="21"/>
      <c r="AV2992" s="21"/>
      <c r="AW2992" s="21"/>
      <c r="AX2992" s="21"/>
      <c r="AY2992" s="21"/>
      <c r="AZ2992" s="21"/>
      <c r="BA2992" s="21"/>
    </row>
    <row r="2993" spans="1:53" s="31" customFormat="1" ht="20.100000000000001" customHeight="1" x14ac:dyDescent="0.2">
      <c r="A2993" s="12" t="s">
        <v>64</v>
      </c>
      <c r="B2993" s="18" t="s">
        <v>247</v>
      </c>
      <c r="C2993" s="12" t="s">
        <v>602</v>
      </c>
      <c r="D2993" s="12" t="s">
        <v>1712</v>
      </c>
      <c r="E2993" s="19" t="s">
        <v>5</v>
      </c>
      <c r="F2993" s="19" t="s">
        <v>2273</v>
      </c>
      <c r="G2993" s="19" t="s">
        <v>6161</v>
      </c>
      <c r="H2993" s="12" t="s">
        <v>6141</v>
      </c>
      <c r="I2993" s="20">
        <v>10000</v>
      </c>
      <c r="J2993" s="12" t="s">
        <v>2302</v>
      </c>
      <c r="K2993" s="12" t="s">
        <v>2303</v>
      </c>
      <c r="L2993" s="12" t="s">
        <v>2299</v>
      </c>
      <c r="M2993" s="12"/>
      <c r="N2993" s="12" t="s">
        <v>6162</v>
      </c>
      <c r="O2993" s="23">
        <v>0</v>
      </c>
      <c r="P2993" s="23">
        <v>0</v>
      </c>
      <c r="Q2993" s="23">
        <v>0</v>
      </c>
      <c r="R2993" s="24">
        <v>0</v>
      </c>
      <c r="S2993" s="25">
        <v>512</v>
      </c>
      <c r="T2993" s="21"/>
      <c r="U2993" s="22" t="str">
        <f>IFERROR(VLOOKUP(B2993,[1]Planilha1!$A$1:$B$34,2,FALSE),"Liberado")</f>
        <v>Liberado</v>
      </c>
      <c r="V2993" s="21"/>
      <c r="W2993" s="21"/>
      <c r="X2993" s="21"/>
      <c r="Y2993" s="21"/>
      <c r="Z2993" s="21"/>
      <c r="AA2993" s="21"/>
      <c r="AB2993" s="21"/>
      <c r="AC2993" s="21"/>
      <c r="AD2993" s="21"/>
      <c r="AE2993" s="21"/>
      <c r="AF2993" s="21"/>
      <c r="AG2993" s="21"/>
      <c r="AH2993" s="21"/>
      <c r="AI2993" s="21"/>
      <c r="AJ2993" s="21"/>
      <c r="AK2993" s="21"/>
      <c r="AL2993" s="21"/>
      <c r="AM2993" s="21"/>
      <c r="AN2993" s="21"/>
      <c r="AO2993" s="21"/>
      <c r="AP2993" s="21"/>
      <c r="AQ2993" s="21"/>
      <c r="AR2993" s="21"/>
      <c r="AS2993" s="21"/>
      <c r="AT2993" s="21"/>
      <c r="AU2993" s="21"/>
      <c r="AV2993" s="21"/>
      <c r="AW2993" s="21"/>
      <c r="AX2993" s="21"/>
      <c r="AY2993" s="21"/>
      <c r="AZ2993" s="21"/>
      <c r="BA2993" s="21"/>
    </row>
    <row r="2994" spans="1:53" s="31" customFormat="1" ht="20.100000000000001" customHeight="1" x14ac:dyDescent="0.2">
      <c r="A2994" s="12" t="s">
        <v>64</v>
      </c>
      <c r="B2994" s="18" t="s">
        <v>247</v>
      </c>
      <c r="C2994" s="12" t="s">
        <v>602</v>
      </c>
      <c r="D2994" s="12" t="s">
        <v>10666</v>
      </c>
      <c r="E2994" s="19" t="s">
        <v>5</v>
      </c>
      <c r="F2994" s="19" t="s">
        <v>8078</v>
      </c>
      <c r="G2994" s="19" t="s">
        <v>10667</v>
      </c>
      <c r="H2994" s="12" t="s">
        <v>10668</v>
      </c>
      <c r="I2994" s="20">
        <v>12100</v>
      </c>
      <c r="J2994" s="12" t="s">
        <v>2258</v>
      </c>
      <c r="K2994" s="12" t="s">
        <v>5439</v>
      </c>
      <c r="L2994" s="12" t="s">
        <v>2368</v>
      </c>
      <c r="M2994" s="12"/>
      <c r="N2994" s="12" t="s">
        <v>10669</v>
      </c>
      <c r="O2994" s="23">
        <v>12840</v>
      </c>
      <c r="P2994" s="23">
        <v>0</v>
      </c>
      <c r="Q2994" s="23">
        <v>0</v>
      </c>
      <c r="R2994" s="24">
        <v>0</v>
      </c>
      <c r="S2994" s="25">
        <v>360</v>
      </c>
      <c r="T2994" s="21"/>
      <c r="U2994" s="22" t="str">
        <f>IFERROR(VLOOKUP(B2994,[1]Planilha1!$A$1:$B$34,2,FALSE),"Liberado")</f>
        <v>Liberado</v>
      </c>
      <c r="V2994" s="21"/>
      <c r="W2994" s="21"/>
      <c r="X2994" s="21"/>
      <c r="Y2994" s="21"/>
      <c r="Z2994" s="21"/>
      <c r="AA2994" s="21"/>
      <c r="AB2994" s="21"/>
      <c r="AC2994" s="21"/>
      <c r="AD2994" s="21"/>
      <c r="AE2994" s="21"/>
      <c r="AF2994" s="21"/>
      <c r="AG2994" s="21"/>
      <c r="AH2994" s="21"/>
      <c r="AI2994" s="21"/>
      <c r="AJ2994" s="21"/>
      <c r="AK2994" s="21"/>
      <c r="AL2994" s="21"/>
      <c r="AM2994" s="21"/>
      <c r="AN2994" s="21"/>
      <c r="AO2994" s="21"/>
      <c r="AP2994" s="21"/>
      <c r="AQ2994" s="21"/>
      <c r="AR2994" s="21"/>
      <c r="AS2994" s="21"/>
      <c r="AT2994" s="21"/>
      <c r="AU2994" s="21"/>
      <c r="AV2994" s="21"/>
      <c r="AW2994" s="21"/>
      <c r="AX2994" s="21"/>
      <c r="AY2994" s="21"/>
      <c r="AZ2994" s="21"/>
      <c r="BA2994" s="21"/>
    </row>
    <row r="2995" spans="1:53" s="31" customFormat="1" ht="20.100000000000001" customHeight="1" x14ac:dyDescent="0.2">
      <c r="A2995" s="12" t="s">
        <v>64</v>
      </c>
      <c r="B2995" s="18" t="s">
        <v>247</v>
      </c>
      <c r="C2995" s="12" t="s">
        <v>602</v>
      </c>
      <c r="D2995" s="12" t="s">
        <v>1714</v>
      </c>
      <c r="E2995" s="19" t="s">
        <v>5</v>
      </c>
      <c r="F2995" s="19" t="s">
        <v>2519</v>
      </c>
      <c r="G2995" s="19" t="s">
        <v>6167</v>
      </c>
      <c r="H2995" s="12" t="s">
        <v>6141</v>
      </c>
      <c r="I2995" s="20">
        <v>8000</v>
      </c>
      <c r="J2995" s="12" t="s">
        <v>2258</v>
      </c>
      <c r="K2995" s="12" t="s">
        <v>6168</v>
      </c>
      <c r="L2995" s="12" t="s">
        <v>2368</v>
      </c>
      <c r="M2995" s="12"/>
      <c r="N2995" s="12" t="s">
        <v>2412</v>
      </c>
      <c r="O2995" s="23">
        <v>0</v>
      </c>
      <c r="P2995" s="23">
        <v>10000</v>
      </c>
      <c r="Q2995" s="23">
        <v>0</v>
      </c>
      <c r="R2995" s="24">
        <v>0</v>
      </c>
      <c r="S2995" s="25">
        <v>416</v>
      </c>
      <c r="T2995" s="21"/>
      <c r="U2995" s="22" t="str">
        <f>IFERROR(VLOOKUP(B2995,[1]Planilha1!$A$1:$B$34,2,FALSE),"Liberado")</f>
        <v>Liberado</v>
      </c>
      <c r="V2995" s="21"/>
      <c r="W2995" s="21"/>
      <c r="X2995" s="21"/>
      <c r="Y2995" s="21"/>
      <c r="Z2995" s="21"/>
      <c r="AA2995" s="21"/>
      <c r="AB2995" s="21"/>
      <c r="AC2995" s="21"/>
      <c r="AD2995" s="21"/>
      <c r="AE2995" s="21"/>
      <c r="AF2995" s="21"/>
      <c r="AG2995" s="21"/>
      <c r="AH2995" s="21"/>
      <c r="AI2995" s="21"/>
      <c r="AJ2995" s="21"/>
      <c r="AK2995" s="21"/>
      <c r="AL2995" s="21"/>
      <c r="AM2995" s="21"/>
      <c r="AN2995" s="21"/>
      <c r="AO2995" s="21"/>
      <c r="AP2995" s="21"/>
      <c r="AQ2995" s="21"/>
      <c r="AR2995" s="21"/>
      <c r="AS2995" s="21"/>
      <c r="AT2995" s="21"/>
      <c r="AU2995" s="21"/>
      <c r="AV2995" s="21"/>
      <c r="AW2995" s="21"/>
      <c r="AX2995" s="21"/>
      <c r="AY2995" s="21"/>
      <c r="AZ2995" s="21"/>
      <c r="BA2995" s="21"/>
    </row>
    <row r="2996" spans="1:53" s="31" customFormat="1" ht="20.100000000000001" customHeight="1" x14ac:dyDescent="0.2">
      <c r="A2996" s="12" t="s">
        <v>64</v>
      </c>
      <c r="B2996" s="18" t="s">
        <v>247</v>
      </c>
      <c r="C2996" s="12" t="s">
        <v>602</v>
      </c>
      <c r="D2996" s="12" t="s">
        <v>10670</v>
      </c>
      <c r="E2996" s="19" t="s">
        <v>5</v>
      </c>
      <c r="F2996" s="19" t="s">
        <v>2255</v>
      </c>
      <c r="G2996" s="19" t="s">
        <v>10671</v>
      </c>
      <c r="H2996" s="12" t="s">
        <v>6141</v>
      </c>
      <c r="I2996" s="20">
        <v>21983.599999999999</v>
      </c>
      <c r="J2996" s="12" t="s">
        <v>2302</v>
      </c>
      <c r="K2996" s="12" t="s">
        <v>10672</v>
      </c>
      <c r="L2996" s="12" t="s">
        <v>7875</v>
      </c>
      <c r="M2996" s="12"/>
      <c r="N2996" s="12" t="s">
        <v>10673</v>
      </c>
      <c r="O2996" s="23">
        <v>0</v>
      </c>
      <c r="P2996" s="23">
        <v>0</v>
      </c>
      <c r="Q2996" s="23">
        <v>0</v>
      </c>
      <c r="R2996" s="24">
        <v>0</v>
      </c>
      <c r="S2996" s="25">
        <v>256</v>
      </c>
      <c r="T2996" s="21"/>
      <c r="U2996" s="22" t="str">
        <f>IFERROR(VLOOKUP(B2996,[1]Planilha1!$A$1:$B$34,2,FALSE),"Liberado")</f>
        <v>Liberado</v>
      </c>
      <c r="V2996" s="21"/>
      <c r="W2996" s="21"/>
      <c r="X2996" s="21"/>
      <c r="Y2996" s="21"/>
      <c r="Z2996" s="21"/>
      <c r="AA2996" s="21"/>
      <c r="AB2996" s="21"/>
      <c r="AC2996" s="21"/>
      <c r="AD2996" s="21"/>
      <c r="AE2996" s="21"/>
      <c r="AF2996" s="21"/>
      <c r="AG2996" s="21"/>
      <c r="AH2996" s="21"/>
      <c r="AI2996" s="21"/>
      <c r="AJ2996" s="21"/>
      <c r="AK2996" s="21"/>
      <c r="AL2996" s="21"/>
      <c r="AM2996" s="21"/>
      <c r="AN2996" s="21"/>
      <c r="AO2996" s="21"/>
      <c r="AP2996" s="21"/>
      <c r="AQ2996" s="21"/>
      <c r="AR2996" s="21"/>
      <c r="AS2996" s="21"/>
      <c r="AT2996" s="21"/>
      <c r="AU2996" s="21"/>
      <c r="AV2996" s="21"/>
      <c r="AW2996" s="21"/>
      <c r="AX2996" s="21"/>
      <c r="AY2996" s="21"/>
      <c r="AZ2996" s="21"/>
      <c r="BA2996" s="21"/>
    </row>
    <row r="2997" spans="1:53" s="31" customFormat="1" ht="20.100000000000001" customHeight="1" x14ac:dyDescent="0.2">
      <c r="A2997" s="12" t="s">
        <v>64</v>
      </c>
      <c r="B2997" s="18" t="s">
        <v>247</v>
      </c>
      <c r="C2997" s="12" t="s">
        <v>602</v>
      </c>
      <c r="D2997" s="12" t="s">
        <v>1716</v>
      </c>
      <c r="E2997" s="19" t="s">
        <v>5</v>
      </c>
      <c r="F2997" s="19" t="s">
        <v>6</v>
      </c>
      <c r="G2997" s="19" t="s">
        <v>6170</v>
      </c>
      <c r="H2997" s="12" t="s">
        <v>2493</v>
      </c>
      <c r="I2997" s="20">
        <v>1000000</v>
      </c>
      <c r="J2997" s="12" t="s">
        <v>2258</v>
      </c>
      <c r="K2997" s="12" t="s">
        <v>6171</v>
      </c>
      <c r="L2997" s="12" t="s">
        <v>2368</v>
      </c>
      <c r="M2997" s="12"/>
      <c r="N2997" s="12" t="s">
        <v>6172</v>
      </c>
      <c r="O2997" s="23">
        <v>0</v>
      </c>
      <c r="P2997" s="23">
        <v>10000</v>
      </c>
      <c r="Q2997" s="23">
        <v>0</v>
      </c>
      <c r="R2997" s="24">
        <v>0</v>
      </c>
      <c r="S2997" s="25">
        <v>240</v>
      </c>
      <c r="T2997" s="21"/>
      <c r="U2997" s="22" t="str">
        <f>IFERROR(VLOOKUP(B2997,[1]Planilha1!$A$1:$B$34,2,FALSE),"Liberado")</f>
        <v>Liberado</v>
      </c>
      <c r="V2997" s="21"/>
      <c r="W2997" s="21"/>
      <c r="X2997" s="21"/>
      <c r="Y2997" s="21"/>
      <c r="Z2997" s="21"/>
      <c r="AA2997" s="21"/>
      <c r="AB2997" s="21"/>
      <c r="AC2997" s="21"/>
      <c r="AD2997" s="21"/>
      <c r="AE2997" s="21"/>
      <c r="AF2997" s="21"/>
      <c r="AG2997" s="21"/>
      <c r="AH2997" s="21"/>
      <c r="AI2997" s="21"/>
      <c r="AJ2997" s="21"/>
      <c r="AK2997" s="21"/>
      <c r="AL2997" s="21"/>
      <c r="AM2997" s="21"/>
      <c r="AN2997" s="21"/>
      <c r="AO2997" s="21"/>
      <c r="AP2997" s="21"/>
      <c r="AQ2997" s="21"/>
      <c r="AR2997" s="21"/>
      <c r="AS2997" s="21"/>
      <c r="AT2997" s="21"/>
      <c r="AU2997" s="21"/>
      <c r="AV2997" s="21"/>
      <c r="AW2997" s="21"/>
      <c r="AX2997" s="21"/>
      <c r="AY2997" s="21"/>
      <c r="AZ2997" s="21"/>
      <c r="BA2997" s="21"/>
    </row>
    <row r="2998" spans="1:53" s="31" customFormat="1" ht="20.100000000000001" customHeight="1" x14ac:dyDescent="0.2">
      <c r="A2998" s="12" t="s">
        <v>64</v>
      </c>
      <c r="B2998" s="18" t="s">
        <v>247</v>
      </c>
      <c r="C2998" s="12" t="s">
        <v>602</v>
      </c>
      <c r="D2998" s="12" t="s">
        <v>10674</v>
      </c>
      <c r="E2998" s="19" t="s">
        <v>5</v>
      </c>
      <c r="F2998" s="19" t="s">
        <v>3735</v>
      </c>
      <c r="G2998" s="19" t="s">
        <v>10675</v>
      </c>
      <c r="H2998" s="12" t="s">
        <v>2819</v>
      </c>
      <c r="I2998" s="20">
        <v>858.81</v>
      </c>
      <c r="J2998" s="12" t="s">
        <v>2302</v>
      </c>
      <c r="K2998" s="12" t="s">
        <v>2303</v>
      </c>
      <c r="L2998" s="12" t="s">
        <v>7875</v>
      </c>
      <c r="M2998" s="12"/>
      <c r="N2998" s="12" t="s">
        <v>10676</v>
      </c>
      <c r="O2998" s="23">
        <v>0</v>
      </c>
      <c r="P2998" s="23">
        <v>0</v>
      </c>
      <c r="Q2998" s="23">
        <v>0</v>
      </c>
      <c r="R2998" s="24">
        <v>0</v>
      </c>
      <c r="S2998" s="25">
        <v>96</v>
      </c>
      <c r="T2998" s="21"/>
      <c r="U2998" s="22" t="str">
        <f>IFERROR(VLOOKUP(B2998,[1]Planilha1!$A$1:$B$34,2,FALSE),"Liberado")</f>
        <v>Liberado</v>
      </c>
      <c r="V2998" s="21"/>
      <c r="W2998" s="21"/>
      <c r="X2998" s="21"/>
      <c r="Y2998" s="21"/>
      <c r="Z2998" s="21"/>
      <c r="AA2998" s="21"/>
      <c r="AB2998" s="21"/>
      <c r="AC2998" s="21"/>
      <c r="AD2998" s="21"/>
      <c r="AE2998" s="21"/>
      <c r="AF2998" s="21"/>
      <c r="AG2998" s="21"/>
      <c r="AH2998" s="21"/>
      <c r="AI2998" s="21"/>
      <c r="AJ2998" s="21"/>
      <c r="AK2998" s="21"/>
      <c r="AL2998" s="21"/>
      <c r="AM2998" s="21"/>
      <c r="AN2998" s="21"/>
      <c r="AO2998" s="21"/>
      <c r="AP2998" s="21"/>
      <c r="AQ2998" s="21"/>
      <c r="AR2998" s="21"/>
      <c r="AS2998" s="21"/>
      <c r="AT2998" s="21"/>
      <c r="AU2998" s="21"/>
      <c r="AV2998" s="21"/>
      <c r="AW2998" s="21"/>
      <c r="AX2998" s="21"/>
      <c r="AY2998" s="21"/>
      <c r="AZ2998" s="21"/>
      <c r="BA2998" s="21"/>
    </row>
    <row r="2999" spans="1:53" s="31" customFormat="1" ht="20.100000000000001" customHeight="1" x14ac:dyDescent="0.2">
      <c r="A2999" s="12" t="s">
        <v>64</v>
      </c>
      <c r="B2999" s="18" t="s">
        <v>247</v>
      </c>
      <c r="C2999" s="12" t="s">
        <v>634</v>
      </c>
      <c r="D2999" s="12" t="s">
        <v>1717</v>
      </c>
      <c r="E2999" s="19" t="s">
        <v>5</v>
      </c>
      <c r="F2999" s="19" t="s">
        <v>2273</v>
      </c>
      <c r="G2999" s="19" t="s">
        <v>6173</v>
      </c>
      <c r="H2999" s="12" t="s">
        <v>6174</v>
      </c>
      <c r="I2999" s="20">
        <v>31500</v>
      </c>
      <c r="J2999" s="12" t="s">
        <v>2258</v>
      </c>
      <c r="K2999" s="12" t="s">
        <v>6175</v>
      </c>
      <c r="L2999" s="12" t="s">
        <v>2368</v>
      </c>
      <c r="M2999" s="12"/>
      <c r="N2999" s="12" t="s">
        <v>10677</v>
      </c>
      <c r="O2999" s="23">
        <v>0</v>
      </c>
      <c r="P2999" s="23">
        <v>10000</v>
      </c>
      <c r="Q2999" s="23">
        <v>0</v>
      </c>
      <c r="R2999" s="24">
        <v>0</v>
      </c>
      <c r="S2999" s="25">
        <v>448</v>
      </c>
      <c r="T2999" s="21"/>
      <c r="U2999" s="22" t="str">
        <f>IFERROR(VLOOKUP(B2999,[1]Planilha1!$A$1:$B$34,2,FALSE),"Liberado")</f>
        <v>Liberado</v>
      </c>
      <c r="V2999" s="21"/>
      <c r="W2999" s="21"/>
      <c r="X2999" s="21"/>
      <c r="Y2999" s="21"/>
      <c r="Z2999" s="21"/>
      <c r="AA2999" s="21"/>
      <c r="AB2999" s="21"/>
      <c r="AC2999" s="21"/>
      <c r="AD2999" s="21"/>
      <c r="AE2999" s="21"/>
      <c r="AF2999" s="21"/>
      <c r="AG2999" s="21"/>
      <c r="AH2999" s="21"/>
      <c r="AI2999" s="21"/>
      <c r="AJ2999" s="21"/>
      <c r="AK2999" s="21"/>
      <c r="AL2999" s="21"/>
      <c r="AM2999" s="21"/>
      <c r="AN2999" s="21"/>
      <c r="AO2999" s="21"/>
      <c r="AP2999" s="21"/>
      <c r="AQ2999" s="21"/>
      <c r="AR2999" s="21"/>
      <c r="AS2999" s="21"/>
      <c r="AT2999" s="21"/>
      <c r="AU2999" s="21"/>
      <c r="AV2999" s="21"/>
      <c r="AW2999" s="21"/>
      <c r="AX2999" s="21"/>
      <c r="AY2999" s="21"/>
      <c r="AZ2999" s="21"/>
      <c r="BA2999" s="21"/>
    </row>
    <row r="3000" spans="1:53" s="31" customFormat="1" ht="20.100000000000001" customHeight="1" x14ac:dyDescent="0.2">
      <c r="A3000" s="12" t="s">
        <v>64</v>
      </c>
      <c r="B3000" s="18" t="s">
        <v>247</v>
      </c>
      <c r="C3000" s="12" t="s">
        <v>634</v>
      </c>
      <c r="D3000" s="12" t="s">
        <v>1718</v>
      </c>
      <c r="E3000" s="19" t="s">
        <v>5</v>
      </c>
      <c r="F3000" s="19" t="s">
        <v>2881</v>
      </c>
      <c r="G3000" s="19" t="s">
        <v>6176</v>
      </c>
      <c r="H3000" s="12" t="s">
        <v>6177</v>
      </c>
      <c r="I3000" s="20">
        <v>237936.41</v>
      </c>
      <c r="J3000" s="12" t="s">
        <v>2258</v>
      </c>
      <c r="K3000" s="12" t="s">
        <v>6178</v>
      </c>
      <c r="L3000" s="12" t="s">
        <v>2368</v>
      </c>
      <c r="M3000" s="12"/>
      <c r="N3000" s="12" t="s">
        <v>6179</v>
      </c>
      <c r="O3000" s="23">
        <v>0</v>
      </c>
      <c r="P3000" s="23">
        <v>0</v>
      </c>
      <c r="Q3000" s="23">
        <v>0</v>
      </c>
      <c r="R3000" s="24">
        <v>0</v>
      </c>
      <c r="S3000" s="25">
        <v>1635.9</v>
      </c>
      <c r="T3000" s="21"/>
      <c r="U3000" s="22" t="str">
        <f>IFERROR(VLOOKUP(B3000,[1]Planilha1!$A$1:$B$34,2,FALSE),"Liberado")</f>
        <v>Liberado</v>
      </c>
      <c r="V3000" s="21"/>
      <c r="W3000" s="21"/>
      <c r="X3000" s="21"/>
      <c r="Y3000" s="21"/>
      <c r="Z3000" s="21"/>
      <c r="AA3000" s="21"/>
      <c r="AB3000" s="21"/>
      <c r="AC3000" s="21"/>
      <c r="AD3000" s="21"/>
      <c r="AE3000" s="21"/>
      <c r="AF3000" s="21"/>
      <c r="AG3000" s="21"/>
      <c r="AH3000" s="21"/>
      <c r="AI3000" s="21"/>
      <c r="AJ3000" s="21"/>
      <c r="AK3000" s="21"/>
      <c r="AL3000" s="21"/>
      <c r="AM3000" s="21"/>
      <c r="AN3000" s="21"/>
      <c r="AO3000" s="21"/>
      <c r="AP3000" s="21"/>
      <c r="AQ3000" s="21"/>
      <c r="AR3000" s="21"/>
      <c r="AS3000" s="21"/>
      <c r="AT3000" s="21"/>
      <c r="AU3000" s="21"/>
      <c r="AV3000" s="21"/>
      <c r="AW3000" s="21"/>
      <c r="AX3000" s="21"/>
      <c r="AY3000" s="21"/>
      <c r="AZ3000" s="21"/>
      <c r="BA3000" s="21"/>
    </row>
    <row r="3001" spans="1:53" s="31" customFormat="1" ht="20.100000000000001" customHeight="1" x14ac:dyDescent="0.2">
      <c r="A3001" s="12" t="s">
        <v>64</v>
      </c>
      <c r="B3001" s="18" t="s">
        <v>247</v>
      </c>
      <c r="C3001" s="12" t="s">
        <v>634</v>
      </c>
      <c r="D3001" s="12" t="s">
        <v>10678</v>
      </c>
      <c r="E3001" s="19" t="s">
        <v>5</v>
      </c>
      <c r="F3001" s="19" t="s">
        <v>2881</v>
      </c>
      <c r="G3001" s="19" t="s">
        <v>10679</v>
      </c>
      <c r="H3001" s="12" t="s">
        <v>6177</v>
      </c>
      <c r="I3001" s="20">
        <v>0</v>
      </c>
      <c r="J3001" s="12" t="s">
        <v>2258</v>
      </c>
      <c r="K3001" s="12" t="s">
        <v>10680</v>
      </c>
      <c r="L3001" s="12" t="s">
        <v>2368</v>
      </c>
      <c r="M3001" s="12"/>
      <c r="N3001" s="12" t="s">
        <v>10681</v>
      </c>
      <c r="O3001" s="23">
        <v>0</v>
      </c>
      <c r="P3001" s="23">
        <v>0</v>
      </c>
      <c r="Q3001" s="23">
        <v>0</v>
      </c>
      <c r="R3001" s="24">
        <v>0</v>
      </c>
      <c r="S3001" s="25">
        <v>190</v>
      </c>
      <c r="T3001" s="21"/>
      <c r="U3001" s="22" t="str">
        <f>IFERROR(VLOOKUP(B3001,[1]Planilha1!$A$1:$B$34,2,FALSE),"Liberado")</f>
        <v>Liberado</v>
      </c>
      <c r="V3001" s="21"/>
      <c r="W3001" s="21"/>
      <c r="X3001" s="21"/>
      <c r="Y3001" s="21"/>
      <c r="Z3001" s="21"/>
      <c r="AA3001" s="21"/>
      <c r="AB3001" s="21"/>
      <c r="AC3001" s="21"/>
      <c r="AD3001" s="21"/>
      <c r="AE3001" s="21"/>
      <c r="AF3001" s="21"/>
      <c r="AG3001" s="21"/>
      <c r="AH3001" s="21"/>
      <c r="AI3001" s="21"/>
      <c r="AJ3001" s="21"/>
      <c r="AK3001" s="21"/>
      <c r="AL3001" s="21"/>
      <c r="AM3001" s="21"/>
      <c r="AN3001" s="21"/>
      <c r="AO3001" s="21"/>
      <c r="AP3001" s="21"/>
      <c r="AQ3001" s="21"/>
      <c r="AR3001" s="21"/>
      <c r="AS3001" s="21"/>
      <c r="AT3001" s="21"/>
      <c r="AU3001" s="21"/>
      <c r="AV3001" s="21"/>
      <c r="AW3001" s="21"/>
      <c r="AX3001" s="21"/>
      <c r="AY3001" s="21"/>
      <c r="AZ3001" s="21"/>
      <c r="BA3001" s="21"/>
    </row>
    <row r="3002" spans="1:53" s="31" customFormat="1" ht="20.100000000000001" customHeight="1" x14ac:dyDescent="0.2">
      <c r="A3002" s="12" t="s">
        <v>64</v>
      </c>
      <c r="B3002" s="18" t="s">
        <v>247</v>
      </c>
      <c r="C3002" s="12" t="s">
        <v>649</v>
      </c>
      <c r="D3002" s="12" t="s">
        <v>1719</v>
      </c>
      <c r="E3002" s="19" t="s">
        <v>5</v>
      </c>
      <c r="F3002" s="19" t="s">
        <v>2273</v>
      </c>
      <c r="G3002" s="19" t="s">
        <v>10682</v>
      </c>
      <c r="H3002" s="12" t="s">
        <v>6180</v>
      </c>
      <c r="I3002" s="20">
        <v>27120</v>
      </c>
      <c r="J3002" s="12" t="s">
        <v>2258</v>
      </c>
      <c r="K3002" s="12" t="s">
        <v>6181</v>
      </c>
      <c r="L3002" s="12" t="s">
        <v>2368</v>
      </c>
      <c r="M3002" s="12"/>
      <c r="N3002" s="12" t="s">
        <v>6182</v>
      </c>
      <c r="O3002" s="23">
        <v>0</v>
      </c>
      <c r="P3002" s="23">
        <v>10000</v>
      </c>
      <c r="Q3002" s="23">
        <v>0</v>
      </c>
      <c r="R3002" s="24">
        <v>0</v>
      </c>
      <c r="S3002" s="25">
        <v>960</v>
      </c>
      <c r="T3002" s="21"/>
      <c r="U3002" s="22" t="str">
        <f>IFERROR(VLOOKUP(B3002,[1]Planilha1!$A$1:$B$34,2,FALSE),"Liberado")</f>
        <v>Liberado</v>
      </c>
      <c r="V3002" s="21"/>
      <c r="W3002" s="21"/>
      <c r="X3002" s="21"/>
      <c r="Y3002" s="21"/>
      <c r="Z3002" s="21"/>
      <c r="AA3002" s="21"/>
      <c r="AB3002" s="21"/>
      <c r="AC3002" s="21"/>
      <c r="AD3002" s="21"/>
      <c r="AE3002" s="21"/>
      <c r="AF3002" s="21"/>
      <c r="AG3002" s="21"/>
      <c r="AH3002" s="21"/>
      <c r="AI3002" s="21"/>
      <c r="AJ3002" s="21"/>
      <c r="AK3002" s="21"/>
      <c r="AL3002" s="21"/>
      <c r="AM3002" s="21"/>
      <c r="AN3002" s="21"/>
      <c r="AO3002" s="21"/>
      <c r="AP3002" s="21"/>
      <c r="AQ3002" s="21"/>
      <c r="AR3002" s="21"/>
      <c r="AS3002" s="21"/>
      <c r="AT3002" s="21"/>
      <c r="AU3002" s="21"/>
      <c r="AV3002" s="21"/>
      <c r="AW3002" s="21"/>
      <c r="AX3002" s="21"/>
      <c r="AY3002" s="21"/>
      <c r="AZ3002" s="21"/>
      <c r="BA3002" s="21"/>
    </row>
    <row r="3003" spans="1:53" s="31" customFormat="1" ht="20.100000000000001" customHeight="1" x14ac:dyDescent="0.2">
      <c r="A3003" s="12" t="s">
        <v>64</v>
      </c>
      <c r="B3003" s="18" t="s">
        <v>247</v>
      </c>
      <c r="C3003" s="12" t="s">
        <v>649</v>
      </c>
      <c r="D3003" s="12" t="s">
        <v>1720</v>
      </c>
      <c r="E3003" s="19" t="s">
        <v>5</v>
      </c>
      <c r="F3003" s="19" t="s">
        <v>2244</v>
      </c>
      <c r="G3003" s="19" t="s">
        <v>6183</v>
      </c>
      <c r="H3003" s="12" t="s">
        <v>6180</v>
      </c>
      <c r="I3003" s="20">
        <v>27120</v>
      </c>
      <c r="J3003" s="12" t="s">
        <v>2302</v>
      </c>
      <c r="K3003" s="12" t="s">
        <v>6184</v>
      </c>
      <c r="L3003" s="12" t="s">
        <v>2266</v>
      </c>
      <c r="M3003" s="12"/>
      <c r="N3003" s="12" t="s">
        <v>6185</v>
      </c>
      <c r="O3003" s="23">
        <v>0</v>
      </c>
      <c r="P3003" s="23">
        <v>3000</v>
      </c>
      <c r="Q3003" s="23">
        <v>0</v>
      </c>
      <c r="R3003" s="24">
        <v>0</v>
      </c>
      <c r="S3003" s="25">
        <v>960</v>
      </c>
      <c r="T3003" s="21"/>
      <c r="U3003" s="22" t="str">
        <f>IFERROR(VLOOKUP(B3003,[1]Planilha1!$A$1:$B$34,2,FALSE),"Liberado")</f>
        <v>Liberado</v>
      </c>
      <c r="V3003" s="21"/>
      <c r="W3003" s="21"/>
      <c r="X3003" s="21"/>
      <c r="Y3003" s="21"/>
      <c r="Z3003" s="21"/>
      <c r="AA3003" s="21"/>
      <c r="AB3003" s="21"/>
      <c r="AC3003" s="21"/>
      <c r="AD3003" s="21"/>
      <c r="AE3003" s="21"/>
      <c r="AF3003" s="21"/>
      <c r="AG3003" s="21"/>
      <c r="AH3003" s="21"/>
      <c r="AI3003" s="21"/>
      <c r="AJ3003" s="21"/>
      <c r="AK3003" s="21"/>
      <c r="AL3003" s="21"/>
      <c r="AM3003" s="21"/>
      <c r="AN3003" s="21"/>
      <c r="AO3003" s="21"/>
      <c r="AP3003" s="21"/>
      <c r="AQ3003" s="21"/>
      <c r="AR3003" s="21"/>
      <c r="AS3003" s="21"/>
      <c r="AT3003" s="21"/>
      <c r="AU3003" s="21"/>
      <c r="AV3003" s="21"/>
      <c r="AW3003" s="21"/>
      <c r="AX3003" s="21"/>
      <c r="AY3003" s="21"/>
      <c r="AZ3003" s="21"/>
      <c r="BA3003" s="21"/>
    </row>
    <row r="3004" spans="1:53" s="31" customFormat="1" ht="20.100000000000001" customHeight="1" x14ac:dyDescent="0.2">
      <c r="A3004" s="12" t="s">
        <v>64</v>
      </c>
      <c r="B3004" s="18" t="s">
        <v>247</v>
      </c>
      <c r="C3004" s="12" t="s">
        <v>649</v>
      </c>
      <c r="D3004" s="12" t="s">
        <v>1721</v>
      </c>
      <c r="E3004" s="19" t="s">
        <v>5</v>
      </c>
      <c r="F3004" s="19" t="s">
        <v>2273</v>
      </c>
      <c r="G3004" s="19" t="s">
        <v>6186</v>
      </c>
      <c r="H3004" s="12" t="s">
        <v>6180</v>
      </c>
      <c r="I3004" s="20">
        <v>27120</v>
      </c>
      <c r="J3004" s="12" t="s">
        <v>2302</v>
      </c>
      <c r="K3004" s="12" t="s">
        <v>6187</v>
      </c>
      <c r="L3004" s="12" t="s">
        <v>3196</v>
      </c>
      <c r="M3004" s="12"/>
      <c r="N3004" s="12" t="s">
        <v>6188</v>
      </c>
      <c r="O3004" s="23">
        <v>0</v>
      </c>
      <c r="P3004" s="23">
        <v>3000</v>
      </c>
      <c r="Q3004" s="23">
        <v>0</v>
      </c>
      <c r="R3004" s="24">
        <v>0</v>
      </c>
      <c r="S3004" s="25">
        <v>960</v>
      </c>
      <c r="T3004" s="21"/>
      <c r="U3004" s="22" t="str">
        <f>IFERROR(VLOOKUP(B3004,[1]Planilha1!$A$1:$B$34,2,FALSE),"Liberado")</f>
        <v>Liberado</v>
      </c>
      <c r="V3004" s="21"/>
      <c r="W3004" s="21"/>
      <c r="X3004" s="21"/>
      <c r="Y3004" s="21"/>
      <c r="Z3004" s="21"/>
      <c r="AA3004" s="21"/>
      <c r="AB3004" s="21"/>
      <c r="AC3004" s="21"/>
      <c r="AD3004" s="21"/>
      <c r="AE3004" s="21"/>
      <c r="AF3004" s="21"/>
      <c r="AG3004" s="21"/>
      <c r="AH3004" s="21"/>
      <c r="AI3004" s="21"/>
      <c r="AJ3004" s="21"/>
      <c r="AK3004" s="21"/>
      <c r="AL3004" s="21"/>
      <c r="AM3004" s="21"/>
      <c r="AN3004" s="21"/>
      <c r="AO3004" s="21"/>
      <c r="AP3004" s="21"/>
      <c r="AQ3004" s="21"/>
      <c r="AR3004" s="21"/>
      <c r="AS3004" s="21"/>
      <c r="AT3004" s="21"/>
      <c r="AU3004" s="21"/>
      <c r="AV3004" s="21"/>
      <c r="AW3004" s="21"/>
      <c r="AX3004" s="21"/>
      <c r="AY3004" s="21"/>
      <c r="AZ3004" s="21"/>
      <c r="BA3004" s="21"/>
    </row>
    <row r="3005" spans="1:53" s="31" customFormat="1" ht="20.100000000000001" customHeight="1" x14ac:dyDescent="0.2">
      <c r="A3005" s="12" t="s">
        <v>64</v>
      </c>
      <c r="B3005" s="18" t="s">
        <v>247</v>
      </c>
      <c r="C3005" s="12" t="s">
        <v>649</v>
      </c>
      <c r="D3005" s="12" t="s">
        <v>1722</v>
      </c>
      <c r="E3005" s="19" t="s">
        <v>5</v>
      </c>
      <c r="F3005" s="19" t="s">
        <v>2273</v>
      </c>
      <c r="G3005" s="19" t="s">
        <v>6189</v>
      </c>
      <c r="H3005" s="12" t="s">
        <v>6180</v>
      </c>
      <c r="I3005" s="20">
        <v>14480</v>
      </c>
      <c r="J3005" s="12" t="s">
        <v>2302</v>
      </c>
      <c r="K3005" s="12" t="s">
        <v>6190</v>
      </c>
      <c r="L3005" s="12" t="s">
        <v>2677</v>
      </c>
      <c r="M3005" s="12"/>
      <c r="N3005" s="12" t="s">
        <v>6191</v>
      </c>
      <c r="O3005" s="23">
        <v>0</v>
      </c>
      <c r="P3005" s="23">
        <v>0</v>
      </c>
      <c r="Q3005" s="23">
        <v>0</v>
      </c>
      <c r="R3005" s="24">
        <v>0</v>
      </c>
      <c r="S3005" s="25">
        <v>960</v>
      </c>
      <c r="T3005" s="21"/>
      <c r="U3005" s="22" t="str">
        <f>IFERROR(VLOOKUP(B3005,[1]Planilha1!$A$1:$B$34,2,FALSE),"Liberado")</f>
        <v>Liberado</v>
      </c>
      <c r="V3005" s="21"/>
      <c r="W3005" s="21"/>
      <c r="X3005" s="21"/>
      <c r="Y3005" s="21"/>
      <c r="Z3005" s="21"/>
      <c r="AA3005" s="21"/>
      <c r="AB3005" s="21"/>
      <c r="AC3005" s="21"/>
      <c r="AD3005" s="21"/>
      <c r="AE3005" s="21"/>
      <c r="AF3005" s="21"/>
      <c r="AG3005" s="21"/>
      <c r="AH3005" s="21"/>
      <c r="AI3005" s="21"/>
      <c r="AJ3005" s="21"/>
      <c r="AK3005" s="21"/>
      <c r="AL3005" s="21"/>
      <c r="AM3005" s="21"/>
      <c r="AN3005" s="21"/>
      <c r="AO3005" s="21"/>
      <c r="AP3005" s="21"/>
      <c r="AQ3005" s="21"/>
      <c r="AR3005" s="21"/>
      <c r="AS3005" s="21"/>
      <c r="AT3005" s="21"/>
      <c r="AU3005" s="21"/>
      <c r="AV3005" s="21"/>
      <c r="AW3005" s="21"/>
      <c r="AX3005" s="21"/>
      <c r="AY3005" s="21"/>
      <c r="AZ3005" s="21"/>
      <c r="BA3005" s="21"/>
    </row>
    <row r="3006" spans="1:53" s="31" customFormat="1" ht="20.100000000000001" customHeight="1" x14ac:dyDescent="0.2">
      <c r="A3006" s="12" t="s">
        <v>64</v>
      </c>
      <c r="B3006" s="18" t="s">
        <v>247</v>
      </c>
      <c r="C3006" s="12" t="s">
        <v>649</v>
      </c>
      <c r="D3006" s="12" t="s">
        <v>1723</v>
      </c>
      <c r="E3006" s="19" t="s">
        <v>5</v>
      </c>
      <c r="F3006" s="19" t="s">
        <v>2881</v>
      </c>
      <c r="G3006" s="19" t="s">
        <v>6192</v>
      </c>
      <c r="H3006" s="12" t="s">
        <v>6193</v>
      </c>
      <c r="I3006" s="20">
        <v>87545.78</v>
      </c>
      <c r="J3006" s="12" t="s">
        <v>2302</v>
      </c>
      <c r="K3006" s="12" t="s">
        <v>6194</v>
      </c>
      <c r="L3006" s="12" t="s">
        <v>3192</v>
      </c>
      <c r="M3006" s="12"/>
      <c r="N3006" s="12" t="s">
        <v>6195</v>
      </c>
      <c r="O3006" s="23">
        <v>0</v>
      </c>
      <c r="P3006" s="23">
        <v>0</v>
      </c>
      <c r="Q3006" s="23">
        <v>0</v>
      </c>
      <c r="R3006" s="24">
        <v>0</v>
      </c>
      <c r="S3006" s="25">
        <v>912</v>
      </c>
      <c r="T3006" s="21"/>
      <c r="U3006" s="22" t="str">
        <f>IFERROR(VLOOKUP(B3006,[1]Planilha1!$A$1:$B$34,2,FALSE),"Liberado")</f>
        <v>Liberado</v>
      </c>
      <c r="V3006" s="21"/>
      <c r="W3006" s="21"/>
      <c r="X3006" s="21"/>
      <c r="Y3006" s="21"/>
      <c r="Z3006" s="21"/>
      <c r="AA3006" s="21"/>
      <c r="AB3006" s="21"/>
      <c r="AC3006" s="21"/>
      <c r="AD3006" s="21"/>
      <c r="AE3006" s="21"/>
      <c r="AF3006" s="21"/>
      <c r="AG3006" s="21"/>
      <c r="AH3006" s="21"/>
      <c r="AI3006" s="21"/>
      <c r="AJ3006" s="21"/>
      <c r="AK3006" s="21"/>
      <c r="AL3006" s="21"/>
      <c r="AM3006" s="21"/>
      <c r="AN3006" s="21"/>
      <c r="AO3006" s="21"/>
      <c r="AP3006" s="21"/>
      <c r="AQ3006" s="21"/>
      <c r="AR3006" s="21"/>
      <c r="AS3006" s="21"/>
      <c r="AT3006" s="21"/>
      <c r="AU3006" s="21"/>
      <c r="AV3006" s="21"/>
      <c r="AW3006" s="21"/>
      <c r="AX3006" s="21"/>
      <c r="AY3006" s="21"/>
      <c r="AZ3006" s="21"/>
      <c r="BA3006" s="21"/>
    </row>
    <row r="3007" spans="1:53" s="31" customFormat="1" ht="20.100000000000001" customHeight="1" x14ac:dyDescent="0.2">
      <c r="A3007" s="12" t="s">
        <v>64</v>
      </c>
      <c r="B3007" s="18" t="s">
        <v>247</v>
      </c>
      <c r="C3007" s="12" t="s">
        <v>649</v>
      </c>
      <c r="D3007" s="12" t="s">
        <v>1724</v>
      </c>
      <c r="E3007" s="19" t="s">
        <v>5</v>
      </c>
      <c r="F3007" s="19" t="s">
        <v>2273</v>
      </c>
      <c r="G3007" s="19" t="s">
        <v>6196</v>
      </c>
      <c r="H3007" s="12" t="s">
        <v>6197</v>
      </c>
      <c r="I3007" s="20">
        <v>35200</v>
      </c>
      <c r="J3007" s="12" t="s">
        <v>2258</v>
      </c>
      <c r="K3007" s="12" t="s">
        <v>6198</v>
      </c>
      <c r="L3007" s="12" t="s">
        <v>2368</v>
      </c>
      <c r="M3007" s="12"/>
      <c r="N3007" s="12" t="s">
        <v>2451</v>
      </c>
      <c r="O3007" s="23">
        <v>0</v>
      </c>
      <c r="P3007" s="23">
        <v>10000</v>
      </c>
      <c r="Q3007" s="23">
        <v>0</v>
      </c>
      <c r="R3007" s="24">
        <v>0</v>
      </c>
      <c r="S3007" s="25">
        <v>640</v>
      </c>
      <c r="T3007" s="21"/>
      <c r="U3007" s="22" t="str">
        <f>IFERROR(VLOOKUP(B3007,[1]Planilha1!$A$1:$B$34,2,FALSE),"Liberado")</f>
        <v>Liberado</v>
      </c>
      <c r="V3007" s="21"/>
      <c r="W3007" s="21"/>
      <c r="X3007" s="21"/>
      <c r="Y3007" s="21"/>
      <c r="Z3007" s="21"/>
      <c r="AA3007" s="21"/>
      <c r="AB3007" s="21"/>
      <c r="AC3007" s="21"/>
      <c r="AD3007" s="21"/>
      <c r="AE3007" s="21"/>
      <c r="AF3007" s="21"/>
      <c r="AG3007" s="21"/>
      <c r="AH3007" s="21"/>
      <c r="AI3007" s="21"/>
      <c r="AJ3007" s="21"/>
      <c r="AK3007" s="21"/>
      <c r="AL3007" s="21"/>
      <c r="AM3007" s="21"/>
      <c r="AN3007" s="21"/>
      <c r="AO3007" s="21"/>
      <c r="AP3007" s="21"/>
      <c r="AQ3007" s="21"/>
      <c r="AR3007" s="21"/>
      <c r="AS3007" s="21"/>
      <c r="AT3007" s="21"/>
      <c r="AU3007" s="21"/>
      <c r="AV3007" s="21"/>
      <c r="AW3007" s="21"/>
      <c r="AX3007" s="21"/>
      <c r="AY3007" s="21"/>
      <c r="AZ3007" s="21"/>
      <c r="BA3007" s="21"/>
    </row>
    <row r="3008" spans="1:53" s="31" customFormat="1" ht="20.100000000000001" customHeight="1" x14ac:dyDescent="0.2">
      <c r="A3008" s="12" t="s">
        <v>64</v>
      </c>
      <c r="B3008" s="18" t="s">
        <v>247</v>
      </c>
      <c r="C3008" s="12" t="s">
        <v>649</v>
      </c>
      <c r="D3008" s="12" t="s">
        <v>1725</v>
      </c>
      <c r="E3008" s="19" t="s">
        <v>5</v>
      </c>
      <c r="F3008" s="19" t="s">
        <v>2273</v>
      </c>
      <c r="G3008" s="19" t="s">
        <v>6199</v>
      </c>
      <c r="H3008" s="12" t="s">
        <v>6197</v>
      </c>
      <c r="I3008" s="20">
        <v>35200</v>
      </c>
      <c r="J3008" s="12" t="s">
        <v>2258</v>
      </c>
      <c r="K3008" s="12" t="s">
        <v>6200</v>
      </c>
      <c r="L3008" s="12" t="s">
        <v>2368</v>
      </c>
      <c r="M3008" s="12"/>
      <c r="N3008" s="12" t="s">
        <v>6201</v>
      </c>
      <c r="O3008" s="23">
        <v>0</v>
      </c>
      <c r="P3008" s="23">
        <v>10000</v>
      </c>
      <c r="Q3008" s="23">
        <v>0</v>
      </c>
      <c r="R3008" s="24">
        <v>0</v>
      </c>
      <c r="S3008" s="25">
        <v>608</v>
      </c>
      <c r="T3008" s="21"/>
      <c r="U3008" s="22" t="str">
        <f>IFERROR(VLOOKUP(B3008,[1]Planilha1!$A$1:$B$34,2,FALSE),"Liberado")</f>
        <v>Liberado</v>
      </c>
      <c r="V3008" s="21"/>
      <c r="W3008" s="21"/>
      <c r="X3008" s="21"/>
      <c r="Y3008" s="21"/>
      <c r="Z3008" s="21"/>
      <c r="AA3008" s="21"/>
      <c r="AB3008" s="21"/>
      <c r="AC3008" s="21"/>
      <c r="AD3008" s="21"/>
      <c r="AE3008" s="21"/>
      <c r="AF3008" s="21"/>
      <c r="AG3008" s="21"/>
      <c r="AH3008" s="21"/>
      <c r="AI3008" s="21"/>
      <c r="AJ3008" s="21"/>
      <c r="AK3008" s="21"/>
      <c r="AL3008" s="21"/>
      <c r="AM3008" s="21"/>
      <c r="AN3008" s="21"/>
      <c r="AO3008" s="21"/>
      <c r="AP3008" s="21"/>
      <c r="AQ3008" s="21"/>
      <c r="AR3008" s="21"/>
      <c r="AS3008" s="21"/>
      <c r="AT3008" s="21"/>
      <c r="AU3008" s="21"/>
      <c r="AV3008" s="21"/>
      <c r="AW3008" s="21"/>
      <c r="AX3008" s="21"/>
      <c r="AY3008" s="21"/>
      <c r="AZ3008" s="21"/>
      <c r="BA3008" s="21"/>
    </row>
    <row r="3009" spans="1:53" s="31" customFormat="1" ht="20.100000000000001" customHeight="1" x14ac:dyDescent="0.2">
      <c r="A3009" s="12" t="s">
        <v>64</v>
      </c>
      <c r="B3009" s="18" t="s">
        <v>247</v>
      </c>
      <c r="C3009" s="12" t="s">
        <v>649</v>
      </c>
      <c r="D3009" s="12" t="s">
        <v>10683</v>
      </c>
      <c r="E3009" s="19" t="s">
        <v>5</v>
      </c>
      <c r="F3009" s="19" t="s">
        <v>2273</v>
      </c>
      <c r="G3009" s="19" t="s">
        <v>10684</v>
      </c>
      <c r="H3009" s="12" t="s">
        <v>6180</v>
      </c>
      <c r="I3009" s="20">
        <v>20000</v>
      </c>
      <c r="J3009" s="12" t="s">
        <v>2258</v>
      </c>
      <c r="K3009" s="12" t="s">
        <v>10685</v>
      </c>
      <c r="L3009" s="12" t="s">
        <v>2368</v>
      </c>
      <c r="M3009" s="12"/>
      <c r="N3009" s="12" t="s">
        <v>2412</v>
      </c>
      <c r="O3009" s="23">
        <v>0</v>
      </c>
      <c r="P3009" s="23">
        <v>10000</v>
      </c>
      <c r="Q3009" s="23">
        <v>0</v>
      </c>
      <c r="R3009" s="24">
        <v>0</v>
      </c>
      <c r="S3009" s="25">
        <v>224</v>
      </c>
      <c r="T3009" s="21"/>
      <c r="U3009" s="22" t="str">
        <f>IFERROR(VLOOKUP(B3009,[1]Planilha1!$A$1:$B$34,2,FALSE),"Liberado")</f>
        <v>Liberado</v>
      </c>
      <c r="V3009" s="21"/>
      <c r="W3009" s="21"/>
      <c r="X3009" s="21"/>
      <c r="Y3009" s="21"/>
      <c r="Z3009" s="21"/>
      <c r="AA3009" s="21"/>
      <c r="AB3009" s="21"/>
      <c r="AC3009" s="21"/>
      <c r="AD3009" s="21"/>
      <c r="AE3009" s="21"/>
      <c r="AF3009" s="21"/>
      <c r="AG3009" s="21"/>
      <c r="AH3009" s="21"/>
      <c r="AI3009" s="21"/>
      <c r="AJ3009" s="21"/>
      <c r="AK3009" s="21"/>
      <c r="AL3009" s="21"/>
      <c r="AM3009" s="21"/>
      <c r="AN3009" s="21"/>
      <c r="AO3009" s="21"/>
      <c r="AP3009" s="21"/>
      <c r="AQ3009" s="21"/>
      <c r="AR3009" s="21"/>
      <c r="AS3009" s="21"/>
      <c r="AT3009" s="21"/>
      <c r="AU3009" s="21"/>
      <c r="AV3009" s="21"/>
      <c r="AW3009" s="21"/>
      <c r="AX3009" s="21"/>
      <c r="AY3009" s="21"/>
      <c r="AZ3009" s="21"/>
      <c r="BA3009" s="21"/>
    </row>
    <row r="3010" spans="1:53" s="31" customFormat="1" ht="20.100000000000001" customHeight="1" x14ac:dyDescent="0.2">
      <c r="A3010" s="12" t="s">
        <v>64</v>
      </c>
      <c r="B3010" s="18" t="s">
        <v>247</v>
      </c>
      <c r="C3010" s="12" t="s">
        <v>649</v>
      </c>
      <c r="D3010" s="12" t="s">
        <v>10686</v>
      </c>
      <c r="E3010" s="19" t="s">
        <v>5</v>
      </c>
      <c r="F3010" s="19" t="s">
        <v>2244</v>
      </c>
      <c r="G3010" s="19" t="s">
        <v>10687</v>
      </c>
      <c r="H3010" s="12" t="s">
        <v>6197</v>
      </c>
      <c r="I3010" s="20">
        <v>35000</v>
      </c>
      <c r="J3010" s="12" t="s">
        <v>2302</v>
      </c>
      <c r="K3010" s="12" t="s">
        <v>2303</v>
      </c>
      <c r="L3010" s="12" t="s">
        <v>2677</v>
      </c>
      <c r="M3010" s="12"/>
      <c r="N3010" s="12" t="s">
        <v>10688</v>
      </c>
      <c r="O3010" s="23">
        <v>0</v>
      </c>
      <c r="P3010" s="23">
        <v>0</v>
      </c>
      <c r="Q3010" s="23">
        <v>0</v>
      </c>
      <c r="R3010" s="24">
        <v>0</v>
      </c>
      <c r="S3010" s="25">
        <v>96</v>
      </c>
      <c r="T3010" s="21"/>
      <c r="U3010" s="22" t="str">
        <f>IFERROR(VLOOKUP(B3010,[1]Planilha1!$A$1:$B$34,2,FALSE),"Liberado")</f>
        <v>Liberado</v>
      </c>
      <c r="V3010" s="21"/>
      <c r="W3010" s="21"/>
      <c r="X3010" s="21"/>
      <c r="Y3010" s="21"/>
      <c r="Z3010" s="21"/>
      <c r="AA3010" s="21"/>
      <c r="AB3010" s="21"/>
      <c r="AC3010" s="21"/>
      <c r="AD3010" s="21"/>
      <c r="AE3010" s="21"/>
      <c r="AF3010" s="21"/>
      <c r="AG3010" s="21"/>
      <c r="AH3010" s="21"/>
      <c r="AI3010" s="21"/>
      <c r="AJ3010" s="21"/>
      <c r="AK3010" s="21"/>
      <c r="AL3010" s="21"/>
      <c r="AM3010" s="21"/>
      <c r="AN3010" s="21"/>
      <c r="AO3010" s="21"/>
      <c r="AP3010" s="21"/>
      <c r="AQ3010" s="21"/>
      <c r="AR3010" s="21"/>
      <c r="AS3010" s="21"/>
      <c r="AT3010" s="21"/>
      <c r="AU3010" s="21"/>
      <c r="AV3010" s="21"/>
      <c r="AW3010" s="21"/>
      <c r="AX3010" s="21"/>
      <c r="AY3010" s="21"/>
      <c r="AZ3010" s="21"/>
      <c r="BA3010" s="21"/>
    </row>
    <row r="3011" spans="1:53" s="31" customFormat="1" ht="20.100000000000001" customHeight="1" x14ac:dyDescent="0.2">
      <c r="A3011" s="12" t="s">
        <v>64</v>
      </c>
      <c r="B3011" s="18" t="s">
        <v>247</v>
      </c>
      <c r="C3011" s="12" t="s">
        <v>649</v>
      </c>
      <c r="D3011" s="12" t="s">
        <v>10689</v>
      </c>
      <c r="E3011" s="19" t="s">
        <v>5</v>
      </c>
      <c r="F3011" s="19" t="s">
        <v>8</v>
      </c>
      <c r="G3011" s="19" t="s">
        <v>10690</v>
      </c>
      <c r="H3011" s="12" t="s">
        <v>5152</v>
      </c>
      <c r="I3011" s="20">
        <v>50000</v>
      </c>
      <c r="J3011" s="12" t="s">
        <v>2258</v>
      </c>
      <c r="K3011" s="12" t="s">
        <v>10691</v>
      </c>
      <c r="L3011" s="12" t="s">
        <v>2288</v>
      </c>
      <c r="M3011" s="12" t="s">
        <v>10692</v>
      </c>
      <c r="N3011" s="12" t="s">
        <v>10693</v>
      </c>
      <c r="O3011" s="23">
        <v>0</v>
      </c>
      <c r="P3011" s="23">
        <v>50000</v>
      </c>
      <c r="Q3011" s="23">
        <v>0</v>
      </c>
      <c r="R3011" s="24">
        <v>0</v>
      </c>
      <c r="S3011" s="25">
        <v>70</v>
      </c>
      <c r="T3011" s="21"/>
      <c r="U3011" s="22" t="str">
        <f>IFERROR(VLOOKUP(B3011,[1]Planilha1!$A$1:$B$34,2,FALSE),"Liberado")</f>
        <v>Liberado</v>
      </c>
      <c r="V3011" s="21"/>
      <c r="W3011" s="21"/>
      <c r="X3011" s="21"/>
      <c r="Y3011" s="21"/>
      <c r="Z3011" s="21"/>
      <c r="AA3011" s="21"/>
      <c r="AB3011" s="21"/>
      <c r="AC3011" s="21"/>
      <c r="AD3011" s="21"/>
      <c r="AE3011" s="21"/>
      <c r="AF3011" s="21"/>
      <c r="AG3011" s="21"/>
      <c r="AH3011" s="21"/>
      <c r="AI3011" s="21"/>
      <c r="AJ3011" s="21"/>
      <c r="AK3011" s="21"/>
      <c r="AL3011" s="21"/>
      <c r="AM3011" s="21"/>
      <c r="AN3011" s="21"/>
      <c r="AO3011" s="21"/>
      <c r="AP3011" s="21"/>
      <c r="AQ3011" s="21"/>
      <c r="AR3011" s="21"/>
      <c r="AS3011" s="21"/>
      <c r="AT3011" s="21"/>
      <c r="AU3011" s="21"/>
      <c r="AV3011" s="21"/>
      <c r="AW3011" s="21"/>
      <c r="AX3011" s="21"/>
      <c r="AY3011" s="21"/>
      <c r="AZ3011" s="21"/>
      <c r="BA3011" s="21"/>
    </row>
    <row r="3012" spans="1:53" s="31" customFormat="1" ht="20.100000000000001" customHeight="1" x14ac:dyDescent="0.2">
      <c r="A3012" s="12" t="s">
        <v>64</v>
      </c>
      <c r="B3012" s="18" t="s">
        <v>247</v>
      </c>
      <c r="C3012" s="12" t="s">
        <v>323</v>
      </c>
      <c r="D3012" s="12" t="s">
        <v>1604</v>
      </c>
      <c r="E3012" s="19" t="s">
        <v>5</v>
      </c>
      <c r="F3012" s="19" t="s">
        <v>2673</v>
      </c>
      <c r="G3012" s="19" t="s">
        <v>6203</v>
      </c>
      <c r="H3012" s="12" t="s">
        <v>6060</v>
      </c>
      <c r="I3012" s="20">
        <v>80000</v>
      </c>
      <c r="J3012" s="12" t="s">
        <v>2258</v>
      </c>
      <c r="K3012" s="12" t="s">
        <v>6204</v>
      </c>
      <c r="L3012" s="12" t="s">
        <v>2368</v>
      </c>
      <c r="M3012" s="12"/>
      <c r="N3012" s="12" t="s">
        <v>6205</v>
      </c>
      <c r="O3012" s="23">
        <v>80011.78</v>
      </c>
      <c r="P3012" s="23">
        <v>0</v>
      </c>
      <c r="Q3012" s="23">
        <v>0</v>
      </c>
      <c r="R3012" s="24">
        <v>80011.78</v>
      </c>
      <c r="S3012" s="25">
        <v>360</v>
      </c>
      <c r="T3012" s="21"/>
      <c r="U3012" s="22" t="str">
        <f>IFERROR(VLOOKUP(B3012,[1]Planilha1!$A$1:$B$34,2,FALSE),"Liberado")</f>
        <v>Liberado</v>
      </c>
      <c r="V3012" s="21"/>
      <c r="W3012" s="21"/>
      <c r="X3012" s="21"/>
      <c r="Y3012" s="21"/>
      <c r="Z3012" s="21"/>
      <c r="AA3012" s="21"/>
      <c r="AB3012" s="21"/>
      <c r="AC3012" s="21"/>
      <c r="AD3012" s="21"/>
      <c r="AE3012" s="21"/>
      <c r="AF3012" s="21"/>
      <c r="AG3012" s="21"/>
      <c r="AH3012" s="21"/>
      <c r="AI3012" s="21"/>
      <c r="AJ3012" s="21"/>
      <c r="AK3012" s="21"/>
      <c r="AL3012" s="21"/>
      <c r="AM3012" s="21"/>
      <c r="AN3012" s="21"/>
      <c r="AO3012" s="21"/>
      <c r="AP3012" s="21"/>
      <c r="AQ3012" s="21"/>
      <c r="AR3012" s="21"/>
      <c r="AS3012" s="21"/>
      <c r="AT3012" s="21"/>
      <c r="AU3012" s="21"/>
      <c r="AV3012" s="21"/>
      <c r="AW3012" s="21"/>
      <c r="AX3012" s="21"/>
      <c r="AY3012" s="21"/>
      <c r="AZ3012" s="21"/>
      <c r="BA3012" s="21"/>
    </row>
    <row r="3013" spans="1:53" s="31" customFormat="1" ht="20.100000000000001" customHeight="1" x14ac:dyDescent="0.2">
      <c r="A3013" s="12" t="s">
        <v>64</v>
      </c>
      <c r="B3013" s="18" t="s">
        <v>247</v>
      </c>
      <c r="C3013" s="12" t="s">
        <v>323</v>
      </c>
      <c r="D3013" s="12" t="s">
        <v>1726</v>
      </c>
      <c r="E3013" s="19" t="s">
        <v>5</v>
      </c>
      <c r="F3013" s="19" t="s">
        <v>2244</v>
      </c>
      <c r="G3013" s="19" t="s">
        <v>6206</v>
      </c>
      <c r="H3013" s="12" t="s">
        <v>5886</v>
      </c>
      <c r="I3013" s="20">
        <v>7125</v>
      </c>
      <c r="J3013" s="12" t="s">
        <v>2258</v>
      </c>
      <c r="K3013" s="12" t="s">
        <v>6207</v>
      </c>
      <c r="L3013" s="12" t="s">
        <v>2368</v>
      </c>
      <c r="M3013" s="12"/>
      <c r="N3013" s="12" t="s">
        <v>6208</v>
      </c>
      <c r="O3013" s="23">
        <v>0</v>
      </c>
      <c r="P3013" s="23">
        <v>10000</v>
      </c>
      <c r="Q3013" s="23">
        <v>0</v>
      </c>
      <c r="R3013" s="24">
        <v>0</v>
      </c>
      <c r="S3013" s="25">
        <v>1160</v>
      </c>
      <c r="T3013" s="21"/>
      <c r="U3013" s="22" t="str">
        <f>IFERROR(VLOOKUP(B3013,[1]Planilha1!$A$1:$B$34,2,FALSE),"Liberado")</f>
        <v>Liberado</v>
      </c>
      <c r="V3013" s="21"/>
      <c r="W3013" s="21"/>
      <c r="X3013" s="21"/>
      <c r="Y3013" s="21"/>
      <c r="Z3013" s="21"/>
      <c r="AA3013" s="21"/>
      <c r="AB3013" s="21"/>
      <c r="AC3013" s="21"/>
      <c r="AD3013" s="21"/>
      <c r="AE3013" s="21"/>
      <c r="AF3013" s="21"/>
      <c r="AG3013" s="21"/>
      <c r="AH3013" s="21"/>
      <c r="AI3013" s="21"/>
      <c r="AJ3013" s="21"/>
      <c r="AK3013" s="21"/>
      <c r="AL3013" s="21"/>
      <c r="AM3013" s="21"/>
      <c r="AN3013" s="21"/>
      <c r="AO3013" s="21"/>
      <c r="AP3013" s="21"/>
      <c r="AQ3013" s="21"/>
      <c r="AR3013" s="21"/>
      <c r="AS3013" s="21"/>
      <c r="AT3013" s="21"/>
      <c r="AU3013" s="21"/>
      <c r="AV3013" s="21"/>
      <c r="AW3013" s="21"/>
      <c r="AX3013" s="21"/>
      <c r="AY3013" s="21"/>
      <c r="AZ3013" s="21"/>
      <c r="BA3013" s="21"/>
    </row>
    <row r="3014" spans="1:53" s="31" customFormat="1" ht="20.100000000000001" customHeight="1" x14ac:dyDescent="0.2">
      <c r="A3014" s="12" t="s">
        <v>64</v>
      </c>
      <c r="B3014" s="18" t="s">
        <v>247</v>
      </c>
      <c r="C3014" s="12" t="s">
        <v>323</v>
      </c>
      <c r="D3014" s="12" t="s">
        <v>1727</v>
      </c>
      <c r="E3014" s="19" t="s">
        <v>5</v>
      </c>
      <c r="F3014" s="19" t="s">
        <v>3827</v>
      </c>
      <c r="G3014" s="19" t="s">
        <v>6209</v>
      </c>
      <c r="H3014" s="12" t="s">
        <v>2709</v>
      </c>
      <c r="I3014" s="20">
        <v>60000</v>
      </c>
      <c r="J3014" s="12" t="s">
        <v>2258</v>
      </c>
      <c r="K3014" s="12" t="s">
        <v>6210</v>
      </c>
      <c r="L3014" s="12" t="s">
        <v>2368</v>
      </c>
      <c r="M3014" s="12"/>
      <c r="N3014" s="12" t="s">
        <v>6211</v>
      </c>
      <c r="O3014" s="23">
        <v>0</v>
      </c>
      <c r="P3014" s="23">
        <v>74790.11</v>
      </c>
      <c r="Q3014" s="23">
        <v>0</v>
      </c>
      <c r="R3014" s="24">
        <v>0</v>
      </c>
      <c r="S3014" s="25">
        <v>912</v>
      </c>
      <c r="T3014" s="21"/>
      <c r="U3014" s="22" t="str">
        <f>IFERROR(VLOOKUP(B3014,[1]Planilha1!$A$1:$B$34,2,FALSE),"Liberado")</f>
        <v>Liberado</v>
      </c>
      <c r="V3014" s="21"/>
      <c r="W3014" s="21"/>
      <c r="X3014" s="21"/>
      <c r="Y3014" s="21"/>
      <c r="Z3014" s="21"/>
      <c r="AA3014" s="21"/>
      <c r="AB3014" s="21"/>
      <c r="AC3014" s="21"/>
      <c r="AD3014" s="21"/>
      <c r="AE3014" s="21"/>
      <c r="AF3014" s="21"/>
      <c r="AG3014" s="21"/>
      <c r="AH3014" s="21"/>
      <c r="AI3014" s="21"/>
      <c r="AJ3014" s="21"/>
      <c r="AK3014" s="21"/>
      <c r="AL3014" s="21"/>
      <c r="AM3014" s="21"/>
      <c r="AN3014" s="21"/>
      <c r="AO3014" s="21"/>
      <c r="AP3014" s="21"/>
      <c r="AQ3014" s="21"/>
      <c r="AR3014" s="21"/>
      <c r="AS3014" s="21"/>
      <c r="AT3014" s="21"/>
      <c r="AU3014" s="21"/>
      <c r="AV3014" s="21"/>
      <c r="AW3014" s="21"/>
      <c r="AX3014" s="21"/>
      <c r="AY3014" s="21"/>
      <c r="AZ3014" s="21"/>
      <c r="BA3014" s="21"/>
    </row>
    <row r="3015" spans="1:53" s="31" customFormat="1" ht="20.100000000000001" customHeight="1" x14ac:dyDescent="0.2">
      <c r="A3015" s="12" t="s">
        <v>64</v>
      </c>
      <c r="B3015" s="18" t="s">
        <v>247</v>
      </c>
      <c r="C3015" s="12" t="s">
        <v>323</v>
      </c>
      <c r="D3015" s="12" t="s">
        <v>1728</v>
      </c>
      <c r="E3015" s="19" t="s">
        <v>5</v>
      </c>
      <c r="F3015" s="19" t="s">
        <v>2273</v>
      </c>
      <c r="G3015" s="19" t="s">
        <v>6212</v>
      </c>
      <c r="H3015" s="12" t="s">
        <v>6213</v>
      </c>
      <c r="I3015" s="20">
        <v>30000</v>
      </c>
      <c r="J3015" s="12" t="s">
        <v>2302</v>
      </c>
      <c r="K3015" s="12" t="s">
        <v>2303</v>
      </c>
      <c r="L3015" s="12" t="s">
        <v>2266</v>
      </c>
      <c r="M3015" s="12"/>
      <c r="N3015" s="12" t="s">
        <v>6215</v>
      </c>
      <c r="O3015" s="23">
        <v>0</v>
      </c>
      <c r="P3015" s="23">
        <v>0</v>
      </c>
      <c r="Q3015" s="23">
        <v>0</v>
      </c>
      <c r="R3015" s="24">
        <v>0</v>
      </c>
      <c r="S3015" s="25">
        <v>544</v>
      </c>
      <c r="T3015" s="21"/>
      <c r="U3015" s="22" t="str">
        <f>IFERROR(VLOOKUP(B3015,[1]Planilha1!$A$1:$B$34,2,FALSE),"Liberado")</f>
        <v>Liberado</v>
      </c>
      <c r="V3015" s="21"/>
      <c r="W3015" s="21"/>
      <c r="X3015" s="21"/>
      <c r="Y3015" s="21"/>
      <c r="Z3015" s="21"/>
      <c r="AA3015" s="21"/>
      <c r="AB3015" s="21"/>
      <c r="AC3015" s="21"/>
      <c r="AD3015" s="21"/>
      <c r="AE3015" s="21"/>
      <c r="AF3015" s="21"/>
      <c r="AG3015" s="21"/>
      <c r="AH3015" s="21"/>
      <c r="AI3015" s="21"/>
      <c r="AJ3015" s="21"/>
      <c r="AK3015" s="21"/>
      <c r="AL3015" s="21"/>
      <c r="AM3015" s="21"/>
      <c r="AN3015" s="21"/>
      <c r="AO3015" s="21"/>
      <c r="AP3015" s="21"/>
      <c r="AQ3015" s="21"/>
      <c r="AR3015" s="21"/>
      <c r="AS3015" s="21"/>
      <c r="AT3015" s="21"/>
      <c r="AU3015" s="21"/>
      <c r="AV3015" s="21"/>
      <c r="AW3015" s="21"/>
      <c r="AX3015" s="21"/>
      <c r="AY3015" s="21"/>
      <c r="AZ3015" s="21"/>
      <c r="BA3015" s="21"/>
    </row>
    <row r="3016" spans="1:53" s="31" customFormat="1" ht="20.100000000000001" customHeight="1" x14ac:dyDescent="0.2">
      <c r="A3016" s="12" t="s">
        <v>64</v>
      </c>
      <c r="B3016" s="18" t="s">
        <v>247</v>
      </c>
      <c r="C3016" s="12" t="s">
        <v>323</v>
      </c>
      <c r="D3016" s="12" t="s">
        <v>10694</v>
      </c>
      <c r="E3016" s="19" t="s">
        <v>5</v>
      </c>
      <c r="F3016" s="19" t="s">
        <v>2244</v>
      </c>
      <c r="G3016" s="19" t="s">
        <v>10695</v>
      </c>
      <c r="H3016" s="12" t="s">
        <v>6213</v>
      </c>
      <c r="I3016" s="20">
        <v>21079.77</v>
      </c>
      <c r="J3016" s="12" t="s">
        <v>2258</v>
      </c>
      <c r="K3016" s="12" t="s">
        <v>2410</v>
      </c>
      <c r="L3016" s="12" t="s">
        <v>2368</v>
      </c>
      <c r="M3016" s="12"/>
      <c r="N3016" s="12" t="s">
        <v>2412</v>
      </c>
      <c r="O3016" s="23">
        <v>0</v>
      </c>
      <c r="P3016" s="23">
        <v>10000</v>
      </c>
      <c r="Q3016" s="23">
        <v>0</v>
      </c>
      <c r="R3016" s="24">
        <v>0</v>
      </c>
      <c r="S3016" s="25">
        <v>480</v>
      </c>
      <c r="T3016" s="21"/>
      <c r="U3016" s="22" t="str">
        <f>IFERROR(VLOOKUP(B3016,[1]Planilha1!$A$1:$B$34,2,FALSE),"Liberado")</f>
        <v>Liberado</v>
      </c>
      <c r="V3016" s="21"/>
      <c r="W3016" s="21"/>
      <c r="X3016" s="21"/>
      <c r="Y3016" s="21"/>
      <c r="Z3016" s="21"/>
      <c r="AA3016" s="21"/>
      <c r="AB3016" s="21"/>
      <c r="AC3016" s="21"/>
      <c r="AD3016" s="21"/>
      <c r="AE3016" s="21"/>
      <c r="AF3016" s="21"/>
      <c r="AG3016" s="21"/>
      <c r="AH3016" s="21"/>
      <c r="AI3016" s="21"/>
      <c r="AJ3016" s="21"/>
      <c r="AK3016" s="21"/>
      <c r="AL3016" s="21"/>
      <c r="AM3016" s="21"/>
      <c r="AN3016" s="21"/>
      <c r="AO3016" s="21"/>
      <c r="AP3016" s="21"/>
      <c r="AQ3016" s="21"/>
      <c r="AR3016" s="21"/>
      <c r="AS3016" s="21"/>
      <c r="AT3016" s="21"/>
      <c r="AU3016" s="21"/>
      <c r="AV3016" s="21"/>
      <c r="AW3016" s="21"/>
      <c r="AX3016" s="21"/>
      <c r="AY3016" s="21"/>
      <c r="AZ3016" s="21"/>
      <c r="BA3016" s="21"/>
    </row>
    <row r="3017" spans="1:53" s="31" customFormat="1" ht="20.100000000000001" customHeight="1" x14ac:dyDescent="0.2">
      <c r="A3017" s="12" t="s">
        <v>64</v>
      </c>
      <c r="B3017" s="18" t="s">
        <v>247</v>
      </c>
      <c r="C3017" s="12" t="s">
        <v>323</v>
      </c>
      <c r="D3017" s="12" t="s">
        <v>1729</v>
      </c>
      <c r="E3017" s="19" t="s">
        <v>5</v>
      </c>
      <c r="F3017" s="19" t="s">
        <v>2244</v>
      </c>
      <c r="G3017" s="19" t="s">
        <v>6216</v>
      </c>
      <c r="H3017" s="12" t="s">
        <v>6217</v>
      </c>
      <c r="I3017" s="20">
        <v>54742.41</v>
      </c>
      <c r="J3017" s="12" t="s">
        <v>2302</v>
      </c>
      <c r="K3017" s="12" t="s">
        <v>6218</v>
      </c>
      <c r="L3017" s="12" t="s">
        <v>2299</v>
      </c>
      <c r="M3017" s="12"/>
      <c r="N3017" s="12" t="s">
        <v>6219</v>
      </c>
      <c r="O3017" s="23">
        <v>0</v>
      </c>
      <c r="P3017" s="23">
        <v>10000</v>
      </c>
      <c r="Q3017" s="23">
        <v>0</v>
      </c>
      <c r="R3017" s="24">
        <v>0</v>
      </c>
      <c r="S3017" s="25">
        <v>520</v>
      </c>
      <c r="T3017" s="21"/>
      <c r="U3017" s="22" t="str">
        <f>IFERROR(VLOOKUP(B3017,[1]Planilha1!$A$1:$B$34,2,FALSE),"Liberado")</f>
        <v>Liberado</v>
      </c>
      <c r="V3017" s="21"/>
      <c r="W3017" s="21"/>
      <c r="X3017" s="21"/>
      <c r="Y3017" s="21"/>
      <c r="Z3017" s="21"/>
      <c r="AA3017" s="21"/>
      <c r="AB3017" s="21"/>
      <c r="AC3017" s="21"/>
      <c r="AD3017" s="21"/>
      <c r="AE3017" s="21"/>
      <c r="AF3017" s="21"/>
      <c r="AG3017" s="21"/>
      <c r="AH3017" s="21"/>
      <c r="AI3017" s="21"/>
      <c r="AJ3017" s="21"/>
      <c r="AK3017" s="21"/>
      <c r="AL3017" s="21"/>
      <c r="AM3017" s="21"/>
      <c r="AN3017" s="21"/>
      <c r="AO3017" s="21"/>
      <c r="AP3017" s="21"/>
      <c r="AQ3017" s="21"/>
      <c r="AR3017" s="21"/>
      <c r="AS3017" s="21"/>
      <c r="AT3017" s="21"/>
      <c r="AU3017" s="21"/>
      <c r="AV3017" s="21"/>
      <c r="AW3017" s="21"/>
      <c r="AX3017" s="21"/>
      <c r="AY3017" s="21"/>
      <c r="AZ3017" s="21"/>
      <c r="BA3017" s="21"/>
    </row>
    <row r="3018" spans="1:53" s="31" customFormat="1" ht="20.100000000000001" customHeight="1" x14ac:dyDescent="0.2">
      <c r="A3018" s="12" t="s">
        <v>64</v>
      </c>
      <c r="B3018" s="18" t="s">
        <v>247</v>
      </c>
      <c r="C3018" s="12" t="s">
        <v>323</v>
      </c>
      <c r="D3018" s="12" t="s">
        <v>10696</v>
      </c>
      <c r="E3018" s="19" t="s">
        <v>5</v>
      </c>
      <c r="F3018" s="19" t="s">
        <v>2244</v>
      </c>
      <c r="G3018" s="19" t="s">
        <v>10697</v>
      </c>
      <c r="H3018" s="12" t="s">
        <v>6180</v>
      </c>
      <c r="I3018" s="20">
        <v>37480</v>
      </c>
      <c r="J3018" s="12" t="s">
        <v>2302</v>
      </c>
      <c r="K3018" s="12" t="s">
        <v>2303</v>
      </c>
      <c r="L3018" s="12" t="s">
        <v>2827</v>
      </c>
      <c r="M3018" s="12"/>
      <c r="N3018" s="12" t="s">
        <v>10698</v>
      </c>
      <c r="O3018" s="23">
        <v>0</v>
      </c>
      <c r="P3018" s="23">
        <v>9370</v>
      </c>
      <c r="Q3018" s="23">
        <v>0</v>
      </c>
      <c r="R3018" s="24">
        <v>0</v>
      </c>
      <c r="S3018" s="25">
        <v>192</v>
      </c>
      <c r="T3018" s="21"/>
      <c r="U3018" s="22" t="str">
        <f>IFERROR(VLOOKUP(B3018,[1]Planilha1!$A$1:$B$34,2,FALSE),"Liberado")</f>
        <v>Liberado</v>
      </c>
      <c r="V3018" s="21"/>
      <c r="W3018" s="21"/>
      <c r="X3018" s="21"/>
      <c r="Y3018" s="21"/>
      <c r="Z3018" s="21"/>
      <c r="AA3018" s="21"/>
      <c r="AB3018" s="21"/>
      <c r="AC3018" s="21"/>
      <c r="AD3018" s="21"/>
      <c r="AE3018" s="21"/>
      <c r="AF3018" s="21"/>
      <c r="AG3018" s="21"/>
      <c r="AH3018" s="21"/>
      <c r="AI3018" s="21"/>
      <c r="AJ3018" s="21"/>
      <c r="AK3018" s="21"/>
      <c r="AL3018" s="21"/>
      <c r="AM3018" s="21"/>
      <c r="AN3018" s="21"/>
      <c r="AO3018" s="21"/>
      <c r="AP3018" s="21"/>
      <c r="AQ3018" s="21"/>
      <c r="AR3018" s="21"/>
      <c r="AS3018" s="21"/>
      <c r="AT3018" s="21"/>
      <c r="AU3018" s="21"/>
      <c r="AV3018" s="21"/>
      <c r="AW3018" s="21"/>
      <c r="AX3018" s="21"/>
      <c r="AY3018" s="21"/>
      <c r="AZ3018" s="21"/>
      <c r="BA3018" s="21"/>
    </row>
    <row r="3019" spans="1:53" s="31" customFormat="1" ht="20.100000000000001" customHeight="1" x14ac:dyDescent="0.2">
      <c r="A3019" s="12" t="s">
        <v>64</v>
      </c>
      <c r="B3019" s="18" t="s">
        <v>247</v>
      </c>
      <c r="C3019" s="12" t="s">
        <v>323</v>
      </c>
      <c r="D3019" s="12" t="s">
        <v>10699</v>
      </c>
      <c r="E3019" s="19" t="s">
        <v>5</v>
      </c>
      <c r="F3019" s="19" t="s">
        <v>2244</v>
      </c>
      <c r="G3019" s="19" t="s">
        <v>10700</v>
      </c>
      <c r="H3019" s="12" t="s">
        <v>10701</v>
      </c>
      <c r="I3019" s="20">
        <v>37480</v>
      </c>
      <c r="J3019" s="12" t="s">
        <v>2258</v>
      </c>
      <c r="K3019" s="12" t="s">
        <v>10702</v>
      </c>
      <c r="L3019" s="12" t="s">
        <v>8102</v>
      </c>
      <c r="M3019" s="12" t="s">
        <v>10692</v>
      </c>
      <c r="N3019" s="12" t="s">
        <v>4717</v>
      </c>
      <c r="O3019" s="23">
        <v>0</v>
      </c>
      <c r="P3019" s="23">
        <v>37480</v>
      </c>
      <c r="Q3019" s="23">
        <v>0</v>
      </c>
      <c r="R3019" s="24">
        <v>0</v>
      </c>
      <c r="S3019" s="25">
        <v>0</v>
      </c>
      <c r="T3019" s="21"/>
      <c r="U3019" s="22" t="str">
        <f>IFERROR(VLOOKUP(B3019,[1]Planilha1!$A$1:$B$34,2,FALSE),"Liberado")</f>
        <v>Liberado</v>
      </c>
      <c r="V3019" s="21"/>
      <c r="W3019" s="21"/>
      <c r="X3019" s="21"/>
      <c r="Y3019" s="21"/>
      <c r="Z3019" s="21"/>
      <c r="AA3019" s="21"/>
      <c r="AB3019" s="21"/>
      <c r="AC3019" s="21"/>
      <c r="AD3019" s="21"/>
      <c r="AE3019" s="21"/>
      <c r="AF3019" s="21"/>
      <c r="AG3019" s="21"/>
      <c r="AH3019" s="21"/>
      <c r="AI3019" s="21"/>
      <c r="AJ3019" s="21"/>
      <c r="AK3019" s="21"/>
      <c r="AL3019" s="21"/>
      <c r="AM3019" s="21"/>
      <c r="AN3019" s="21"/>
      <c r="AO3019" s="21"/>
      <c r="AP3019" s="21"/>
      <c r="AQ3019" s="21"/>
      <c r="AR3019" s="21"/>
      <c r="AS3019" s="21"/>
      <c r="AT3019" s="21"/>
      <c r="AU3019" s="21"/>
      <c r="AV3019" s="21"/>
      <c r="AW3019" s="21"/>
      <c r="AX3019" s="21"/>
      <c r="AY3019" s="21"/>
      <c r="AZ3019" s="21"/>
      <c r="BA3019" s="21"/>
    </row>
    <row r="3020" spans="1:53" s="31" customFormat="1" ht="20.100000000000001" customHeight="1" x14ac:dyDescent="0.2">
      <c r="A3020" s="12" t="s">
        <v>64</v>
      </c>
      <c r="B3020" s="18" t="s">
        <v>247</v>
      </c>
      <c r="C3020" s="12" t="s">
        <v>667</v>
      </c>
      <c r="D3020" s="12" t="s">
        <v>1730</v>
      </c>
      <c r="E3020" s="19" t="s">
        <v>5</v>
      </c>
      <c r="F3020" s="19" t="s">
        <v>2244</v>
      </c>
      <c r="G3020" s="19" t="s">
        <v>6220</v>
      </c>
      <c r="H3020" s="12" t="s">
        <v>4248</v>
      </c>
      <c r="I3020" s="20">
        <v>2002.8</v>
      </c>
      <c r="J3020" s="12" t="s">
        <v>2325</v>
      </c>
      <c r="K3020" s="12" t="s">
        <v>6221</v>
      </c>
      <c r="L3020" s="12" t="s">
        <v>2491</v>
      </c>
      <c r="M3020" s="12"/>
      <c r="N3020" s="12" t="s">
        <v>7927</v>
      </c>
      <c r="O3020" s="23">
        <v>0</v>
      </c>
      <c r="P3020" s="23">
        <v>10000</v>
      </c>
      <c r="Q3020" s="23">
        <v>0</v>
      </c>
      <c r="R3020" s="24">
        <v>0</v>
      </c>
      <c r="S3020" s="25">
        <v>1200</v>
      </c>
      <c r="T3020" s="21"/>
      <c r="U3020" s="22" t="str">
        <f>IFERROR(VLOOKUP(B3020,[1]Planilha1!$A$1:$B$34,2,FALSE),"Liberado")</f>
        <v>Liberado</v>
      </c>
      <c r="V3020" s="21"/>
      <c r="W3020" s="21"/>
      <c r="X3020" s="21"/>
      <c r="Y3020" s="21"/>
      <c r="Z3020" s="21"/>
      <c r="AA3020" s="21"/>
      <c r="AB3020" s="21"/>
      <c r="AC3020" s="21"/>
      <c r="AD3020" s="21"/>
      <c r="AE3020" s="21"/>
      <c r="AF3020" s="21"/>
      <c r="AG3020" s="21"/>
      <c r="AH3020" s="21"/>
      <c r="AI3020" s="21"/>
      <c r="AJ3020" s="21"/>
      <c r="AK3020" s="21"/>
      <c r="AL3020" s="21"/>
      <c r="AM3020" s="21"/>
      <c r="AN3020" s="21"/>
      <c r="AO3020" s="21"/>
      <c r="AP3020" s="21"/>
      <c r="AQ3020" s="21"/>
      <c r="AR3020" s="21"/>
      <c r="AS3020" s="21"/>
      <c r="AT3020" s="21"/>
      <c r="AU3020" s="21"/>
      <c r="AV3020" s="21"/>
      <c r="AW3020" s="21"/>
      <c r="AX3020" s="21"/>
      <c r="AY3020" s="21"/>
      <c r="AZ3020" s="21"/>
      <c r="BA3020" s="21"/>
    </row>
    <row r="3021" spans="1:53" s="31" customFormat="1" ht="20.100000000000001" customHeight="1" x14ac:dyDescent="0.2">
      <c r="A3021" s="12" t="s">
        <v>64</v>
      </c>
      <c r="B3021" s="18" t="s">
        <v>247</v>
      </c>
      <c r="C3021" s="12" t="s">
        <v>667</v>
      </c>
      <c r="D3021" s="12" t="s">
        <v>1731</v>
      </c>
      <c r="E3021" s="19" t="s">
        <v>5</v>
      </c>
      <c r="F3021" s="19" t="s">
        <v>2244</v>
      </c>
      <c r="G3021" s="19" t="s">
        <v>6222</v>
      </c>
      <c r="H3021" s="12" t="s">
        <v>4248</v>
      </c>
      <c r="I3021" s="20">
        <v>3254.16</v>
      </c>
      <c r="J3021" s="12" t="s">
        <v>2325</v>
      </c>
      <c r="K3021" s="12" t="s">
        <v>6223</v>
      </c>
      <c r="L3021" s="12" t="s">
        <v>2491</v>
      </c>
      <c r="M3021" s="12"/>
      <c r="N3021" s="12" t="s">
        <v>7927</v>
      </c>
      <c r="O3021" s="23">
        <v>0</v>
      </c>
      <c r="P3021" s="23">
        <v>10000</v>
      </c>
      <c r="Q3021" s="23">
        <v>0</v>
      </c>
      <c r="R3021" s="24">
        <v>0</v>
      </c>
      <c r="S3021" s="25">
        <v>920</v>
      </c>
      <c r="T3021" s="21"/>
      <c r="U3021" s="22" t="str">
        <f>IFERROR(VLOOKUP(B3021,[1]Planilha1!$A$1:$B$34,2,FALSE),"Liberado")</f>
        <v>Liberado</v>
      </c>
      <c r="V3021" s="21"/>
      <c r="W3021" s="21"/>
      <c r="X3021" s="21"/>
      <c r="Y3021" s="21"/>
      <c r="Z3021" s="21"/>
      <c r="AA3021" s="21"/>
      <c r="AB3021" s="21"/>
      <c r="AC3021" s="21"/>
      <c r="AD3021" s="21"/>
      <c r="AE3021" s="21"/>
      <c r="AF3021" s="21"/>
      <c r="AG3021" s="21"/>
      <c r="AH3021" s="21"/>
      <c r="AI3021" s="21"/>
      <c r="AJ3021" s="21"/>
      <c r="AK3021" s="21"/>
      <c r="AL3021" s="21"/>
      <c r="AM3021" s="21"/>
      <c r="AN3021" s="21"/>
      <c r="AO3021" s="21"/>
      <c r="AP3021" s="21"/>
      <c r="AQ3021" s="21"/>
      <c r="AR3021" s="21"/>
      <c r="AS3021" s="21"/>
      <c r="AT3021" s="21"/>
      <c r="AU3021" s="21"/>
      <c r="AV3021" s="21"/>
      <c r="AW3021" s="21"/>
      <c r="AX3021" s="21"/>
      <c r="AY3021" s="21"/>
      <c r="AZ3021" s="21"/>
      <c r="BA3021" s="21"/>
    </row>
    <row r="3022" spans="1:53" s="31" customFormat="1" ht="20.100000000000001" customHeight="1" x14ac:dyDescent="0.2">
      <c r="A3022" s="12" t="s">
        <v>64</v>
      </c>
      <c r="B3022" s="18" t="s">
        <v>247</v>
      </c>
      <c r="C3022" s="12" t="s">
        <v>667</v>
      </c>
      <c r="D3022" s="12" t="s">
        <v>1731</v>
      </c>
      <c r="E3022" s="19" t="s">
        <v>5</v>
      </c>
      <c r="F3022" s="19" t="s">
        <v>2244</v>
      </c>
      <c r="G3022" s="19" t="s">
        <v>6224</v>
      </c>
      <c r="H3022" s="12" t="s">
        <v>4248</v>
      </c>
      <c r="I3022" s="20">
        <v>26541.52</v>
      </c>
      <c r="J3022" s="12" t="s">
        <v>2325</v>
      </c>
      <c r="K3022" s="12" t="s">
        <v>6225</v>
      </c>
      <c r="L3022" s="12" t="s">
        <v>4407</v>
      </c>
      <c r="M3022" s="12"/>
      <c r="N3022" s="12" t="s">
        <v>7927</v>
      </c>
      <c r="O3022" s="23">
        <v>0</v>
      </c>
      <c r="P3022" s="23">
        <v>0</v>
      </c>
      <c r="Q3022" s="23">
        <v>0</v>
      </c>
      <c r="R3022" s="24">
        <v>0</v>
      </c>
      <c r="S3022" s="25">
        <v>760</v>
      </c>
      <c r="T3022" s="21"/>
      <c r="U3022" s="22" t="str">
        <f>IFERROR(VLOOKUP(B3022,[1]Planilha1!$A$1:$B$34,2,FALSE),"Liberado")</f>
        <v>Liberado</v>
      </c>
      <c r="V3022" s="21"/>
      <c r="W3022" s="21"/>
      <c r="X3022" s="21"/>
      <c r="Y3022" s="21"/>
      <c r="Z3022" s="21"/>
      <c r="AA3022" s="21"/>
      <c r="AB3022" s="21"/>
      <c r="AC3022" s="21"/>
      <c r="AD3022" s="21"/>
      <c r="AE3022" s="21"/>
      <c r="AF3022" s="21"/>
      <c r="AG3022" s="21"/>
      <c r="AH3022" s="21"/>
      <c r="AI3022" s="21"/>
      <c r="AJ3022" s="21"/>
      <c r="AK3022" s="21"/>
      <c r="AL3022" s="21"/>
      <c r="AM3022" s="21"/>
      <c r="AN3022" s="21"/>
      <c r="AO3022" s="21"/>
      <c r="AP3022" s="21"/>
      <c r="AQ3022" s="21"/>
      <c r="AR3022" s="21"/>
      <c r="AS3022" s="21"/>
      <c r="AT3022" s="21"/>
      <c r="AU3022" s="21"/>
      <c r="AV3022" s="21"/>
      <c r="AW3022" s="21"/>
      <c r="AX3022" s="21"/>
      <c r="AY3022" s="21"/>
      <c r="AZ3022" s="21"/>
      <c r="BA3022" s="21"/>
    </row>
    <row r="3023" spans="1:53" s="31" customFormat="1" ht="20.100000000000001" customHeight="1" x14ac:dyDescent="0.2">
      <c r="A3023" s="12" t="s">
        <v>64</v>
      </c>
      <c r="B3023" s="18" t="s">
        <v>247</v>
      </c>
      <c r="C3023" s="12" t="s">
        <v>667</v>
      </c>
      <c r="D3023" s="12" t="s">
        <v>1732</v>
      </c>
      <c r="E3023" s="19" t="s">
        <v>5</v>
      </c>
      <c r="F3023" s="19" t="s">
        <v>2273</v>
      </c>
      <c r="G3023" s="19" t="s">
        <v>6226</v>
      </c>
      <c r="H3023" s="12" t="s">
        <v>6213</v>
      </c>
      <c r="I3023" s="20">
        <v>26400</v>
      </c>
      <c r="J3023" s="12" t="s">
        <v>2302</v>
      </c>
      <c r="K3023" s="12" t="s">
        <v>3124</v>
      </c>
      <c r="L3023" s="12" t="s">
        <v>2299</v>
      </c>
      <c r="M3023" s="12"/>
      <c r="N3023" s="12" t="s">
        <v>6227</v>
      </c>
      <c r="O3023" s="23">
        <v>0</v>
      </c>
      <c r="P3023" s="23">
        <v>9217.3700000000008</v>
      </c>
      <c r="Q3023" s="23">
        <v>0</v>
      </c>
      <c r="R3023" s="24">
        <v>0</v>
      </c>
      <c r="S3023" s="25">
        <v>544</v>
      </c>
      <c r="T3023" s="21"/>
      <c r="U3023" s="22" t="str">
        <f>IFERROR(VLOOKUP(B3023,[1]Planilha1!$A$1:$B$34,2,FALSE),"Liberado")</f>
        <v>Liberado</v>
      </c>
      <c r="V3023" s="21"/>
      <c r="W3023" s="21"/>
      <c r="X3023" s="21"/>
      <c r="Y3023" s="21"/>
      <c r="Z3023" s="21"/>
      <c r="AA3023" s="21"/>
      <c r="AB3023" s="21"/>
      <c r="AC3023" s="21"/>
      <c r="AD3023" s="21"/>
      <c r="AE3023" s="21"/>
      <c r="AF3023" s="21"/>
      <c r="AG3023" s="21"/>
      <c r="AH3023" s="21"/>
      <c r="AI3023" s="21"/>
      <c r="AJ3023" s="21"/>
      <c r="AK3023" s="21"/>
      <c r="AL3023" s="21"/>
      <c r="AM3023" s="21"/>
      <c r="AN3023" s="21"/>
      <c r="AO3023" s="21"/>
      <c r="AP3023" s="21"/>
      <c r="AQ3023" s="21"/>
      <c r="AR3023" s="21"/>
      <c r="AS3023" s="21"/>
      <c r="AT3023" s="21"/>
      <c r="AU3023" s="21"/>
      <c r="AV3023" s="21"/>
      <c r="AW3023" s="21"/>
      <c r="AX3023" s="21"/>
      <c r="AY3023" s="21"/>
      <c r="AZ3023" s="21"/>
      <c r="BA3023" s="21"/>
    </row>
    <row r="3024" spans="1:53" s="31" customFormat="1" ht="20.100000000000001" customHeight="1" x14ac:dyDescent="0.2">
      <c r="A3024" s="12" t="s">
        <v>64</v>
      </c>
      <c r="B3024" s="18" t="s">
        <v>247</v>
      </c>
      <c r="C3024" s="12" t="s">
        <v>667</v>
      </c>
      <c r="D3024" s="12" t="s">
        <v>10703</v>
      </c>
      <c r="E3024" s="19" t="s">
        <v>5</v>
      </c>
      <c r="F3024" s="19" t="s">
        <v>14</v>
      </c>
      <c r="G3024" s="19" t="s">
        <v>10704</v>
      </c>
      <c r="H3024" s="12" t="s">
        <v>6213</v>
      </c>
      <c r="I3024" s="20">
        <v>10000</v>
      </c>
      <c r="J3024" s="12" t="s">
        <v>2302</v>
      </c>
      <c r="K3024" s="12" t="s">
        <v>2303</v>
      </c>
      <c r="L3024" s="12" t="s">
        <v>2299</v>
      </c>
      <c r="M3024" s="12"/>
      <c r="N3024" s="12" t="s">
        <v>10705</v>
      </c>
      <c r="O3024" s="23">
        <v>0</v>
      </c>
      <c r="P3024" s="23">
        <v>0</v>
      </c>
      <c r="Q3024" s="23">
        <v>0</v>
      </c>
      <c r="R3024" s="24">
        <v>0</v>
      </c>
      <c r="S3024" s="25">
        <v>224</v>
      </c>
      <c r="T3024" s="21"/>
      <c r="U3024" s="22" t="str">
        <f>IFERROR(VLOOKUP(B3024,[1]Planilha1!$A$1:$B$34,2,FALSE),"Liberado")</f>
        <v>Liberado</v>
      </c>
      <c r="V3024" s="21"/>
      <c r="W3024" s="21"/>
      <c r="X3024" s="21"/>
      <c r="Y3024" s="21"/>
      <c r="Z3024" s="21"/>
      <c r="AA3024" s="21"/>
      <c r="AB3024" s="21"/>
      <c r="AC3024" s="21"/>
      <c r="AD3024" s="21"/>
      <c r="AE3024" s="21"/>
      <c r="AF3024" s="21"/>
      <c r="AG3024" s="21"/>
      <c r="AH3024" s="21"/>
      <c r="AI3024" s="21"/>
      <c r="AJ3024" s="21"/>
      <c r="AK3024" s="21"/>
      <c r="AL3024" s="21"/>
      <c r="AM3024" s="21"/>
      <c r="AN3024" s="21"/>
      <c r="AO3024" s="21"/>
      <c r="AP3024" s="21"/>
      <c r="AQ3024" s="21"/>
      <c r="AR3024" s="21"/>
      <c r="AS3024" s="21"/>
      <c r="AT3024" s="21"/>
      <c r="AU3024" s="21"/>
      <c r="AV3024" s="21"/>
      <c r="AW3024" s="21"/>
      <c r="AX3024" s="21"/>
      <c r="AY3024" s="21"/>
      <c r="AZ3024" s="21"/>
      <c r="BA3024" s="21"/>
    </row>
    <row r="3025" spans="1:53" s="31" customFormat="1" ht="20.100000000000001" customHeight="1" x14ac:dyDescent="0.2">
      <c r="A3025" s="12" t="s">
        <v>64</v>
      </c>
      <c r="B3025" s="18" t="s">
        <v>247</v>
      </c>
      <c r="C3025" s="12" t="s">
        <v>667</v>
      </c>
      <c r="D3025" s="12" t="s">
        <v>10706</v>
      </c>
      <c r="E3025" s="19" t="s">
        <v>5</v>
      </c>
      <c r="F3025" s="19" t="s">
        <v>8714</v>
      </c>
      <c r="G3025" s="19" t="s">
        <v>10707</v>
      </c>
      <c r="H3025" s="12" t="s">
        <v>10708</v>
      </c>
      <c r="I3025" s="20">
        <v>17768.759999999998</v>
      </c>
      <c r="J3025" s="12" t="s">
        <v>2302</v>
      </c>
      <c r="K3025" s="12" t="s">
        <v>10709</v>
      </c>
      <c r="L3025" s="12" t="s">
        <v>2288</v>
      </c>
      <c r="M3025" s="12" t="s">
        <v>10692</v>
      </c>
      <c r="N3025" s="12" t="s">
        <v>10710</v>
      </c>
      <c r="O3025" s="23">
        <v>0</v>
      </c>
      <c r="P3025" s="23">
        <v>10000</v>
      </c>
      <c r="Q3025" s="23">
        <v>0</v>
      </c>
      <c r="R3025" s="24">
        <v>0</v>
      </c>
      <c r="S3025" s="25">
        <v>96</v>
      </c>
      <c r="T3025" s="21"/>
      <c r="U3025" s="22" t="str">
        <f>IFERROR(VLOOKUP(B3025,[1]Planilha1!$A$1:$B$34,2,FALSE),"Liberado")</f>
        <v>Liberado</v>
      </c>
      <c r="V3025" s="21"/>
      <c r="W3025" s="21"/>
      <c r="X3025" s="21"/>
      <c r="Y3025" s="21"/>
      <c r="Z3025" s="21"/>
      <c r="AA3025" s="21"/>
      <c r="AB3025" s="21"/>
      <c r="AC3025" s="21"/>
      <c r="AD3025" s="21"/>
      <c r="AE3025" s="21"/>
      <c r="AF3025" s="21"/>
      <c r="AG3025" s="21"/>
      <c r="AH3025" s="21"/>
      <c r="AI3025" s="21"/>
      <c r="AJ3025" s="21"/>
      <c r="AK3025" s="21"/>
      <c r="AL3025" s="21"/>
      <c r="AM3025" s="21"/>
      <c r="AN3025" s="21"/>
      <c r="AO3025" s="21"/>
      <c r="AP3025" s="21"/>
      <c r="AQ3025" s="21"/>
      <c r="AR3025" s="21"/>
      <c r="AS3025" s="21"/>
      <c r="AT3025" s="21"/>
      <c r="AU3025" s="21"/>
      <c r="AV3025" s="21"/>
      <c r="AW3025" s="21"/>
      <c r="AX3025" s="21"/>
      <c r="AY3025" s="21"/>
      <c r="AZ3025" s="21"/>
      <c r="BA3025" s="21"/>
    </row>
    <row r="3026" spans="1:53" s="31" customFormat="1" ht="20.100000000000001" customHeight="1" x14ac:dyDescent="0.2">
      <c r="A3026" s="12" t="s">
        <v>64</v>
      </c>
      <c r="B3026" s="18" t="s">
        <v>247</v>
      </c>
      <c r="C3026" s="12" t="s">
        <v>671</v>
      </c>
      <c r="D3026" s="12" t="s">
        <v>1733</v>
      </c>
      <c r="E3026" s="19" t="s">
        <v>5</v>
      </c>
      <c r="F3026" s="19" t="s">
        <v>2255</v>
      </c>
      <c r="G3026" s="19" t="s">
        <v>6228</v>
      </c>
      <c r="H3026" s="12" t="s">
        <v>6197</v>
      </c>
      <c r="I3026" s="20">
        <v>35200</v>
      </c>
      <c r="J3026" s="12" t="s">
        <v>2258</v>
      </c>
      <c r="K3026" s="12" t="s">
        <v>3486</v>
      </c>
      <c r="L3026" s="12" t="s">
        <v>2368</v>
      </c>
      <c r="M3026" s="12"/>
      <c r="N3026" s="12" t="s">
        <v>10711</v>
      </c>
      <c r="O3026" s="23">
        <v>10370</v>
      </c>
      <c r="P3026" s="23">
        <v>0</v>
      </c>
      <c r="Q3026" s="23">
        <v>0</v>
      </c>
      <c r="R3026" s="24">
        <v>0</v>
      </c>
      <c r="S3026" s="25">
        <v>544</v>
      </c>
      <c r="T3026" s="21"/>
      <c r="U3026" s="22" t="str">
        <f>IFERROR(VLOOKUP(B3026,[1]Planilha1!$A$1:$B$34,2,FALSE),"Liberado")</f>
        <v>Liberado</v>
      </c>
      <c r="V3026" s="21"/>
      <c r="W3026" s="21"/>
      <c r="X3026" s="21"/>
      <c r="Y3026" s="21"/>
      <c r="Z3026" s="21"/>
      <c r="AA3026" s="21"/>
      <c r="AB3026" s="21"/>
      <c r="AC3026" s="21"/>
      <c r="AD3026" s="21"/>
      <c r="AE3026" s="21"/>
      <c r="AF3026" s="21"/>
      <c r="AG3026" s="21"/>
      <c r="AH3026" s="21"/>
      <c r="AI3026" s="21"/>
      <c r="AJ3026" s="21"/>
      <c r="AK3026" s="21"/>
      <c r="AL3026" s="21"/>
      <c r="AM3026" s="21"/>
      <c r="AN3026" s="21"/>
      <c r="AO3026" s="21"/>
      <c r="AP3026" s="21"/>
      <c r="AQ3026" s="21"/>
      <c r="AR3026" s="21"/>
      <c r="AS3026" s="21"/>
      <c r="AT3026" s="21"/>
      <c r="AU3026" s="21"/>
      <c r="AV3026" s="21"/>
      <c r="AW3026" s="21"/>
      <c r="AX3026" s="21"/>
      <c r="AY3026" s="21"/>
      <c r="AZ3026" s="21"/>
      <c r="BA3026" s="21"/>
    </row>
    <row r="3027" spans="1:53" s="31" customFormat="1" ht="20.100000000000001" customHeight="1" x14ac:dyDescent="0.2">
      <c r="A3027" s="12" t="s">
        <v>64</v>
      </c>
      <c r="B3027" s="18" t="s">
        <v>247</v>
      </c>
      <c r="C3027" s="12" t="s">
        <v>671</v>
      </c>
      <c r="D3027" s="12" t="s">
        <v>1734</v>
      </c>
      <c r="E3027" s="19" t="s">
        <v>5</v>
      </c>
      <c r="F3027" s="19" t="s">
        <v>2273</v>
      </c>
      <c r="G3027" s="19" t="s">
        <v>6229</v>
      </c>
      <c r="H3027" s="12" t="s">
        <v>6197</v>
      </c>
      <c r="I3027" s="20">
        <v>20000</v>
      </c>
      <c r="J3027" s="12" t="s">
        <v>2302</v>
      </c>
      <c r="K3027" s="12" t="s">
        <v>6230</v>
      </c>
      <c r="L3027" s="12" t="s">
        <v>8057</v>
      </c>
      <c r="M3027" s="12"/>
      <c r="N3027" s="12" t="s">
        <v>6231</v>
      </c>
      <c r="O3027" s="23">
        <v>0</v>
      </c>
      <c r="P3027" s="23">
        <v>0</v>
      </c>
      <c r="Q3027" s="23">
        <v>0</v>
      </c>
      <c r="R3027" s="24">
        <v>0</v>
      </c>
      <c r="S3027" s="25">
        <v>448</v>
      </c>
      <c r="T3027" s="21"/>
      <c r="U3027" s="22" t="str">
        <f>IFERROR(VLOOKUP(B3027,[1]Planilha1!$A$1:$B$34,2,FALSE),"Liberado")</f>
        <v>Liberado</v>
      </c>
      <c r="V3027" s="21"/>
      <c r="W3027" s="21"/>
      <c r="X3027" s="21"/>
      <c r="Y3027" s="21"/>
      <c r="Z3027" s="21"/>
      <c r="AA3027" s="21"/>
      <c r="AB3027" s="21"/>
      <c r="AC3027" s="21"/>
      <c r="AD3027" s="21"/>
      <c r="AE3027" s="21"/>
      <c r="AF3027" s="21"/>
      <c r="AG3027" s="21"/>
      <c r="AH3027" s="21"/>
      <c r="AI3027" s="21"/>
      <c r="AJ3027" s="21"/>
      <c r="AK3027" s="21"/>
      <c r="AL3027" s="21"/>
      <c r="AM3027" s="21"/>
      <c r="AN3027" s="21"/>
      <c r="AO3027" s="21"/>
      <c r="AP3027" s="21"/>
      <c r="AQ3027" s="21"/>
      <c r="AR3027" s="21"/>
      <c r="AS3027" s="21"/>
      <c r="AT3027" s="21"/>
      <c r="AU3027" s="21"/>
      <c r="AV3027" s="21"/>
      <c r="AW3027" s="21"/>
      <c r="AX3027" s="21"/>
      <c r="AY3027" s="21"/>
      <c r="AZ3027" s="21"/>
      <c r="BA3027" s="21"/>
    </row>
    <row r="3028" spans="1:53" s="31" customFormat="1" ht="20.100000000000001" customHeight="1" x14ac:dyDescent="0.2">
      <c r="A3028" s="12" t="s">
        <v>64</v>
      </c>
      <c r="B3028" s="18" t="s">
        <v>247</v>
      </c>
      <c r="C3028" s="12" t="s">
        <v>671</v>
      </c>
      <c r="D3028" s="12" t="s">
        <v>10712</v>
      </c>
      <c r="E3028" s="19" t="s">
        <v>5</v>
      </c>
      <c r="F3028" s="19" t="s">
        <v>2308</v>
      </c>
      <c r="G3028" s="19" t="s">
        <v>10713</v>
      </c>
      <c r="H3028" s="12" t="s">
        <v>6193</v>
      </c>
      <c r="I3028" s="20">
        <v>1000</v>
      </c>
      <c r="J3028" s="12" t="s">
        <v>2258</v>
      </c>
      <c r="K3028" s="12" t="s">
        <v>9310</v>
      </c>
      <c r="L3028" s="12" t="s">
        <v>2288</v>
      </c>
      <c r="M3028" s="12" t="s">
        <v>10714</v>
      </c>
      <c r="N3028" s="12" t="s">
        <v>3216</v>
      </c>
      <c r="O3028" s="23">
        <v>0</v>
      </c>
      <c r="P3028" s="23">
        <v>3900</v>
      </c>
      <c r="Q3028" s="23">
        <v>0</v>
      </c>
      <c r="R3028" s="24">
        <v>0</v>
      </c>
      <c r="S3028" s="25">
        <v>80</v>
      </c>
      <c r="T3028" s="21"/>
      <c r="U3028" s="22" t="str">
        <f>IFERROR(VLOOKUP(B3028,[1]Planilha1!$A$1:$B$34,2,FALSE),"Liberado")</f>
        <v>Liberado</v>
      </c>
      <c r="V3028" s="21"/>
      <c r="W3028" s="21"/>
      <c r="X3028" s="21"/>
      <c r="Y3028" s="21"/>
      <c r="Z3028" s="21"/>
      <c r="AA3028" s="21"/>
      <c r="AB3028" s="21"/>
      <c r="AC3028" s="21"/>
      <c r="AD3028" s="21"/>
      <c r="AE3028" s="21"/>
      <c r="AF3028" s="21"/>
      <c r="AG3028" s="21"/>
      <c r="AH3028" s="21"/>
      <c r="AI3028" s="21"/>
      <c r="AJ3028" s="21"/>
      <c r="AK3028" s="21"/>
      <c r="AL3028" s="21"/>
      <c r="AM3028" s="21"/>
      <c r="AN3028" s="21"/>
      <c r="AO3028" s="21"/>
      <c r="AP3028" s="21"/>
      <c r="AQ3028" s="21"/>
      <c r="AR3028" s="21"/>
      <c r="AS3028" s="21"/>
      <c r="AT3028" s="21"/>
      <c r="AU3028" s="21"/>
      <c r="AV3028" s="21"/>
      <c r="AW3028" s="21"/>
      <c r="AX3028" s="21"/>
      <c r="AY3028" s="21"/>
      <c r="AZ3028" s="21"/>
      <c r="BA3028" s="21"/>
    </row>
    <row r="3029" spans="1:53" s="31" customFormat="1" ht="20.100000000000001" customHeight="1" x14ac:dyDescent="0.2">
      <c r="A3029" s="12" t="s">
        <v>64</v>
      </c>
      <c r="B3029" s="18" t="s">
        <v>247</v>
      </c>
      <c r="C3029" s="12" t="s">
        <v>674</v>
      </c>
      <c r="D3029" s="12" t="s">
        <v>1736</v>
      </c>
      <c r="E3029" s="19" t="s">
        <v>5</v>
      </c>
      <c r="F3029" s="19" t="s">
        <v>2273</v>
      </c>
      <c r="G3029" s="19" t="s">
        <v>6233</v>
      </c>
      <c r="H3029" s="12" t="s">
        <v>6174</v>
      </c>
      <c r="I3029" s="20">
        <v>21700</v>
      </c>
      <c r="J3029" s="12" t="s">
        <v>2258</v>
      </c>
      <c r="K3029" s="12" t="s">
        <v>6234</v>
      </c>
      <c r="L3029" s="12" t="s">
        <v>2368</v>
      </c>
      <c r="M3029" s="12"/>
      <c r="N3029" s="12" t="s">
        <v>6235</v>
      </c>
      <c r="O3029" s="23">
        <v>0</v>
      </c>
      <c r="P3029" s="23">
        <v>0</v>
      </c>
      <c r="Q3029" s="23">
        <v>0</v>
      </c>
      <c r="R3029" s="24">
        <v>0</v>
      </c>
      <c r="S3029" s="25">
        <v>960</v>
      </c>
      <c r="T3029" s="21"/>
      <c r="U3029" s="22" t="str">
        <f>IFERROR(VLOOKUP(B3029,[1]Planilha1!$A$1:$B$34,2,FALSE),"Liberado")</f>
        <v>Liberado</v>
      </c>
      <c r="V3029" s="21"/>
      <c r="W3029" s="21"/>
      <c r="X3029" s="21"/>
      <c r="Y3029" s="21"/>
      <c r="Z3029" s="21"/>
      <c r="AA3029" s="21"/>
      <c r="AB3029" s="21"/>
      <c r="AC3029" s="21"/>
      <c r="AD3029" s="21"/>
      <c r="AE3029" s="21"/>
      <c r="AF3029" s="21"/>
      <c r="AG3029" s="21"/>
      <c r="AH3029" s="21"/>
      <c r="AI3029" s="21"/>
      <c r="AJ3029" s="21"/>
      <c r="AK3029" s="21"/>
      <c r="AL3029" s="21"/>
      <c r="AM3029" s="21"/>
      <c r="AN3029" s="21"/>
      <c r="AO3029" s="21"/>
      <c r="AP3029" s="21"/>
      <c r="AQ3029" s="21"/>
      <c r="AR3029" s="21"/>
      <c r="AS3029" s="21"/>
      <c r="AT3029" s="21"/>
      <c r="AU3029" s="21"/>
      <c r="AV3029" s="21"/>
      <c r="AW3029" s="21"/>
      <c r="AX3029" s="21"/>
      <c r="AY3029" s="21"/>
      <c r="AZ3029" s="21"/>
      <c r="BA3029" s="21"/>
    </row>
    <row r="3030" spans="1:53" s="31" customFormat="1" ht="20.100000000000001" customHeight="1" x14ac:dyDescent="0.2">
      <c r="A3030" s="12" t="s">
        <v>64</v>
      </c>
      <c r="B3030" s="18" t="s">
        <v>247</v>
      </c>
      <c r="C3030" s="12" t="s">
        <v>674</v>
      </c>
      <c r="D3030" s="12" t="s">
        <v>10719</v>
      </c>
      <c r="E3030" s="19" t="s">
        <v>5</v>
      </c>
      <c r="F3030" s="19" t="s">
        <v>10</v>
      </c>
      <c r="G3030" s="19" t="s">
        <v>10720</v>
      </c>
      <c r="H3030" s="12" t="s">
        <v>6174</v>
      </c>
      <c r="I3030" s="20">
        <v>30660</v>
      </c>
      <c r="J3030" s="12" t="s">
        <v>2302</v>
      </c>
      <c r="K3030" s="12" t="s">
        <v>3124</v>
      </c>
      <c r="L3030" s="12" t="s">
        <v>2299</v>
      </c>
      <c r="M3030" s="12"/>
      <c r="N3030" s="12" t="s">
        <v>10721</v>
      </c>
      <c r="O3030" s="23">
        <v>0</v>
      </c>
      <c r="P3030" s="23">
        <v>0</v>
      </c>
      <c r="Q3030" s="23">
        <v>0</v>
      </c>
      <c r="R3030" s="24">
        <v>0</v>
      </c>
      <c r="S3030" s="25">
        <v>448</v>
      </c>
      <c r="T3030" s="21"/>
      <c r="U3030" s="22" t="str">
        <f>IFERROR(VLOOKUP(B3030,[1]Planilha1!$A$1:$B$34,2,FALSE),"Liberado")</f>
        <v>Liberado</v>
      </c>
      <c r="V3030" s="21"/>
      <c r="W3030" s="21"/>
      <c r="X3030" s="21"/>
      <c r="Y3030" s="21"/>
      <c r="Z3030" s="21"/>
      <c r="AA3030" s="21"/>
      <c r="AB3030" s="21"/>
      <c r="AC3030" s="21"/>
      <c r="AD3030" s="21"/>
      <c r="AE3030" s="21"/>
      <c r="AF3030" s="21"/>
      <c r="AG3030" s="21"/>
      <c r="AH3030" s="21"/>
      <c r="AI3030" s="21"/>
      <c r="AJ3030" s="21"/>
      <c r="AK3030" s="21"/>
      <c r="AL3030" s="21"/>
      <c r="AM3030" s="21"/>
      <c r="AN3030" s="21"/>
      <c r="AO3030" s="21"/>
      <c r="AP3030" s="21"/>
      <c r="AQ3030" s="21"/>
      <c r="AR3030" s="21"/>
      <c r="AS3030" s="21"/>
      <c r="AT3030" s="21"/>
      <c r="AU3030" s="21"/>
      <c r="AV3030" s="21"/>
      <c r="AW3030" s="21"/>
      <c r="AX3030" s="21"/>
      <c r="AY3030" s="21"/>
      <c r="AZ3030" s="21"/>
      <c r="BA3030" s="21"/>
    </row>
    <row r="3031" spans="1:53" s="31" customFormat="1" ht="20.100000000000001" customHeight="1" x14ac:dyDescent="0.2">
      <c r="A3031" s="12" t="s">
        <v>64</v>
      </c>
      <c r="B3031" s="18" t="s">
        <v>247</v>
      </c>
      <c r="C3031" s="12" t="s">
        <v>674</v>
      </c>
      <c r="D3031" s="12" t="s">
        <v>10722</v>
      </c>
      <c r="E3031" s="19" t="s">
        <v>5</v>
      </c>
      <c r="F3031" s="19" t="s">
        <v>2244</v>
      </c>
      <c r="G3031" s="19" t="s">
        <v>10723</v>
      </c>
      <c r="H3031" s="12" t="s">
        <v>10724</v>
      </c>
      <c r="I3031" s="20">
        <v>28110</v>
      </c>
      <c r="J3031" s="12" t="s">
        <v>2258</v>
      </c>
      <c r="K3031" s="12" t="s">
        <v>9295</v>
      </c>
      <c r="L3031" s="12" t="s">
        <v>2299</v>
      </c>
      <c r="M3031" s="12"/>
      <c r="N3031" s="12" t="s">
        <v>4717</v>
      </c>
      <c r="O3031" s="23">
        <v>0</v>
      </c>
      <c r="P3031" s="23">
        <v>28110</v>
      </c>
      <c r="Q3031" s="23">
        <v>0</v>
      </c>
      <c r="R3031" s="24">
        <v>0</v>
      </c>
      <c r="S3031" s="25">
        <v>0</v>
      </c>
      <c r="T3031" s="21"/>
      <c r="U3031" s="22" t="str">
        <f>IFERROR(VLOOKUP(B3031,[1]Planilha1!$A$1:$B$34,2,FALSE),"Liberado")</f>
        <v>Liberado</v>
      </c>
      <c r="V3031" s="21"/>
      <c r="W3031" s="21"/>
      <c r="X3031" s="21"/>
      <c r="Y3031" s="21"/>
      <c r="Z3031" s="21"/>
      <c r="AA3031" s="21"/>
      <c r="AB3031" s="21"/>
      <c r="AC3031" s="21"/>
      <c r="AD3031" s="21"/>
      <c r="AE3031" s="21"/>
      <c r="AF3031" s="21"/>
      <c r="AG3031" s="21"/>
      <c r="AH3031" s="21"/>
      <c r="AI3031" s="21"/>
      <c r="AJ3031" s="21"/>
      <c r="AK3031" s="21"/>
      <c r="AL3031" s="21"/>
      <c r="AM3031" s="21"/>
      <c r="AN3031" s="21"/>
      <c r="AO3031" s="21"/>
      <c r="AP3031" s="21"/>
      <c r="AQ3031" s="21"/>
      <c r="AR3031" s="21"/>
      <c r="AS3031" s="21"/>
      <c r="AT3031" s="21"/>
      <c r="AU3031" s="21"/>
      <c r="AV3031" s="21"/>
      <c r="AW3031" s="21"/>
      <c r="AX3031" s="21"/>
      <c r="AY3031" s="21"/>
      <c r="AZ3031" s="21"/>
      <c r="BA3031" s="21"/>
    </row>
    <row r="3032" spans="1:53" s="31" customFormat="1" ht="20.100000000000001" customHeight="1" x14ac:dyDescent="0.2">
      <c r="A3032" s="12" t="s">
        <v>64</v>
      </c>
      <c r="B3032" s="18" t="s">
        <v>247</v>
      </c>
      <c r="C3032" s="12" t="s">
        <v>689</v>
      </c>
      <c r="D3032" s="12" t="s">
        <v>1685</v>
      </c>
      <c r="E3032" s="19" t="s">
        <v>5</v>
      </c>
      <c r="F3032" s="19" t="s">
        <v>2273</v>
      </c>
      <c r="G3032" s="19" t="s">
        <v>6093</v>
      </c>
      <c r="H3032" s="12" t="s">
        <v>6094</v>
      </c>
      <c r="I3032" s="20">
        <v>26400</v>
      </c>
      <c r="J3032" s="12" t="s">
        <v>2302</v>
      </c>
      <c r="K3032" s="12" t="s">
        <v>2303</v>
      </c>
      <c r="L3032" s="12" t="s">
        <v>4261</v>
      </c>
      <c r="M3032" s="12"/>
      <c r="N3032" s="12" t="s">
        <v>6095</v>
      </c>
      <c r="O3032" s="23">
        <v>0</v>
      </c>
      <c r="P3032" s="23">
        <v>0</v>
      </c>
      <c r="Q3032" s="23">
        <v>0</v>
      </c>
      <c r="R3032" s="24">
        <v>0</v>
      </c>
      <c r="S3032" s="25">
        <v>384</v>
      </c>
      <c r="T3032" s="21"/>
      <c r="U3032" s="22" t="str">
        <f>IFERROR(VLOOKUP(B3032,[1]Planilha1!$A$1:$B$34,2,FALSE),"Liberado")</f>
        <v>Liberado</v>
      </c>
      <c r="V3032" s="21"/>
      <c r="W3032" s="21"/>
      <c r="X3032" s="21"/>
      <c r="Y3032" s="21"/>
      <c r="Z3032" s="21"/>
      <c r="AA3032" s="21"/>
      <c r="AB3032" s="21"/>
      <c r="AC3032" s="21"/>
      <c r="AD3032" s="21"/>
      <c r="AE3032" s="21"/>
      <c r="AF3032" s="21"/>
      <c r="AG3032" s="21"/>
      <c r="AH3032" s="21"/>
      <c r="AI3032" s="21"/>
      <c r="AJ3032" s="21"/>
      <c r="AK3032" s="21"/>
      <c r="AL3032" s="21"/>
      <c r="AM3032" s="21"/>
      <c r="AN3032" s="21"/>
      <c r="AO3032" s="21"/>
      <c r="AP3032" s="21"/>
      <c r="AQ3032" s="21"/>
      <c r="AR3032" s="21"/>
      <c r="AS3032" s="21"/>
      <c r="AT3032" s="21"/>
      <c r="AU3032" s="21"/>
      <c r="AV3032" s="21"/>
      <c r="AW3032" s="21"/>
      <c r="AX3032" s="21"/>
      <c r="AY3032" s="21"/>
      <c r="AZ3032" s="21"/>
      <c r="BA3032" s="21"/>
    </row>
    <row r="3033" spans="1:53" s="31" customFormat="1" ht="20.100000000000001" customHeight="1" x14ac:dyDescent="0.2">
      <c r="A3033" s="12" t="s">
        <v>64</v>
      </c>
      <c r="B3033" s="18" t="s">
        <v>247</v>
      </c>
      <c r="C3033" s="12" t="s">
        <v>689</v>
      </c>
      <c r="D3033" s="12" t="s">
        <v>1738</v>
      </c>
      <c r="E3033" s="19" t="s">
        <v>5</v>
      </c>
      <c r="F3033" s="19" t="s">
        <v>2273</v>
      </c>
      <c r="G3033" s="19" t="s">
        <v>6238</v>
      </c>
      <c r="H3033" s="12" t="s">
        <v>2692</v>
      </c>
      <c r="I3033" s="20">
        <v>80000</v>
      </c>
      <c r="J3033" s="12" t="s">
        <v>2302</v>
      </c>
      <c r="K3033" s="12" t="s">
        <v>2303</v>
      </c>
      <c r="L3033" s="12" t="s">
        <v>6794</v>
      </c>
      <c r="M3033" s="12"/>
      <c r="N3033" s="12" t="s">
        <v>6239</v>
      </c>
      <c r="O3033" s="23">
        <v>0</v>
      </c>
      <c r="P3033" s="23">
        <v>0</v>
      </c>
      <c r="Q3033" s="23">
        <v>0</v>
      </c>
      <c r="R3033" s="24">
        <v>0</v>
      </c>
      <c r="S3033" s="25">
        <v>360</v>
      </c>
      <c r="T3033" s="21"/>
      <c r="U3033" s="22" t="str">
        <f>IFERROR(VLOOKUP(B3033,[1]Planilha1!$A$1:$B$34,2,FALSE),"Liberado")</f>
        <v>Liberado</v>
      </c>
      <c r="V3033" s="21"/>
      <c r="W3033" s="21"/>
      <c r="X3033" s="21"/>
      <c r="Y3033" s="21"/>
      <c r="Z3033" s="21"/>
      <c r="AA3033" s="21"/>
      <c r="AB3033" s="21"/>
      <c r="AC3033" s="21"/>
      <c r="AD3033" s="21"/>
      <c r="AE3033" s="21"/>
      <c r="AF3033" s="21"/>
      <c r="AG3033" s="21"/>
      <c r="AH3033" s="21"/>
      <c r="AI3033" s="21"/>
      <c r="AJ3033" s="21"/>
      <c r="AK3033" s="21"/>
      <c r="AL3033" s="21"/>
      <c r="AM3033" s="21"/>
      <c r="AN3033" s="21"/>
      <c r="AO3033" s="21"/>
      <c r="AP3033" s="21"/>
      <c r="AQ3033" s="21"/>
      <c r="AR3033" s="21"/>
      <c r="AS3033" s="21"/>
      <c r="AT3033" s="21"/>
      <c r="AU3033" s="21"/>
      <c r="AV3033" s="21"/>
      <c r="AW3033" s="21"/>
      <c r="AX3033" s="21"/>
      <c r="AY3033" s="21"/>
      <c r="AZ3033" s="21"/>
      <c r="BA3033" s="21"/>
    </row>
    <row r="3034" spans="1:53" s="31" customFormat="1" ht="20.100000000000001" customHeight="1" x14ac:dyDescent="0.2">
      <c r="A3034" s="12" t="s">
        <v>64</v>
      </c>
      <c r="B3034" s="18" t="s">
        <v>247</v>
      </c>
      <c r="C3034" s="12" t="s">
        <v>689</v>
      </c>
      <c r="D3034" s="12" t="s">
        <v>10725</v>
      </c>
      <c r="E3034" s="19" t="s">
        <v>5</v>
      </c>
      <c r="F3034" s="19" t="s">
        <v>7802</v>
      </c>
      <c r="G3034" s="19" t="s">
        <v>10726</v>
      </c>
      <c r="H3034" s="12" t="s">
        <v>2857</v>
      </c>
      <c r="I3034" s="20">
        <v>24000</v>
      </c>
      <c r="J3034" s="12" t="s">
        <v>2302</v>
      </c>
      <c r="K3034" s="12" t="s">
        <v>5997</v>
      </c>
      <c r="L3034" s="12" t="s">
        <v>2299</v>
      </c>
      <c r="M3034" s="12"/>
      <c r="N3034" s="12" t="s">
        <v>2774</v>
      </c>
      <c r="O3034" s="23">
        <v>0</v>
      </c>
      <c r="P3034" s="23">
        <v>0</v>
      </c>
      <c r="Q3034" s="23">
        <v>0</v>
      </c>
      <c r="R3034" s="24">
        <v>0</v>
      </c>
      <c r="S3034" s="25">
        <v>224</v>
      </c>
      <c r="T3034" s="21"/>
      <c r="U3034" s="22" t="str">
        <f>IFERROR(VLOOKUP(B3034,[1]Planilha1!$A$1:$B$34,2,FALSE),"Liberado")</f>
        <v>Liberado</v>
      </c>
      <c r="V3034" s="21"/>
      <c r="W3034" s="21"/>
      <c r="X3034" s="21"/>
      <c r="Y3034" s="21"/>
      <c r="Z3034" s="21"/>
      <c r="AA3034" s="21"/>
      <c r="AB3034" s="21"/>
      <c r="AC3034" s="21"/>
      <c r="AD3034" s="21"/>
      <c r="AE3034" s="21"/>
      <c r="AF3034" s="21"/>
      <c r="AG3034" s="21"/>
      <c r="AH3034" s="21"/>
      <c r="AI3034" s="21"/>
      <c r="AJ3034" s="21"/>
      <c r="AK3034" s="21"/>
      <c r="AL3034" s="21"/>
      <c r="AM3034" s="21"/>
      <c r="AN3034" s="21"/>
      <c r="AO3034" s="21"/>
      <c r="AP3034" s="21"/>
      <c r="AQ3034" s="21"/>
      <c r="AR3034" s="21"/>
      <c r="AS3034" s="21"/>
      <c r="AT3034" s="21"/>
      <c r="AU3034" s="21"/>
      <c r="AV3034" s="21"/>
      <c r="AW3034" s="21"/>
      <c r="AX3034" s="21"/>
      <c r="AY3034" s="21"/>
      <c r="AZ3034" s="21"/>
      <c r="BA3034" s="21"/>
    </row>
    <row r="3035" spans="1:53" s="31" customFormat="1" ht="20.100000000000001" customHeight="1" x14ac:dyDescent="0.2">
      <c r="A3035" s="12" t="s">
        <v>64</v>
      </c>
      <c r="B3035" s="18" t="s">
        <v>247</v>
      </c>
      <c r="C3035" s="12" t="s">
        <v>701</v>
      </c>
      <c r="D3035" s="12" t="s">
        <v>1739</v>
      </c>
      <c r="E3035" s="19" t="s">
        <v>5</v>
      </c>
      <c r="F3035" s="19" t="s">
        <v>2244</v>
      </c>
      <c r="G3035" s="19" t="s">
        <v>6240</v>
      </c>
      <c r="H3035" s="12" t="s">
        <v>6202</v>
      </c>
      <c r="I3035" s="20">
        <v>11032</v>
      </c>
      <c r="J3035" s="12" t="s">
        <v>2302</v>
      </c>
      <c r="K3035" s="12" t="s">
        <v>2303</v>
      </c>
      <c r="L3035" s="12" t="s">
        <v>7961</v>
      </c>
      <c r="M3035" s="12" t="s">
        <v>10727</v>
      </c>
      <c r="N3035" s="12" t="s">
        <v>6241</v>
      </c>
      <c r="O3035" s="23">
        <v>0</v>
      </c>
      <c r="P3035" s="23">
        <v>0</v>
      </c>
      <c r="Q3035" s="23">
        <v>0</v>
      </c>
      <c r="R3035" s="24">
        <v>0</v>
      </c>
      <c r="S3035" s="25">
        <v>800</v>
      </c>
      <c r="T3035" s="21"/>
      <c r="U3035" s="22" t="str">
        <f>IFERROR(VLOOKUP(B3035,[1]Planilha1!$A$1:$B$34,2,FALSE),"Liberado")</f>
        <v>Liberado</v>
      </c>
      <c r="V3035" s="21"/>
      <c r="W3035" s="21"/>
      <c r="X3035" s="21"/>
      <c r="Y3035" s="21"/>
      <c r="Z3035" s="21"/>
      <c r="AA3035" s="21"/>
      <c r="AB3035" s="21"/>
      <c r="AC3035" s="21"/>
      <c r="AD3035" s="21"/>
      <c r="AE3035" s="21"/>
      <c r="AF3035" s="21"/>
      <c r="AG3035" s="21"/>
      <c r="AH3035" s="21"/>
      <c r="AI3035" s="21"/>
      <c r="AJ3035" s="21"/>
      <c r="AK3035" s="21"/>
      <c r="AL3035" s="21"/>
      <c r="AM3035" s="21"/>
      <c r="AN3035" s="21"/>
      <c r="AO3035" s="21"/>
      <c r="AP3035" s="21"/>
      <c r="AQ3035" s="21"/>
      <c r="AR3035" s="21"/>
      <c r="AS3035" s="21"/>
      <c r="AT3035" s="21"/>
      <c r="AU3035" s="21"/>
      <c r="AV3035" s="21"/>
      <c r="AW3035" s="21"/>
      <c r="AX3035" s="21"/>
      <c r="AY3035" s="21"/>
      <c r="AZ3035" s="21"/>
      <c r="BA3035" s="21"/>
    </row>
    <row r="3036" spans="1:53" s="31" customFormat="1" ht="20.100000000000001" customHeight="1" x14ac:dyDescent="0.2">
      <c r="A3036" s="12" t="s">
        <v>64</v>
      </c>
      <c r="B3036" s="18" t="s">
        <v>247</v>
      </c>
      <c r="C3036" s="12" t="s">
        <v>701</v>
      </c>
      <c r="D3036" s="12" t="s">
        <v>1604</v>
      </c>
      <c r="E3036" s="19" t="s">
        <v>5</v>
      </c>
      <c r="F3036" s="19" t="s">
        <v>5349</v>
      </c>
      <c r="G3036" s="19" t="s">
        <v>6242</v>
      </c>
      <c r="H3036" s="12" t="s">
        <v>5852</v>
      </c>
      <c r="I3036" s="20">
        <v>0</v>
      </c>
      <c r="J3036" s="12" t="s">
        <v>2302</v>
      </c>
      <c r="K3036" s="12" t="s">
        <v>6243</v>
      </c>
      <c r="L3036" s="12" t="s">
        <v>2299</v>
      </c>
      <c r="M3036" s="12"/>
      <c r="N3036" s="12" t="s">
        <v>6244</v>
      </c>
      <c r="O3036" s="23">
        <v>0</v>
      </c>
      <c r="P3036" s="23">
        <v>0</v>
      </c>
      <c r="Q3036" s="23">
        <v>0</v>
      </c>
      <c r="R3036" s="24">
        <v>0</v>
      </c>
      <c r="S3036" s="25">
        <v>360</v>
      </c>
      <c r="T3036" s="21"/>
      <c r="U3036" s="22" t="str">
        <f>IFERROR(VLOOKUP(B3036,[1]Planilha1!$A$1:$B$34,2,FALSE),"Liberado")</f>
        <v>Liberado</v>
      </c>
      <c r="V3036" s="21"/>
      <c r="W3036" s="21"/>
      <c r="X3036" s="21"/>
      <c r="Y3036" s="21"/>
      <c r="Z3036" s="21"/>
      <c r="AA3036" s="21"/>
      <c r="AB3036" s="21"/>
      <c r="AC3036" s="21"/>
      <c r="AD3036" s="21"/>
      <c r="AE3036" s="21"/>
      <c r="AF3036" s="21"/>
      <c r="AG3036" s="21"/>
      <c r="AH3036" s="21"/>
      <c r="AI3036" s="21"/>
      <c r="AJ3036" s="21"/>
      <c r="AK3036" s="21"/>
      <c r="AL3036" s="21"/>
      <c r="AM3036" s="21"/>
      <c r="AN3036" s="21"/>
      <c r="AO3036" s="21"/>
      <c r="AP3036" s="21"/>
      <c r="AQ3036" s="21"/>
      <c r="AR3036" s="21"/>
      <c r="AS3036" s="21"/>
      <c r="AT3036" s="21"/>
      <c r="AU3036" s="21"/>
      <c r="AV3036" s="21"/>
      <c r="AW3036" s="21"/>
      <c r="AX3036" s="21"/>
      <c r="AY3036" s="21"/>
      <c r="AZ3036" s="21"/>
      <c r="BA3036" s="21"/>
    </row>
    <row r="3037" spans="1:53" s="31" customFormat="1" ht="20.100000000000001" customHeight="1" x14ac:dyDescent="0.2">
      <c r="A3037" s="12" t="s">
        <v>64</v>
      </c>
      <c r="B3037" s="18" t="s">
        <v>247</v>
      </c>
      <c r="C3037" s="12" t="s">
        <v>701</v>
      </c>
      <c r="D3037" s="12" t="s">
        <v>1740</v>
      </c>
      <c r="E3037" s="19" t="s">
        <v>5</v>
      </c>
      <c r="F3037" s="19" t="s">
        <v>10</v>
      </c>
      <c r="G3037" s="19" t="s">
        <v>6245</v>
      </c>
      <c r="H3037" s="12" t="s">
        <v>6193</v>
      </c>
      <c r="I3037" s="20">
        <v>30000</v>
      </c>
      <c r="J3037" s="12" t="s">
        <v>2302</v>
      </c>
      <c r="K3037" s="12" t="s">
        <v>2303</v>
      </c>
      <c r="L3037" s="12" t="s">
        <v>2677</v>
      </c>
      <c r="M3037" s="12"/>
      <c r="N3037" s="12" t="s">
        <v>6043</v>
      </c>
      <c r="O3037" s="23">
        <v>0</v>
      </c>
      <c r="P3037" s="23">
        <v>0</v>
      </c>
      <c r="Q3037" s="23">
        <v>0</v>
      </c>
      <c r="R3037" s="24">
        <v>0</v>
      </c>
      <c r="S3037" s="25">
        <v>800</v>
      </c>
      <c r="T3037" s="21"/>
      <c r="U3037" s="22" t="str">
        <f>IFERROR(VLOOKUP(B3037,[1]Planilha1!$A$1:$B$34,2,FALSE),"Liberado")</f>
        <v>Liberado</v>
      </c>
      <c r="V3037" s="21"/>
      <c r="W3037" s="21"/>
      <c r="X3037" s="21"/>
      <c r="Y3037" s="21"/>
      <c r="Z3037" s="21"/>
      <c r="AA3037" s="21"/>
      <c r="AB3037" s="21"/>
      <c r="AC3037" s="21"/>
      <c r="AD3037" s="21"/>
      <c r="AE3037" s="21"/>
      <c r="AF3037" s="21"/>
      <c r="AG3037" s="21"/>
      <c r="AH3037" s="21"/>
      <c r="AI3037" s="21"/>
      <c r="AJ3037" s="21"/>
      <c r="AK3037" s="21"/>
      <c r="AL3037" s="21"/>
      <c r="AM3037" s="21"/>
      <c r="AN3037" s="21"/>
      <c r="AO3037" s="21"/>
      <c r="AP3037" s="21"/>
      <c r="AQ3037" s="21"/>
      <c r="AR3037" s="21"/>
      <c r="AS3037" s="21"/>
      <c r="AT3037" s="21"/>
      <c r="AU3037" s="21"/>
      <c r="AV3037" s="21"/>
      <c r="AW3037" s="21"/>
      <c r="AX3037" s="21"/>
      <c r="AY3037" s="21"/>
      <c r="AZ3037" s="21"/>
      <c r="BA3037" s="21"/>
    </row>
    <row r="3038" spans="1:53" s="31" customFormat="1" ht="20.100000000000001" customHeight="1" x14ac:dyDescent="0.2">
      <c r="A3038" s="12" t="s">
        <v>64</v>
      </c>
      <c r="B3038" s="18" t="s">
        <v>247</v>
      </c>
      <c r="C3038" s="12" t="s">
        <v>701</v>
      </c>
      <c r="D3038" s="12" t="s">
        <v>10728</v>
      </c>
      <c r="E3038" s="19" t="s">
        <v>5</v>
      </c>
      <c r="F3038" s="19" t="s">
        <v>10</v>
      </c>
      <c r="G3038" s="19" t="s">
        <v>10729</v>
      </c>
      <c r="H3038" s="12" t="s">
        <v>6197</v>
      </c>
      <c r="I3038" s="20">
        <v>17600</v>
      </c>
      <c r="J3038" s="12" t="s">
        <v>2258</v>
      </c>
      <c r="K3038" s="12" t="s">
        <v>10730</v>
      </c>
      <c r="L3038" s="12" t="s">
        <v>2368</v>
      </c>
      <c r="M3038" s="12"/>
      <c r="N3038" s="12" t="s">
        <v>10731</v>
      </c>
      <c r="O3038" s="23">
        <v>0</v>
      </c>
      <c r="P3038" s="23">
        <v>10000</v>
      </c>
      <c r="Q3038" s="23">
        <v>0</v>
      </c>
      <c r="R3038" s="24">
        <v>0</v>
      </c>
      <c r="S3038" s="25">
        <v>512</v>
      </c>
      <c r="T3038" s="21"/>
      <c r="U3038" s="22" t="str">
        <f>IFERROR(VLOOKUP(B3038,[1]Planilha1!$A$1:$B$34,2,FALSE),"Liberado")</f>
        <v>Liberado</v>
      </c>
      <c r="V3038" s="21"/>
      <c r="W3038" s="21"/>
      <c r="X3038" s="21"/>
      <c r="Y3038" s="21"/>
      <c r="Z3038" s="21"/>
      <c r="AA3038" s="21"/>
      <c r="AB3038" s="21"/>
      <c r="AC3038" s="21"/>
      <c r="AD3038" s="21"/>
      <c r="AE3038" s="21"/>
      <c r="AF3038" s="21"/>
      <c r="AG3038" s="21"/>
      <c r="AH3038" s="21"/>
      <c r="AI3038" s="21"/>
      <c r="AJ3038" s="21"/>
      <c r="AK3038" s="21"/>
      <c r="AL3038" s="21"/>
      <c r="AM3038" s="21"/>
      <c r="AN3038" s="21"/>
      <c r="AO3038" s="21"/>
      <c r="AP3038" s="21"/>
      <c r="AQ3038" s="21"/>
      <c r="AR3038" s="21"/>
      <c r="AS3038" s="21"/>
      <c r="AT3038" s="21"/>
      <c r="AU3038" s="21"/>
      <c r="AV3038" s="21"/>
      <c r="AW3038" s="21"/>
      <c r="AX3038" s="21"/>
      <c r="AY3038" s="21"/>
      <c r="AZ3038" s="21"/>
      <c r="BA3038" s="21"/>
    </row>
    <row r="3039" spans="1:53" s="31" customFormat="1" ht="20.100000000000001" customHeight="1" x14ac:dyDescent="0.2">
      <c r="A3039" s="12" t="s">
        <v>64</v>
      </c>
      <c r="B3039" s="18" t="s">
        <v>247</v>
      </c>
      <c r="C3039" s="12" t="s">
        <v>701</v>
      </c>
      <c r="D3039" s="12" t="s">
        <v>10732</v>
      </c>
      <c r="E3039" s="19" t="s">
        <v>5</v>
      </c>
      <c r="F3039" s="19" t="s">
        <v>2255</v>
      </c>
      <c r="G3039" s="19" t="s">
        <v>10733</v>
      </c>
      <c r="H3039" s="12" t="s">
        <v>6193</v>
      </c>
      <c r="I3039" s="20">
        <v>37480</v>
      </c>
      <c r="J3039" s="12" t="s">
        <v>2302</v>
      </c>
      <c r="K3039" s="12" t="s">
        <v>3179</v>
      </c>
      <c r="L3039" s="12" t="s">
        <v>2266</v>
      </c>
      <c r="M3039" s="12"/>
      <c r="N3039" s="12" t="s">
        <v>10734</v>
      </c>
      <c r="O3039" s="23">
        <v>0</v>
      </c>
      <c r="P3039" s="23">
        <v>0</v>
      </c>
      <c r="Q3039" s="23">
        <v>0</v>
      </c>
      <c r="R3039" s="24">
        <v>0</v>
      </c>
      <c r="S3039" s="25">
        <v>280</v>
      </c>
      <c r="T3039" s="21"/>
      <c r="U3039" s="22" t="str">
        <f>IFERROR(VLOOKUP(B3039,[1]Planilha1!$A$1:$B$34,2,FALSE),"Liberado")</f>
        <v>Liberado</v>
      </c>
      <c r="V3039" s="21"/>
      <c r="W3039" s="21"/>
      <c r="X3039" s="21"/>
      <c r="Y3039" s="21"/>
      <c r="Z3039" s="21"/>
      <c r="AA3039" s="21"/>
      <c r="AB3039" s="21"/>
      <c r="AC3039" s="21"/>
      <c r="AD3039" s="21"/>
      <c r="AE3039" s="21"/>
      <c r="AF3039" s="21"/>
      <c r="AG3039" s="21"/>
      <c r="AH3039" s="21"/>
      <c r="AI3039" s="21"/>
      <c r="AJ3039" s="21"/>
      <c r="AK3039" s="21"/>
      <c r="AL3039" s="21"/>
      <c r="AM3039" s="21"/>
      <c r="AN3039" s="21"/>
      <c r="AO3039" s="21"/>
      <c r="AP3039" s="21"/>
      <c r="AQ3039" s="21"/>
      <c r="AR3039" s="21"/>
      <c r="AS3039" s="21"/>
      <c r="AT3039" s="21"/>
      <c r="AU3039" s="21"/>
      <c r="AV3039" s="21"/>
      <c r="AW3039" s="21"/>
      <c r="AX3039" s="21"/>
      <c r="AY3039" s="21"/>
      <c r="AZ3039" s="21"/>
      <c r="BA3039" s="21"/>
    </row>
    <row r="3040" spans="1:53" s="31" customFormat="1" ht="20.100000000000001" customHeight="1" x14ac:dyDescent="0.2">
      <c r="A3040" s="12" t="s">
        <v>64</v>
      </c>
      <c r="B3040" s="18" t="s">
        <v>247</v>
      </c>
      <c r="C3040" s="12" t="s">
        <v>701</v>
      </c>
      <c r="D3040" s="12" t="s">
        <v>10735</v>
      </c>
      <c r="E3040" s="19" t="s">
        <v>5</v>
      </c>
      <c r="F3040" s="19" t="s">
        <v>2273</v>
      </c>
      <c r="G3040" s="19" t="s">
        <v>10736</v>
      </c>
      <c r="H3040" s="12" t="s">
        <v>6180</v>
      </c>
      <c r="I3040" s="20">
        <v>0</v>
      </c>
      <c r="J3040" s="12" t="s">
        <v>2302</v>
      </c>
      <c r="K3040" s="12" t="s">
        <v>2303</v>
      </c>
      <c r="L3040" s="12" t="s">
        <v>7875</v>
      </c>
      <c r="M3040" s="12"/>
      <c r="N3040" s="12" t="s">
        <v>10737</v>
      </c>
      <c r="O3040" s="23">
        <v>0</v>
      </c>
      <c r="P3040" s="23">
        <v>0</v>
      </c>
      <c r="Q3040" s="23">
        <v>0</v>
      </c>
      <c r="R3040" s="24">
        <v>0</v>
      </c>
      <c r="S3040" s="25">
        <v>96</v>
      </c>
      <c r="T3040" s="21"/>
      <c r="U3040" s="22" t="str">
        <f>IFERROR(VLOOKUP(B3040,[1]Planilha1!$A$1:$B$34,2,FALSE),"Liberado")</f>
        <v>Liberado</v>
      </c>
      <c r="V3040" s="21"/>
      <c r="W3040" s="21"/>
      <c r="X3040" s="21"/>
      <c r="Y3040" s="21"/>
      <c r="Z3040" s="21"/>
      <c r="AA3040" s="21"/>
      <c r="AB3040" s="21"/>
      <c r="AC3040" s="21"/>
      <c r="AD3040" s="21"/>
      <c r="AE3040" s="21"/>
      <c r="AF3040" s="21"/>
      <c r="AG3040" s="21"/>
      <c r="AH3040" s="21"/>
      <c r="AI3040" s="21"/>
      <c r="AJ3040" s="21"/>
      <c r="AK3040" s="21"/>
      <c r="AL3040" s="21"/>
      <c r="AM3040" s="21"/>
      <c r="AN3040" s="21"/>
      <c r="AO3040" s="21"/>
      <c r="AP3040" s="21"/>
      <c r="AQ3040" s="21"/>
      <c r="AR3040" s="21"/>
      <c r="AS3040" s="21"/>
      <c r="AT3040" s="21"/>
      <c r="AU3040" s="21"/>
      <c r="AV3040" s="21"/>
      <c r="AW3040" s="21"/>
      <c r="AX3040" s="21"/>
      <c r="AY3040" s="21"/>
      <c r="AZ3040" s="21"/>
      <c r="BA3040" s="21"/>
    </row>
    <row r="3041" spans="1:53" s="31" customFormat="1" ht="20.100000000000001" customHeight="1" x14ac:dyDescent="0.2">
      <c r="A3041" s="12" t="s">
        <v>64</v>
      </c>
      <c r="B3041" s="18" t="s">
        <v>247</v>
      </c>
      <c r="C3041" s="12" t="s">
        <v>701</v>
      </c>
      <c r="D3041" s="12" t="s">
        <v>10738</v>
      </c>
      <c r="E3041" s="19" t="s">
        <v>5</v>
      </c>
      <c r="F3041" s="19" t="s">
        <v>2273</v>
      </c>
      <c r="G3041" s="19" t="s">
        <v>10739</v>
      </c>
      <c r="H3041" s="12" t="s">
        <v>6180</v>
      </c>
      <c r="I3041" s="20">
        <v>15000</v>
      </c>
      <c r="J3041" s="12" t="s">
        <v>2302</v>
      </c>
      <c r="K3041" s="12" t="s">
        <v>3124</v>
      </c>
      <c r="L3041" s="12" t="s">
        <v>2288</v>
      </c>
      <c r="M3041" s="12" t="s">
        <v>10740</v>
      </c>
      <c r="N3041" s="12" t="s">
        <v>10741</v>
      </c>
      <c r="O3041" s="23">
        <v>0</v>
      </c>
      <c r="P3041" s="23">
        <v>0</v>
      </c>
      <c r="Q3041" s="23">
        <v>0</v>
      </c>
      <c r="R3041" s="24">
        <v>0</v>
      </c>
      <c r="S3041" s="25">
        <v>0</v>
      </c>
      <c r="T3041" s="21"/>
      <c r="U3041" s="22" t="str">
        <f>IFERROR(VLOOKUP(B3041,[1]Planilha1!$A$1:$B$34,2,FALSE),"Liberado")</f>
        <v>Liberado</v>
      </c>
      <c r="V3041" s="21"/>
      <c r="W3041" s="21"/>
      <c r="X3041" s="21"/>
      <c r="Y3041" s="21"/>
      <c r="Z3041" s="21"/>
      <c r="AA3041" s="21"/>
      <c r="AB3041" s="21"/>
      <c r="AC3041" s="21"/>
      <c r="AD3041" s="21"/>
      <c r="AE3041" s="21"/>
      <c r="AF3041" s="21"/>
      <c r="AG3041" s="21"/>
      <c r="AH3041" s="21"/>
      <c r="AI3041" s="21"/>
      <c r="AJ3041" s="21"/>
      <c r="AK3041" s="21"/>
      <c r="AL3041" s="21"/>
      <c r="AM3041" s="21"/>
      <c r="AN3041" s="21"/>
      <c r="AO3041" s="21"/>
      <c r="AP3041" s="21"/>
      <c r="AQ3041" s="21"/>
      <c r="AR3041" s="21"/>
      <c r="AS3041" s="21"/>
      <c r="AT3041" s="21"/>
      <c r="AU3041" s="21"/>
      <c r="AV3041" s="21"/>
      <c r="AW3041" s="21"/>
      <c r="AX3041" s="21"/>
      <c r="AY3041" s="21"/>
      <c r="AZ3041" s="21"/>
      <c r="BA3041" s="21"/>
    </row>
    <row r="3042" spans="1:53" s="31" customFormat="1" ht="20.100000000000001" customHeight="1" x14ac:dyDescent="0.2">
      <c r="A3042" s="12" t="s">
        <v>64</v>
      </c>
      <c r="B3042" s="18" t="s">
        <v>247</v>
      </c>
      <c r="C3042" s="12" t="s">
        <v>701</v>
      </c>
      <c r="D3042" s="12" t="s">
        <v>10742</v>
      </c>
      <c r="E3042" s="19" t="s">
        <v>5</v>
      </c>
      <c r="F3042" s="19" t="s">
        <v>2273</v>
      </c>
      <c r="G3042" s="19" t="s">
        <v>10743</v>
      </c>
      <c r="H3042" s="12" t="s">
        <v>6197</v>
      </c>
      <c r="I3042" s="20">
        <v>35000</v>
      </c>
      <c r="J3042" s="12" t="s">
        <v>2302</v>
      </c>
      <c r="K3042" s="12" t="s">
        <v>2303</v>
      </c>
      <c r="L3042" s="12" t="s">
        <v>2288</v>
      </c>
      <c r="M3042" s="12" t="s">
        <v>10740</v>
      </c>
      <c r="N3042" s="12" t="s">
        <v>10744</v>
      </c>
      <c r="O3042" s="23">
        <v>0</v>
      </c>
      <c r="P3042" s="23">
        <v>0</v>
      </c>
      <c r="Q3042" s="23">
        <v>0</v>
      </c>
      <c r="R3042" s="24">
        <v>0</v>
      </c>
      <c r="S3042" s="25">
        <v>64</v>
      </c>
      <c r="T3042" s="21"/>
      <c r="U3042" s="22" t="str">
        <f>IFERROR(VLOOKUP(B3042,[1]Planilha1!$A$1:$B$34,2,FALSE),"Liberado")</f>
        <v>Liberado</v>
      </c>
      <c r="V3042" s="21"/>
      <c r="W3042" s="21"/>
      <c r="X3042" s="21"/>
      <c r="Y3042" s="21"/>
      <c r="Z3042" s="21"/>
      <c r="AA3042" s="21"/>
      <c r="AB3042" s="21"/>
      <c r="AC3042" s="21"/>
      <c r="AD3042" s="21"/>
      <c r="AE3042" s="21"/>
      <c r="AF3042" s="21"/>
      <c r="AG3042" s="21"/>
      <c r="AH3042" s="21"/>
      <c r="AI3042" s="21"/>
      <c r="AJ3042" s="21"/>
      <c r="AK3042" s="21"/>
      <c r="AL3042" s="21"/>
      <c r="AM3042" s="21"/>
      <c r="AN3042" s="21"/>
      <c r="AO3042" s="21"/>
      <c r="AP3042" s="21"/>
      <c r="AQ3042" s="21"/>
      <c r="AR3042" s="21"/>
      <c r="AS3042" s="21"/>
      <c r="AT3042" s="21"/>
      <c r="AU3042" s="21"/>
      <c r="AV3042" s="21"/>
      <c r="AW3042" s="21"/>
      <c r="AX3042" s="21"/>
      <c r="AY3042" s="21"/>
      <c r="AZ3042" s="21"/>
      <c r="BA3042" s="21"/>
    </row>
    <row r="3043" spans="1:53" s="31" customFormat="1" ht="20.100000000000001" customHeight="1" x14ac:dyDescent="0.2">
      <c r="A3043" s="12" t="s">
        <v>64</v>
      </c>
      <c r="B3043" s="18" t="s">
        <v>247</v>
      </c>
      <c r="C3043" s="12" t="s">
        <v>707</v>
      </c>
      <c r="D3043" s="12" t="s">
        <v>10745</v>
      </c>
      <c r="E3043" s="19" t="s">
        <v>5</v>
      </c>
      <c r="F3043" s="19" t="s">
        <v>2273</v>
      </c>
      <c r="G3043" s="19" t="s">
        <v>10746</v>
      </c>
      <c r="H3043" s="12" t="s">
        <v>6094</v>
      </c>
      <c r="I3043" s="20">
        <v>23000</v>
      </c>
      <c r="J3043" s="12" t="s">
        <v>2302</v>
      </c>
      <c r="K3043" s="12" t="s">
        <v>3124</v>
      </c>
      <c r="L3043" s="12" t="s">
        <v>2677</v>
      </c>
      <c r="M3043" s="12"/>
      <c r="N3043" s="12" t="s">
        <v>10747</v>
      </c>
      <c r="O3043" s="23">
        <v>0</v>
      </c>
      <c r="P3043" s="23">
        <v>0</v>
      </c>
      <c r="Q3043" s="23">
        <v>0</v>
      </c>
      <c r="R3043" s="24">
        <v>0</v>
      </c>
      <c r="S3043" s="25">
        <v>192</v>
      </c>
      <c r="T3043" s="21"/>
      <c r="U3043" s="22" t="str">
        <f>IFERROR(VLOOKUP(B3043,[1]Planilha1!$A$1:$B$34,2,FALSE),"Liberado")</f>
        <v>Liberado</v>
      </c>
      <c r="V3043" s="21"/>
      <c r="W3043" s="21"/>
      <c r="X3043" s="21"/>
      <c r="Y3043" s="21"/>
      <c r="Z3043" s="21"/>
      <c r="AA3043" s="21"/>
      <c r="AB3043" s="21"/>
      <c r="AC3043" s="21"/>
      <c r="AD3043" s="21"/>
      <c r="AE3043" s="21"/>
      <c r="AF3043" s="21"/>
      <c r="AG3043" s="21"/>
      <c r="AH3043" s="21"/>
      <c r="AI3043" s="21"/>
      <c r="AJ3043" s="21"/>
      <c r="AK3043" s="21"/>
      <c r="AL3043" s="21"/>
      <c r="AM3043" s="21"/>
      <c r="AN3043" s="21"/>
      <c r="AO3043" s="21"/>
      <c r="AP3043" s="21"/>
      <c r="AQ3043" s="21"/>
      <c r="AR3043" s="21"/>
      <c r="AS3043" s="21"/>
      <c r="AT3043" s="21"/>
      <c r="AU3043" s="21"/>
      <c r="AV3043" s="21"/>
      <c r="AW3043" s="21"/>
      <c r="AX3043" s="21"/>
      <c r="AY3043" s="21"/>
      <c r="AZ3043" s="21"/>
      <c r="BA3043" s="21"/>
    </row>
    <row r="3044" spans="1:53" s="31" customFormat="1" ht="20.100000000000001" customHeight="1" x14ac:dyDescent="0.2">
      <c r="A3044" s="12" t="s">
        <v>64</v>
      </c>
      <c r="B3044" s="18" t="s">
        <v>247</v>
      </c>
      <c r="C3044" s="12" t="s">
        <v>707</v>
      </c>
      <c r="D3044" s="12" t="s">
        <v>10748</v>
      </c>
      <c r="E3044" s="19" t="s">
        <v>5</v>
      </c>
      <c r="F3044" s="19" t="s">
        <v>2273</v>
      </c>
      <c r="G3044" s="19" t="s">
        <v>10749</v>
      </c>
      <c r="H3044" s="12" t="s">
        <v>6057</v>
      </c>
      <c r="I3044" s="20">
        <v>9370</v>
      </c>
      <c r="J3044" s="12" t="s">
        <v>2302</v>
      </c>
      <c r="K3044" s="12" t="s">
        <v>3216</v>
      </c>
      <c r="L3044" s="12" t="s">
        <v>2288</v>
      </c>
      <c r="M3044" s="12" t="s">
        <v>10750</v>
      </c>
      <c r="N3044" s="12" t="s">
        <v>3216</v>
      </c>
      <c r="O3044" s="23">
        <v>0</v>
      </c>
      <c r="P3044" s="23">
        <v>0</v>
      </c>
      <c r="Q3044" s="23">
        <v>0</v>
      </c>
      <c r="R3044" s="24">
        <v>0</v>
      </c>
      <c r="S3044" s="25">
        <v>0</v>
      </c>
      <c r="T3044" s="21"/>
      <c r="U3044" s="22" t="str">
        <f>IFERROR(VLOOKUP(B3044,[1]Planilha1!$A$1:$B$34,2,FALSE),"Liberado")</f>
        <v>Liberado</v>
      </c>
      <c r="V3044" s="21"/>
      <c r="W3044" s="21"/>
      <c r="X3044" s="21"/>
      <c r="Y3044" s="21"/>
      <c r="Z3044" s="21"/>
      <c r="AA3044" s="21"/>
      <c r="AB3044" s="21"/>
      <c r="AC3044" s="21"/>
      <c r="AD3044" s="21"/>
      <c r="AE3044" s="21"/>
      <c r="AF3044" s="21"/>
      <c r="AG3044" s="21"/>
      <c r="AH3044" s="21"/>
      <c r="AI3044" s="21"/>
      <c r="AJ3044" s="21"/>
      <c r="AK3044" s="21"/>
      <c r="AL3044" s="21"/>
      <c r="AM3044" s="21"/>
      <c r="AN3044" s="21"/>
      <c r="AO3044" s="21"/>
      <c r="AP3044" s="21"/>
      <c r="AQ3044" s="21"/>
      <c r="AR3044" s="21"/>
      <c r="AS3044" s="21"/>
      <c r="AT3044" s="21"/>
      <c r="AU3044" s="21"/>
      <c r="AV3044" s="21"/>
      <c r="AW3044" s="21"/>
      <c r="AX3044" s="21"/>
      <c r="AY3044" s="21"/>
      <c r="AZ3044" s="21"/>
      <c r="BA3044" s="21"/>
    </row>
    <row r="3045" spans="1:53" s="31" customFormat="1" ht="20.100000000000001" customHeight="1" x14ac:dyDescent="0.2">
      <c r="A3045" s="12" t="s">
        <v>64</v>
      </c>
      <c r="B3045" s="18" t="s">
        <v>247</v>
      </c>
      <c r="C3045" s="12" t="s">
        <v>334</v>
      </c>
      <c r="D3045" s="12" t="s">
        <v>1741</v>
      </c>
      <c r="E3045" s="19" t="s">
        <v>5</v>
      </c>
      <c r="F3045" s="19" t="s">
        <v>2255</v>
      </c>
      <c r="G3045" s="19" t="s">
        <v>6246</v>
      </c>
      <c r="H3045" s="12" t="s">
        <v>2493</v>
      </c>
      <c r="I3045" s="20">
        <v>95.9</v>
      </c>
      <c r="J3045" s="12" t="s">
        <v>2302</v>
      </c>
      <c r="K3045" s="12" t="s">
        <v>6040</v>
      </c>
      <c r="L3045" s="12" t="s">
        <v>8253</v>
      </c>
      <c r="M3045" s="12"/>
      <c r="N3045" s="12" t="s">
        <v>6247</v>
      </c>
      <c r="O3045" s="23">
        <v>0</v>
      </c>
      <c r="P3045" s="23">
        <v>0</v>
      </c>
      <c r="Q3045" s="23">
        <v>0</v>
      </c>
      <c r="R3045" s="24">
        <v>0</v>
      </c>
      <c r="S3045" s="25">
        <v>960</v>
      </c>
      <c r="T3045" s="21"/>
      <c r="U3045" s="22" t="str">
        <f>IFERROR(VLOOKUP(B3045,[1]Planilha1!$A$1:$B$34,2,FALSE),"Liberado")</f>
        <v>Liberado</v>
      </c>
      <c r="V3045" s="21"/>
      <c r="W3045" s="21"/>
      <c r="X3045" s="21"/>
      <c r="Y3045" s="21"/>
      <c r="Z3045" s="21"/>
      <c r="AA3045" s="21"/>
      <c r="AB3045" s="21"/>
      <c r="AC3045" s="21"/>
      <c r="AD3045" s="21"/>
      <c r="AE3045" s="21"/>
      <c r="AF3045" s="21"/>
      <c r="AG3045" s="21"/>
      <c r="AH3045" s="21"/>
      <c r="AI3045" s="21"/>
      <c r="AJ3045" s="21"/>
      <c r="AK3045" s="21"/>
      <c r="AL3045" s="21"/>
      <c r="AM3045" s="21"/>
      <c r="AN3045" s="21"/>
      <c r="AO3045" s="21"/>
      <c r="AP3045" s="21"/>
      <c r="AQ3045" s="21"/>
      <c r="AR3045" s="21"/>
      <c r="AS3045" s="21"/>
      <c r="AT3045" s="21"/>
      <c r="AU3045" s="21"/>
      <c r="AV3045" s="21"/>
      <c r="AW3045" s="21"/>
      <c r="AX3045" s="21"/>
      <c r="AY3045" s="21"/>
      <c r="AZ3045" s="21"/>
      <c r="BA3045" s="21"/>
    </row>
    <row r="3046" spans="1:53" s="31" customFormat="1" ht="20.100000000000001" customHeight="1" x14ac:dyDescent="0.2">
      <c r="A3046" s="12" t="s">
        <v>64</v>
      </c>
      <c r="B3046" s="18" t="s">
        <v>247</v>
      </c>
      <c r="C3046" s="12" t="s">
        <v>334</v>
      </c>
      <c r="D3046" s="12" t="s">
        <v>1742</v>
      </c>
      <c r="E3046" s="19" t="s">
        <v>5</v>
      </c>
      <c r="F3046" s="19" t="s">
        <v>2244</v>
      </c>
      <c r="G3046" s="19" t="s">
        <v>6248</v>
      </c>
      <c r="H3046" s="12" t="s">
        <v>2623</v>
      </c>
      <c r="I3046" s="20">
        <v>9312.58</v>
      </c>
      <c r="J3046" s="12" t="s">
        <v>2302</v>
      </c>
      <c r="K3046" s="12" t="s">
        <v>2303</v>
      </c>
      <c r="L3046" s="12" t="s">
        <v>2299</v>
      </c>
      <c r="M3046" s="12"/>
      <c r="N3046" s="12" t="s">
        <v>2528</v>
      </c>
      <c r="O3046" s="23">
        <v>0</v>
      </c>
      <c r="P3046" s="23">
        <v>0</v>
      </c>
      <c r="Q3046" s="23">
        <v>0</v>
      </c>
      <c r="R3046" s="24">
        <v>0</v>
      </c>
      <c r="S3046" s="25">
        <v>608</v>
      </c>
      <c r="T3046" s="21"/>
      <c r="U3046" s="22" t="str">
        <f>IFERROR(VLOOKUP(B3046,[1]Planilha1!$A$1:$B$34,2,FALSE),"Liberado")</f>
        <v>Liberado</v>
      </c>
      <c r="V3046" s="21"/>
      <c r="W3046" s="21"/>
      <c r="X3046" s="21"/>
      <c r="Y3046" s="21"/>
      <c r="Z3046" s="21"/>
      <c r="AA3046" s="21"/>
      <c r="AB3046" s="21"/>
      <c r="AC3046" s="21"/>
      <c r="AD3046" s="21"/>
      <c r="AE3046" s="21"/>
      <c r="AF3046" s="21"/>
      <c r="AG3046" s="21"/>
      <c r="AH3046" s="21"/>
      <c r="AI3046" s="21"/>
      <c r="AJ3046" s="21"/>
      <c r="AK3046" s="21"/>
      <c r="AL3046" s="21"/>
      <c r="AM3046" s="21"/>
      <c r="AN3046" s="21"/>
      <c r="AO3046" s="21"/>
      <c r="AP3046" s="21"/>
      <c r="AQ3046" s="21"/>
      <c r="AR3046" s="21"/>
      <c r="AS3046" s="21"/>
      <c r="AT3046" s="21"/>
      <c r="AU3046" s="21"/>
      <c r="AV3046" s="21"/>
      <c r="AW3046" s="21"/>
      <c r="AX3046" s="21"/>
      <c r="AY3046" s="21"/>
      <c r="AZ3046" s="21"/>
      <c r="BA3046" s="21"/>
    </row>
    <row r="3047" spans="1:53" s="31" customFormat="1" ht="20.100000000000001" customHeight="1" x14ac:dyDescent="0.2">
      <c r="A3047" s="12" t="s">
        <v>64</v>
      </c>
      <c r="B3047" s="18" t="s">
        <v>247</v>
      </c>
      <c r="C3047" s="12" t="s">
        <v>334</v>
      </c>
      <c r="D3047" s="12" t="s">
        <v>1715</v>
      </c>
      <c r="E3047" s="19" t="s">
        <v>5</v>
      </c>
      <c r="F3047" s="19" t="s">
        <v>2324</v>
      </c>
      <c r="G3047" s="19" t="s">
        <v>6169</v>
      </c>
      <c r="H3047" s="12" t="s">
        <v>6141</v>
      </c>
      <c r="I3047" s="20">
        <v>30000</v>
      </c>
      <c r="J3047" s="12" t="s">
        <v>2302</v>
      </c>
      <c r="K3047" s="12" t="s">
        <v>2303</v>
      </c>
      <c r="L3047" s="12" t="s">
        <v>4323</v>
      </c>
      <c r="M3047" s="12"/>
      <c r="N3047" s="12" t="s">
        <v>2774</v>
      </c>
      <c r="O3047" s="23">
        <v>0</v>
      </c>
      <c r="P3047" s="23">
        <v>0</v>
      </c>
      <c r="Q3047" s="23">
        <v>0</v>
      </c>
      <c r="R3047" s="24">
        <v>0</v>
      </c>
      <c r="S3047" s="25">
        <v>256</v>
      </c>
      <c r="T3047" s="21"/>
      <c r="U3047" s="22" t="str">
        <f>IFERROR(VLOOKUP(B3047,[1]Planilha1!$A$1:$B$34,2,FALSE),"Liberado")</f>
        <v>Liberado</v>
      </c>
      <c r="V3047" s="21"/>
      <c r="W3047" s="21"/>
      <c r="X3047" s="21"/>
      <c r="Y3047" s="21"/>
      <c r="Z3047" s="21"/>
      <c r="AA3047" s="21"/>
      <c r="AB3047" s="21"/>
      <c r="AC3047" s="21"/>
      <c r="AD3047" s="21"/>
      <c r="AE3047" s="21"/>
      <c r="AF3047" s="21"/>
      <c r="AG3047" s="21"/>
      <c r="AH3047" s="21"/>
      <c r="AI3047" s="21"/>
      <c r="AJ3047" s="21"/>
      <c r="AK3047" s="21"/>
      <c r="AL3047" s="21"/>
      <c r="AM3047" s="21"/>
      <c r="AN3047" s="21"/>
      <c r="AO3047" s="21"/>
      <c r="AP3047" s="21"/>
      <c r="AQ3047" s="21"/>
      <c r="AR3047" s="21"/>
      <c r="AS3047" s="21"/>
      <c r="AT3047" s="21"/>
      <c r="AU3047" s="21"/>
      <c r="AV3047" s="21"/>
      <c r="AW3047" s="21"/>
      <c r="AX3047" s="21"/>
      <c r="AY3047" s="21"/>
      <c r="AZ3047" s="21"/>
      <c r="BA3047" s="21"/>
    </row>
    <row r="3048" spans="1:53" s="31" customFormat="1" ht="20.100000000000001" customHeight="1" x14ac:dyDescent="0.2">
      <c r="A3048" s="12" t="s">
        <v>64</v>
      </c>
      <c r="B3048" s="18" t="s">
        <v>247</v>
      </c>
      <c r="C3048" s="12" t="s">
        <v>334</v>
      </c>
      <c r="D3048" s="12" t="s">
        <v>10751</v>
      </c>
      <c r="E3048" s="19" t="s">
        <v>5</v>
      </c>
      <c r="F3048" s="19" t="s">
        <v>2519</v>
      </c>
      <c r="G3048" s="19" t="s">
        <v>10752</v>
      </c>
      <c r="H3048" s="12" t="s">
        <v>6141</v>
      </c>
      <c r="I3048" s="20">
        <v>18740</v>
      </c>
      <c r="J3048" s="12" t="s">
        <v>2302</v>
      </c>
      <c r="K3048" s="12" t="s">
        <v>10753</v>
      </c>
      <c r="L3048" s="12" t="s">
        <v>2677</v>
      </c>
      <c r="M3048" s="12"/>
      <c r="N3048" s="12" t="s">
        <v>10754</v>
      </c>
      <c r="O3048" s="23">
        <v>0</v>
      </c>
      <c r="P3048" s="23">
        <v>0</v>
      </c>
      <c r="Q3048" s="23">
        <v>0</v>
      </c>
      <c r="R3048" s="24">
        <v>0</v>
      </c>
      <c r="S3048" s="25">
        <v>128</v>
      </c>
      <c r="T3048" s="21"/>
      <c r="U3048" s="22" t="str">
        <f>IFERROR(VLOOKUP(B3048,[1]Planilha1!$A$1:$B$34,2,FALSE),"Liberado")</f>
        <v>Liberado</v>
      </c>
      <c r="V3048" s="21"/>
      <c r="W3048" s="21"/>
      <c r="X3048" s="21"/>
      <c r="Y3048" s="21"/>
      <c r="Z3048" s="21"/>
      <c r="AA3048" s="21"/>
      <c r="AB3048" s="21"/>
      <c r="AC3048" s="21"/>
      <c r="AD3048" s="21"/>
      <c r="AE3048" s="21"/>
      <c r="AF3048" s="21"/>
      <c r="AG3048" s="21"/>
      <c r="AH3048" s="21"/>
      <c r="AI3048" s="21"/>
      <c r="AJ3048" s="21"/>
      <c r="AK3048" s="21"/>
      <c r="AL3048" s="21"/>
      <c r="AM3048" s="21"/>
      <c r="AN3048" s="21"/>
      <c r="AO3048" s="21"/>
      <c r="AP3048" s="21"/>
      <c r="AQ3048" s="21"/>
      <c r="AR3048" s="21"/>
      <c r="AS3048" s="21"/>
      <c r="AT3048" s="21"/>
      <c r="AU3048" s="21"/>
      <c r="AV3048" s="21"/>
      <c r="AW3048" s="21"/>
      <c r="AX3048" s="21"/>
      <c r="AY3048" s="21"/>
      <c r="AZ3048" s="21"/>
      <c r="BA3048" s="21"/>
    </row>
    <row r="3049" spans="1:53" s="31" customFormat="1" ht="20.100000000000001" customHeight="1" x14ac:dyDescent="0.2">
      <c r="A3049" s="12" t="s">
        <v>64</v>
      </c>
      <c r="B3049" s="18" t="s">
        <v>247</v>
      </c>
      <c r="C3049" s="12" t="s">
        <v>334</v>
      </c>
      <c r="D3049" s="12" t="s">
        <v>10755</v>
      </c>
      <c r="E3049" s="19" t="s">
        <v>5</v>
      </c>
      <c r="F3049" s="19" t="s">
        <v>10</v>
      </c>
      <c r="G3049" s="19" t="s">
        <v>10756</v>
      </c>
      <c r="H3049" s="12" t="s">
        <v>2301</v>
      </c>
      <c r="I3049" s="20">
        <v>11307</v>
      </c>
      <c r="J3049" s="12" t="s">
        <v>2302</v>
      </c>
      <c r="K3049" s="12" t="s">
        <v>2303</v>
      </c>
      <c r="L3049" s="12" t="s">
        <v>7875</v>
      </c>
      <c r="M3049" s="12"/>
      <c r="N3049" s="12" t="s">
        <v>10757</v>
      </c>
      <c r="O3049" s="23">
        <v>0</v>
      </c>
      <c r="P3049" s="23">
        <v>0</v>
      </c>
      <c r="Q3049" s="23">
        <v>0</v>
      </c>
      <c r="R3049" s="24">
        <v>0</v>
      </c>
      <c r="S3049" s="25">
        <v>160</v>
      </c>
      <c r="T3049" s="21"/>
      <c r="U3049" s="22" t="str">
        <f>IFERROR(VLOOKUP(B3049,[1]Planilha1!$A$1:$B$34,2,FALSE),"Liberado")</f>
        <v>Liberado</v>
      </c>
      <c r="V3049" s="21"/>
      <c r="W3049" s="21"/>
      <c r="X3049" s="21"/>
      <c r="Y3049" s="21"/>
      <c r="Z3049" s="21"/>
      <c r="AA3049" s="21"/>
      <c r="AB3049" s="21"/>
      <c r="AC3049" s="21"/>
      <c r="AD3049" s="21"/>
      <c r="AE3049" s="21"/>
      <c r="AF3049" s="21"/>
      <c r="AG3049" s="21"/>
      <c r="AH3049" s="21"/>
      <c r="AI3049" s="21"/>
      <c r="AJ3049" s="21"/>
      <c r="AK3049" s="21"/>
      <c r="AL3049" s="21"/>
      <c r="AM3049" s="21"/>
      <c r="AN3049" s="21"/>
      <c r="AO3049" s="21"/>
      <c r="AP3049" s="21"/>
      <c r="AQ3049" s="21"/>
      <c r="AR3049" s="21"/>
      <c r="AS3049" s="21"/>
      <c r="AT3049" s="21"/>
      <c r="AU3049" s="21"/>
      <c r="AV3049" s="21"/>
      <c r="AW3049" s="21"/>
      <c r="AX3049" s="21"/>
      <c r="AY3049" s="21"/>
      <c r="AZ3049" s="21"/>
      <c r="BA3049" s="21"/>
    </row>
    <row r="3050" spans="1:53" s="31" customFormat="1" ht="20.100000000000001" customHeight="1" x14ac:dyDescent="0.2">
      <c r="A3050" s="12" t="s">
        <v>64</v>
      </c>
      <c r="B3050" s="18" t="s">
        <v>247</v>
      </c>
      <c r="C3050" s="12" t="s">
        <v>732</v>
      </c>
      <c r="D3050" s="12" t="s">
        <v>1743</v>
      </c>
      <c r="E3050" s="19" t="s">
        <v>5</v>
      </c>
      <c r="F3050" s="19" t="s">
        <v>2273</v>
      </c>
      <c r="G3050" s="19" t="s">
        <v>6249</v>
      </c>
      <c r="H3050" s="12" t="s">
        <v>6099</v>
      </c>
      <c r="I3050" s="20">
        <v>33492.559999999998</v>
      </c>
      <c r="J3050" s="12" t="s">
        <v>2302</v>
      </c>
      <c r="K3050" s="12" t="s">
        <v>3124</v>
      </c>
      <c r="L3050" s="12" t="s">
        <v>8032</v>
      </c>
      <c r="M3050" s="12"/>
      <c r="N3050" s="12" t="s">
        <v>6250</v>
      </c>
      <c r="O3050" s="23">
        <v>0</v>
      </c>
      <c r="P3050" s="23">
        <v>0</v>
      </c>
      <c r="Q3050" s="23">
        <v>0</v>
      </c>
      <c r="R3050" s="24">
        <v>0</v>
      </c>
      <c r="S3050" s="25">
        <v>384</v>
      </c>
      <c r="T3050" s="21"/>
      <c r="U3050" s="22" t="str">
        <f>IFERROR(VLOOKUP(B3050,[1]Planilha1!$A$1:$B$34,2,FALSE),"Liberado")</f>
        <v>Liberado</v>
      </c>
      <c r="V3050" s="21"/>
      <c r="W3050" s="21"/>
      <c r="X3050" s="21"/>
      <c r="Y3050" s="21"/>
      <c r="Z3050" s="21"/>
      <c r="AA3050" s="21"/>
      <c r="AB3050" s="21"/>
      <c r="AC3050" s="21"/>
      <c r="AD3050" s="21"/>
      <c r="AE3050" s="21"/>
      <c r="AF3050" s="21"/>
      <c r="AG3050" s="21"/>
      <c r="AH3050" s="21"/>
      <c r="AI3050" s="21"/>
      <c r="AJ3050" s="21"/>
      <c r="AK3050" s="21"/>
      <c r="AL3050" s="21"/>
      <c r="AM3050" s="21"/>
      <c r="AN3050" s="21"/>
      <c r="AO3050" s="21"/>
      <c r="AP3050" s="21"/>
      <c r="AQ3050" s="21"/>
      <c r="AR3050" s="21"/>
      <c r="AS3050" s="21"/>
      <c r="AT3050" s="21"/>
      <c r="AU3050" s="21"/>
      <c r="AV3050" s="21"/>
      <c r="AW3050" s="21"/>
      <c r="AX3050" s="21"/>
      <c r="AY3050" s="21"/>
      <c r="AZ3050" s="21"/>
      <c r="BA3050" s="21"/>
    </row>
    <row r="3051" spans="1:53" s="31" customFormat="1" ht="20.100000000000001" customHeight="1" x14ac:dyDescent="0.2">
      <c r="A3051" s="12" t="s">
        <v>64</v>
      </c>
      <c r="B3051" s="18" t="s">
        <v>247</v>
      </c>
      <c r="C3051" s="12" t="s">
        <v>732</v>
      </c>
      <c r="D3051" s="12" t="s">
        <v>1744</v>
      </c>
      <c r="E3051" s="19" t="s">
        <v>5</v>
      </c>
      <c r="F3051" s="19" t="s">
        <v>2244</v>
      </c>
      <c r="G3051" s="19" t="s">
        <v>6251</v>
      </c>
      <c r="H3051" s="12" t="s">
        <v>5862</v>
      </c>
      <c r="I3051" s="20">
        <v>11069.92</v>
      </c>
      <c r="J3051" s="12" t="s">
        <v>2302</v>
      </c>
      <c r="K3051" s="12" t="s">
        <v>6252</v>
      </c>
      <c r="L3051" s="12" t="s">
        <v>2677</v>
      </c>
      <c r="M3051" s="12"/>
      <c r="N3051" s="12" t="s">
        <v>6253</v>
      </c>
      <c r="O3051" s="23">
        <v>0</v>
      </c>
      <c r="P3051" s="23">
        <v>0</v>
      </c>
      <c r="Q3051" s="23">
        <v>0</v>
      </c>
      <c r="R3051" s="24">
        <v>0</v>
      </c>
      <c r="S3051" s="25">
        <v>352</v>
      </c>
      <c r="T3051" s="21"/>
      <c r="U3051" s="22" t="str">
        <f>IFERROR(VLOOKUP(B3051,[1]Planilha1!$A$1:$B$34,2,FALSE),"Liberado")</f>
        <v>Liberado</v>
      </c>
      <c r="V3051" s="21"/>
      <c r="W3051" s="21"/>
      <c r="X3051" s="21"/>
      <c r="Y3051" s="21"/>
      <c r="Z3051" s="21"/>
      <c r="AA3051" s="21"/>
      <c r="AB3051" s="21"/>
      <c r="AC3051" s="21"/>
      <c r="AD3051" s="21"/>
      <c r="AE3051" s="21"/>
      <c r="AF3051" s="21"/>
      <c r="AG3051" s="21"/>
      <c r="AH3051" s="21"/>
      <c r="AI3051" s="21"/>
      <c r="AJ3051" s="21"/>
      <c r="AK3051" s="21"/>
      <c r="AL3051" s="21"/>
      <c r="AM3051" s="21"/>
      <c r="AN3051" s="21"/>
      <c r="AO3051" s="21"/>
      <c r="AP3051" s="21"/>
      <c r="AQ3051" s="21"/>
      <c r="AR3051" s="21"/>
      <c r="AS3051" s="21"/>
      <c r="AT3051" s="21"/>
      <c r="AU3051" s="21"/>
      <c r="AV3051" s="21"/>
      <c r="AW3051" s="21"/>
      <c r="AX3051" s="21"/>
      <c r="AY3051" s="21"/>
      <c r="AZ3051" s="21"/>
      <c r="BA3051" s="21"/>
    </row>
    <row r="3052" spans="1:53" s="31" customFormat="1" ht="20.100000000000001" customHeight="1" x14ac:dyDescent="0.2">
      <c r="A3052" s="12" t="s">
        <v>64</v>
      </c>
      <c r="B3052" s="18" t="s">
        <v>247</v>
      </c>
      <c r="C3052" s="12" t="s">
        <v>574</v>
      </c>
      <c r="D3052" s="12" t="s">
        <v>10767</v>
      </c>
      <c r="E3052" s="19" t="s">
        <v>5</v>
      </c>
      <c r="F3052" s="19" t="s">
        <v>14</v>
      </c>
      <c r="G3052" s="19" t="s">
        <v>10768</v>
      </c>
      <c r="H3052" s="12" t="s">
        <v>10636</v>
      </c>
      <c r="I3052" s="20">
        <v>13360</v>
      </c>
      <c r="J3052" s="12" t="s">
        <v>2302</v>
      </c>
      <c r="K3052" s="12" t="s">
        <v>2303</v>
      </c>
      <c r="L3052" s="12" t="s">
        <v>2288</v>
      </c>
      <c r="M3052" s="12" t="s">
        <v>10769</v>
      </c>
      <c r="N3052" s="12" t="s">
        <v>10770</v>
      </c>
      <c r="O3052" s="23">
        <v>0</v>
      </c>
      <c r="P3052" s="23">
        <v>0</v>
      </c>
      <c r="Q3052" s="23">
        <v>0</v>
      </c>
      <c r="R3052" s="24">
        <v>0</v>
      </c>
      <c r="S3052" s="25">
        <v>0</v>
      </c>
      <c r="T3052" s="21"/>
      <c r="U3052" s="22" t="str">
        <f>IFERROR(VLOOKUP(B3052,[1]Planilha1!$A$1:$B$34,2,FALSE),"Liberado")</f>
        <v>Liberado</v>
      </c>
      <c r="V3052" s="21"/>
      <c r="W3052" s="21"/>
      <c r="X3052" s="21"/>
      <c r="Y3052" s="21"/>
      <c r="Z3052" s="21"/>
      <c r="AA3052" s="21"/>
      <c r="AB3052" s="21"/>
      <c r="AC3052" s="21"/>
      <c r="AD3052" s="21"/>
      <c r="AE3052" s="21"/>
      <c r="AF3052" s="21"/>
      <c r="AG3052" s="21"/>
      <c r="AH3052" s="21"/>
      <c r="AI3052" s="21"/>
      <c r="AJ3052" s="21"/>
      <c r="AK3052" s="21"/>
      <c r="AL3052" s="21"/>
      <c r="AM3052" s="21"/>
      <c r="AN3052" s="21"/>
      <c r="AO3052" s="21"/>
      <c r="AP3052" s="21"/>
      <c r="AQ3052" s="21"/>
      <c r="AR3052" s="21"/>
      <c r="AS3052" s="21"/>
      <c r="AT3052" s="21"/>
      <c r="AU3052" s="21"/>
      <c r="AV3052" s="21"/>
      <c r="AW3052" s="21"/>
      <c r="AX3052" s="21"/>
      <c r="AY3052" s="21"/>
      <c r="AZ3052" s="21"/>
      <c r="BA3052" s="21"/>
    </row>
    <row r="3053" spans="1:53" s="31" customFormat="1" ht="20.100000000000001" customHeight="1" x14ac:dyDescent="0.2">
      <c r="A3053" s="27" t="s">
        <v>132</v>
      </c>
      <c r="B3053" s="28" t="s">
        <v>247</v>
      </c>
      <c r="C3053" s="27" t="s">
        <v>466</v>
      </c>
      <c r="D3053" s="27" t="s">
        <v>11154</v>
      </c>
      <c r="E3053" s="27" t="s">
        <v>7</v>
      </c>
      <c r="F3053" s="27" t="s">
        <v>6507</v>
      </c>
      <c r="G3053" s="27" t="s">
        <v>11155</v>
      </c>
      <c r="H3053" s="27" t="s">
        <v>6647</v>
      </c>
      <c r="I3053" s="29">
        <v>125836</v>
      </c>
      <c r="J3053" s="27" t="s">
        <v>6544</v>
      </c>
      <c r="K3053" s="27" t="s">
        <v>11156</v>
      </c>
      <c r="L3053" s="27" t="s">
        <v>7770</v>
      </c>
      <c r="M3053" s="30" t="s">
        <v>6531</v>
      </c>
      <c r="N3053" s="27" t="s">
        <v>11121</v>
      </c>
      <c r="O3053" s="23">
        <v>0</v>
      </c>
      <c r="P3053" s="23">
        <v>69520</v>
      </c>
      <c r="Q3053" s="23">
        <v>0</v>
      </c>
      <c r="R3053" s="24">
        <v>0</v>
      </c>
      <c r="S3053" s="25">
        <v>0</v>
      </c>
      <c r="T3053" s="32" t="s">
        <v>12066</v>
      </c>
      <c r="U3053" s="22" t="str">
        <f>IFERROR(VLOOKUP(B3053,[1]Planilha1!$A$1:$B$34,2,FALSE),"Liberado")</f>
        <v>Liberado</v>
      </c>
    </row>
    <row r="3054" spans="1:53" s="31" customFormat="1" ht="20.100000000000001" customHeight="1" x14ac:dyDescent="0.2">
      <c r="A3054" s="27" t="s">
        <v>132</v>
      </c>
      <c r="B3054" s="28" t="s">
        <v>247</v>
      </c>
      <c r="C3054" s="27" t="s">
        <v>466</v>
      </c>
      <c r="D3054" s="27" t="s">
        <v>1930</v>
      </c>
      <c r="E3054" s="27" t="s">
        <v>7</v>
      </c>
      <c r="F3054" s="27" t="s">
        <v>6507</v>
      </c>
      <c r="G3054" s="27" t="s">
        <v>11160</v>
      </c>
      <c r="H3054" s="27" t="s">
        <v>6595</v>
      </c>
      <c r="I3054" s="29">
        <v>80000</v>
      </c>
      <c r="J3054" s="27" t="s">
        <v>6544</v>
      </c>
      <c r="K3054" s="27" t="s">
        <v>11161</v>
      </c>
      <c r="L3054" s="27" t="s">
        <v>7770</v>
      </c>
      <c r="M3054" s="30" t="s">
        <v>6531</v>
      </c>
      <c r="N3054" s="27" t="s">
        <v>11121</v>
      </c>
      <c r="O3054" s="23">
        <v>0</v>
      </c>
      <c r="P3054" s="23">
        <v>5000</v>
      </c>
      <c r="Q3054" s="23">
        <v>0</v>
      </c>
      <c r="R3054" s="24">
        <v>0</v>
      </c>
      <c r="S3054" s="25">
        <v>0</v>
      </c>
      <c r="T3054" s="34" t="s">
        <v>12065</v>
      </c>
      <c r="U3054" s="22" t="str">
        <f>IFERROR(VLOOKUP(B3054,[1]Planilha1!$A$1:$B$34,2,FALSE),"Liberado")</f>
        <v>Liberado</v>
      </c>
    </row>
    <row r="3055" spans="1:53" s="31" customFormat="1" ht="20.100000000000001" customHeight="1" x14ac:dyDescent="0.2">
      <c r="A3055" s="27" t="s">
        <v>132</v>
      </c>
      <c r="B3055" s="28" t="s">
        <v>247</v>
      </c>
      <c r="C3055" s="27" t="s">
        <v>323</v>
      </c>
      <c r="D3055" s="27" t="s">
        <v>11164</v>
      </c>
      <c r="E3055" s="27" t="s">
        <v>7</v>
      </c>
      <c r="F3055" s="27" t="s">
        <v>6507</v>
      </c>
      <c r="G3055" s="27" t="s">
        <v>11165</v>
      </c>
      <c r="H3055" s="27" t="s">
        <v>6661</v>
      </c>
      <c r="I3055" s="29">
        <v>200000</v>
      </c>
      <c r="J3055" s="27" t="s">
        <v>6544</v>
      </c>
      <c r="K3055" s="27" t="s">
        <v>11166</v>
      </c>
      <c r="L3055" s="27" t="s">
        <v>11090</v>
      </c>
      <c r="M3055" s="30">
        <v>43067</v>
      </c>
      <c r="N3055" s="27" t="s">
        <v>11121</v>
      </c>
      <c r="O3055" s="23">
        <v>0</v>
      </c>
      <c r="P3055" s="23">
        <v>67000</v>
      </c>
      <c r="Q3055" s="23">
        <v>0</v>
      </c>
      <c r="R3055" s="24">
        <v>0</v>
      </c>
      <c r="S3055" s="25">
        <v>0</v>
      </c>
      <c r="T3055" s="32" t="s">
        <v>12066</v>
      </c>
      <c r="U3055" s="22" t="str">
        <f>IFERROR(VLOOKUP(B3055,[1]Planilha1!$A$1:$B$34,2,FALSE),"Liberado")</f>
        <v>Liberado</v>
      </c>
    </row>
    <row r="3056" spans="1:53" s="31" customFormat="1" ht="20.100000000000001" customHeight="1" x14ac:dyDescent="0.2">
      <c r="A3056" s="27" t="s">
        <v>132</v>
      </c>
      <c r="B3056" s="28" t="s">
        <v>247</v>
      </c>
      <c r="C3056" s="27" t="s">
        <v>325</v>
      </c>
      <c r="D3056" s="27" t="s">
        <v>11239</v>
      </c>
      <c r="E3056" s="27" t="s">
        <v>7</v>
      </c>
      <c r="F3056" s="27" t="s">
        <v>6507</v>
      </c>
      <c r="G3056" s="27" t="s">
        <v>11240</v>
      </c>
      <c r="H3056" s="27" t="s">
        <v>11241</v>
      </c>
      <c r="I3056" s="29">
        <v>180000</v>
      </c>
      <c r="J3056" s="27" t="s">
        <v>6544</v>
      </c>
      <c r="K3056" s="27" t="s">
        <v>11242</v>
      </c>
      <c r="L3056" s="27" t="s">
        <v>6579</v>
      </c>
      <c r="M3056" s="30">
        <v>42979</v>
      </c>
      <c r="N3056" s="27" t="s">
        <v>11121</v>
      </c>
      <c r="O3056" s="23">
        <v>0</v>
      </c>
      <c r="P3056" s="23">
        <v>55971.76</v>
      </c>
      <c r="Q3056" s="23">
        <v>0</v>
      </c>
      <c r="R3056" s="24">
        <v>0</v>
      </c>
      <c r="S3056" s="25">
        <v>0</v>
      </c>
      <c r="T3056" s="34" t="s">
        <v>12065</v>
      </c>
      <c r="U3056" s="22" t="str">
        <f>IFERROR(VLOOKUP(B3056,[1]Planilha1!$A$1:$B$34,2,FALSE),"Liberado")</f>
        <v>Liberado</v>
      </c>
    </row>
    <row r="3057" spans="1:53" s="31" customFormat="1" ht="20.100000000000001" customHeight="1" x14ac:dyDescent="0.2">
      <c r="A3057" s="27" t="s">
        <v>132</v>
      </c>
      <c r="B3057" s="28" t="s">
        <v>247</v>
      </c>
      <c r="C3057" s="27" t="s">
        <v>671</v>
      </c>
      <c r="D3057" s="27" t="s">
        <v>11325</v>
      </c>
      <c r="E3057" s="27" t="s">
        <v>7</v>
      </c>
      <c r="F3057" s="27" t="s">
        <v>6507</v>
      </c>
      <c r="G3057" s="27" t="s">
        <v>11326</v>
      </c>
      <c r="H3057" s="27" t="s">
        <v>6565</v>
      </c>
      <c r="I3057" s="29">
        <v>207912.85</v>
      </c>
      <c r="J3057" s="27" t="s">
        <v>6544</v>
      </c>
      <c r="K3057" s="27" t="s">
        <v>11327</v>
      </c>
      <c r="L3057" s="27" t="s">
        <v>6579</v>
      </c>
      <c r="M3057" s="30" t="s">
        <v>6531</v>
      </c>
      <c r="N3057" s="27" t="s">
        <v>11121</v>
      </c>
      <c r="O3057" s="23">
        <v>0</v>
      </c>
      <c r="P3057" s="23">
        <v>57835.29</v>
      </c>
      <c r="Q3057" s="23">
        <v>0</v>
      </c>
      <c r="R3057" s="24">
        <v>0</v>
      </c>
      <c r="S3057" s="25">
        <v>0</v>
      </c>
      <c r="T3057" s="34" t="s">
        <v>12065</v>
      </c>
      <c r="U3057" s="22" t="str">
        <f>IFERROR(VLOOKUP(B3057,[1]Planilha1!$A$1:$B$34,2,FALSE),"Liberado")</f>
        <v>Liberado</v>
      </c>
    </row>
    <row r="3058" spans="1:53" s="31" customFormat="1" ht="20.100000000000001" customHeight="1" x14ac:dyDescent="0.2">
      <c r="A3058" s="27" t="s">
        <v>132</v>
      </c>
      <c r="B3058" s="28" t="s">
        <v>247</v>
      </c>
      <c r="C3058" s="27" t="s">
        <v>466</v>
      </c>
      <c r="D3058" s="27" t="s">
        <v>11433</v>
      </c>
      <c r="E3058" s="27" t="s">
        <v>7</v>
      </c>
      <c r="F3058" s="27" t="s">
        <v>6507</v>
      </c>
      <c r="G3058" s="27" t="s">
        <v>11434</v>
      </c>
      <c r="H3058" s="27" t="s">
        <v>6595</v>
      </c>
      <c r="I3058" s="29">
        <v>0</v>
      </c>
      <c r="J3058" s="27" t="s">
        <v>6544</v>
      </c>
      <c r="K3058" s="27" t="s">
        <v>11435</v>
      </c>
      <c r="L3058" s="27" t="s">
        <v>6579</v>
      </c>
      <c r="M3058" s="30" t="s">
        <v>6531</v>
      </c>
      <c r="N3058" s="27" t="s">
        <v>11121</v>
      </c>
      <c r="O3058" s="23">
        <v>0</v>
      </c>
      <c r="P3058" s="23">
        <v>107977.86</v>
      </c>
      <c r="Q3058" s="23">
        <v>0</v>
      </c>
      <c r="R3058" s="24">
        <v>0</v>
      </c>
      <c r="S3058" s="25">
        <v>0</v>
      </c>
      <c r="T3058" s="34" t="s">
        <v>12065</v>
      </c>
      <c r="U3058" s="22" t="str">
        <f>IFERROR(VLOOKUP(B3058,[1]Planilha1!$A$1:$B$34,2,FALSE),"Liberado")</f>
        <v>Liberado</v>
      </c>
    </row>
    <row r="3059" spans="1:53" s="31" customFormat="1" ht="20.100000000000001" customHeight="1" x14ac:dyDescent="0.2">
      <c r="A3059" s="27" t="s">
        <v>132</v>
      </c>
      <c r="B3059" s="28" t="s">
        <v>247</v>
      </c>
      <c r="C3059" s="27" t="s">
        <v>325</v>
      </c>
      <c r="D3059" s="27" t="s">
        <v>1873</v>
      </c>
      <c r="E3059" s="27" t="s">
        <v>7</v>
      </c>
      <c r="F3059" s="27" t="s">
        <v>6507</v>
      </c>
      <c r="G3059" s="27" t="s">
        <v>6593</v>
      </c>
      <c r="H3059" s="27" t="s">
        <v>6594</v>
      </c>
      <c r="I3059" s="29">
        <v>93539.199999999997</v>
      </c>
      <c r="J3059" s="27" t="s">
        <v>6544</v>
      </c>
      <c r="K3059" s="27" t="s">
        <v>11498</v>
      </c>
      <c r="L3059" s="27" t="s">
        <v>6579</v>
      </c>
      <c r="M3059" s="30">
        <v>42801</v>
      </c>
      <c r="N3059" s="27" t="s">
        <v>11091</v>
      </c>
      <c r="O3059" s="23">
        <v>0</v>
      </c>
      <c r="P3059" s="23">
        <v>56152.480000000003</v>
      </c>
      <c r="Q3059" s="23">
        <v>0</v>
      </c>
      <c r="R3059" s="24">
        <v>0</v>
      </c>
      <c r="S3059" s="25">
        <v>0</v>
      </c>
      <c r="T3059" s="34" t="s">
        <v>12065</v>
      </c>
      <c r="U3059" s="22" t="str">
        <f>IFERROR(VLOOKUP(B3059,[1]Planilha1!$A$1:$B$34,2,FALSE),"Liberado")</f>
        <v>Liberado</v>
      </c>
    </row>
    <row r="3060" spans="1:53" s="45" customFormat="1" ht="20.100000000000001" customHeight="1" x14ac:dyDescent="0.2">
      <c r="A3060" s="27" t="s">
        <v>132</v>
      </c>
      <c r="B3060" s="28" t="s">
        <v>247</v>
      </c>
      <c r="C3060" s="27" t="s">
        <v>466</v>
      </c>
      <c r="D3060" s="27" t="s">
        <v>1907</v>
      </c>
      <c r="E3060" s="27" t="s">
        <v>7</v>
      </c>
      <c r="F3060" s="27" t="s">
        <v>6507</v>
      </c>
      <c r="G3060" s="27" t="s">
        <v>6646</v>
      </c>
      <c r="H3060" s="27" t="s">
        <v>6647</v>
      </c>
      <c r="I3060" s="29">
        <v>70000</v>
      </c>
      <c r="J3060" s="27" t="s">
        <v>6544</v>
      </c>
      <c r="K3060" s="27" t="s">
        <v>11561</v>
      </c>
      <c r="L3060" s="27" t="s">
        <v>7104</v>
      </c>
      <c r="M3060" s="30" t="s">
        <v>6531</v>
      </c>
      <c r="N3060" s="27" t="s">
        <v>6648</v>
      </c>
      <c r="O3060" s="23">
        <v>43893.64</v>
      </c>
      <c r="P3060" s="23">
        <v>0</v>
      </c>
      <c r="Q3060" s="23">
        <v>0</v>
      </c>
      <c r="R3060" s="24">
        <v>8959.6299999999992</v>
      </c>
      <c r="S3060" s="25">
        <v>0</v>
      </c>
      <c r="T3060" s="32"/>
      <c r="U3060" s="22" t="str">
        <f>IFERROR(VLOOKUP(B3060,[1]Planilha1!$A$1:$B$34,2,FALSE),"Liberado")</f>
        <v>Liberado</v>
      </c>
      <c r="V3060" s="31"/>
      <c r="W3060" s="31"/>
      <c r="X3060" s="31"/>
      <c r="Y3060" s="31"/>
      <c r="Z3060" s="31"/>
      <c r="AA3060" s="31"/>
      <c r="AB3060" s="31"/>
      <c r="AC3060" s="31"/>
      <c r="AD3060" s="31"/>
      <c r="AE3060" s="31"/>
      <c r="AF3060" s="31"/>
      <c r="AG3060" s="31"/>
      <c r="AH3060" s="31"/>
      <c r="AI3060" s="31"/>
      <c r="AJ3060" s="31"/>
      <c r="AK3060" s="31"/>
      <c r="AL3060" s="31"/>
      <c r="AM3060" s="31"/>
      <c r="AN3060" s="31"/>
      <c r="AO3060" s="31"/>
      <c r="AP3060" s="31"/>
      <c r="AQ3060" s="31"/>
      <c r="AR3060" s="31"/>
      <c r="AS3060" s="31"/>
      <c r="AT3060" s="31"/>
      <c r="AU3060" s="31"/>
      <c r="AV3060" s="31"/>
      <c r="AW3060" s="31"/>
      <c r="AX3060" s="31"/>
      <c r="AY3060" s="31"/>
      <c r="AZ3060" s="31"/>
      <c r="BA3060" s="31"/>
    </row>
    <row r="3061" spans="1:53" s="45" customFormat="1" ht="20.100000000000001" customHeight="1" x14ac:dyDescent="0.2">
      <c r="A3061" s="27" t="s">
        <v>132</v>
      </c>
      <c r="B3061" s="28" t="s">
        <v>247</v>
      </c>
      <c r="C3061" s="27" t="s">
        <v>381</v>
      </c>
      <c r="D3061" s="27" t="s">
        <v>1916</v>
      </c>
      <c r="E3061" s="27" t="s">
        <v>7</v>
      </c>
      <c r="F3061" s="27" t="s">
        <v>6507</v>
      </c>
      <c r="G3061" s="27" t="s">
        <v>6660</v>
      </c>
      <c r="H3061" s="27" t="s">
        <v>6661</v>
      </c>
      <c r="I3061" s="29">
        <v>73967.759999999995</v>
      </c>
      <c r="J3061" s="27" t="s">
        <v>6544</v>
      </c>
      <c r="K3061" s="27" t="s">
        <v>11575</v>
      </c>
      <c r="L3061" s="27" t="s">
        <v>7051</v>
      </c>
      <c r="M3061" s="30">
        <v>42641</v>
      </c>
      <c r="N3061" s="27" t="s">
        <v>6662</v>
      </c>
      <c r="O3061" s="23">
        <v>0</v>
      </c>
      <c r="P3061" s="23">
        <v>21381.07</v>
      </c>
      <c r="Q3061" s="23">
        <v>0</v>
      </c>
      <c r="R3061" s="24">
        <v>0</v>
      </c>
      <c r="S3061" s="25">
        <v>0</v>
      </c>
      <c r="T3061" s="32" t="s">
        <v>12066</v>
      </c>
      <c r="U3061" s="22" t="str">
        <f>IFERROR(VLOOKUP(B3061,[1]Planilha1!$A$1:$B$34,2,FALSE),"Liberado")</f>
        <v>Liberado</v>
      </c>
      <c r="V3061" s="31"/>
      <c r="W3061" s="31"/>
      <c r="X3061" s="31"/>
      <c r="Y3061" s="31"/>
      <c r="Z3061" s="31"/>
      <c r="AA3061" s="31"/>
      <c r="AB3061" s="31"/>
      <c r="AC3061" s="31"/>
      <c r="AD3061" s="31"/>
      <c r="AE3061" s="31"/>
      <c r="AF3061" s="31"/>
      <c r="AG3061" s="31"/>
      <c r="AH3061" s="31"/>
      <c r="AI3061" s="31"/>
      <c r="AJ3061" s="31"/>
      <c r="AK3061" s="31"/>
      <c r="AL3061" s="31"/>
      <c r="AM3061" s="31"/>
      <c r="AN3061" s="31"/>
      <c r="AO3061" s="31"/>
      <c r="AP3061" s="31"/>
      <c r="AQ3061" s="31"/>
      <c r="AR3061" s="31"/>
      <c r="AS3061" s="31"/>
      <c r="AT3061" s="31"/>
      <c r="AU3061" s="31"/>
      <c r="AV3061" s="31"/>
      <c r="AW3061" s="31"/>
      <c r="AX3061" s="31"/>
      <c r="AY3061" s="31"/>
      <c r="AZ3061" s="31"/>
      <c r="BA3061" s="31"/>
    </row>
    <row r="3062" spans="1:53" s="45" customFormat="1" ht="20.100000000000001" customHeight="1" x14ac:dyDescent="0.2">
      <c r="A3062" s="27" t="s">
        <v>132</v>
      </c>
      <c r="B3062" s="28" t="s">
        <v>247</v>
      </c>
      <c r="C3062" s="27" t="s">
        <v>466</v>
      </c>
      <c r="D3062" s="27" t="s">
        <v>1930</v>
      </c>
      <c r="E3062" s="27" t="s">
        <v>7</v>
      </c>
      <c r="F3062" s="27" t="s">
        <v>6507</v>
      </c>
      <c r="G3062" s="27" t="s">
        <v>11601</v>
      </c>
      <c r="H3062" s="27" t="s">
        <v>6595</v>
      </c>
      <c r="I3062" s="29">
        <v>91200</v>
      </c>
      <c r="J3062" s="27" t="s">
        <v>6544</v>
      </c>
      <c r="K3062" s="27" t="s">
        <v>11602</v>
      </c>
      <c r="L3062" s="27" t="s">
        <v>6680</v>
      </c>
      <c r="M3062" s="30">
        <v>42613</v>
      </c>
      <c r="N3062" s="27" t="s">
        <v>6672</v>
      </c>
      <c r="O3062" s="23">
        <v>0</v>
      </c>
      <c r="P3062" s="23">
        <v>3866.92</v>
      </c>
      <c r="Q3062" s="23">
        <v>0</v>
      </c>
      <c r="R3062" s="24">
        <v>0</v>
      </c>
      <c r="S3062" s="25">
        <v>0</v>
      </c>
      <c r="T3062" s="34" t="s">
        <v>12065</v>
      </c>
      <c r="U3062" s="22" t="str">
        <f>IFERROR(VLOOKUP(B3062,[1]Planilha1!$A$1:$B$34,2,FALSE),"Liberado")</f>
        <v>Liberado</v>
      </c>
      <c r="V3062" s="31"/>
      <c r="W3062" s="31"/>
      <c r="X3062" s="31"/>
      <c r="Y3062" s="31"/>
      <c r="Z3062" s="31"/>
      <c r="AA3062" s="31"/>
      <c r="AB3062" s="31"/>
      <c r="AC3062" s="31"/>
      <c r="AD3062" s="31"/>
      <c r="AE3062" s="31"/>
      <c r="AF3062" s="31"/>
      <c r="AG3062" s="31"/>
      <c r="AH3062" s="31"/>
      <c r="AI3062" s="31"/>
      <c r="AJ3062" s="31"/>
      <c r="AK3062" s="31"/>
      <c r="AL3062" s="31"/>
      <c r="AM3062" s="31"/>
      <c r="AN3062" s="31"/>
      <c r="AO3062" s="31"/>
      <c r="AP3062" s="31"/>
      <c r="AQ3062" s="31"/>
      <c r="AR3062" s="31"/>
      <c r="AS3062" s="31"/>
      <c r="AT3062" s="31"/>
      <c r="AU3062" s="31"/>
      <c r="AV3062" s="31"/>
      <c r="AW3062" s="31"/>
      <c r="AX3062" s="31"/>
      <c r="AY3062" s="31"/>
      <c r="AZ3062" s="31"/>
      <c r="BA3062" s="31"/>
    </row>
    <row r="3063" spans="1:53" s="45" customFormat="1" ht="20.100000000000001" customHeight="1" x14ac:dyDescent="0.2">
      <c r="A3063" s="27" t="s">
        <v>132</v>
      </c>
      <c r="B3063" s="28" t="s">
        <v>247</v>
      </c>
      <c r="C3063" s="27" t="s">
        <v>649</v>
      </c>
      <c r="D3063" s="27" t="s">
        <v>1945</v>
      </c>
      <c r="E3063" s="27" t="s">
        <v>7</v>
      </c>
      <c r="F3063" s="27" t="s">
        <v>6507</v>
      </c>
      <c r="G3063" s="27" t="s">
        <v>6726</v>
      </c>
      <c r="H3063" s="27" t="s">
        <v>6565</v>
      </c>
      <c r="I3063" s="29">
        <v>160000</v>
      </c>
      <c r="J3063" s="27" t="s">
        <v>6544</v>
      </c>
      <c r="K3063" s="27" t="s">
        <v>11626</v>
      </c>
      <c r="L3063" s="27" t="s">
        <v>6585</v>
      </c>
      <c r="M3063" s="30">
        <v>42600</v>
      </c>
      <c r="N3063" s="27" t="s">
        <v>6727</v>
      </c>
      <c r="O3063" s="23">
        <v>0</v>
      </c>
      <c r="P3063" s="23">
        <v>77484.97</v>
      </c>
      <c r="Q3063" s="23">
        <v>0</v>
      </c>
      <c r="R3063" s="24">
        <v>0</v>
      </c>
      <c r="S3063" s="25">
        <v>0</v>
      </c>
      <c r="T3063" s="39" t="s">
        <v>12063</v>
      </c>
      <c r="U3063" s="22" t="str">
        <f>IFERROR(VLOOKUP(B3063,[1]Planilha1!$A$1:$B$34,2,FALSE),"Liberado")</f>
        <v>Liberado</v>
      </c>
      <c r="V3063" s="31"/>
      <c r="W3063" s="31"/>
      <c r="X3063" s="31"/>
      <c r="Y3063" s="31"/>
      <c r="Z3063" s="31"/>
      <c r="AA3063" s="31"/>
      <c r="AB3063" s="31"/>
      <c r="AC3063" s="31"/>
      <c r="AD3063" s="31"/>
      <c r="AE3063" s="31"/>
      <c r="AF3063" s="31"/>
      <c r="AG3063" s="31"/>
      <c r="AH3063" s="31"/>
      <c r="AI3063" s="31"/>
      <c r="AJ3063" s="31"/>
      <c r="AK3063" s="31"/>
      <c r="AL3063" s="31"/>
      <c r="AM3063" s="31"/>
      <c r="AN3063" s="31"/>
      <c r="AO3063" s="31"/>
      <c r="AP3063" s="31"/>
      <c r="AQ3063" s="31"/>
      <c r="AR3063" s="31"/>
      <c r="AS3063" s="31"/>
      <c r="AT3063" s="31"/>
      <c r="AU3063" s="31"/>
      <c r="AV3063" s="31"/>
      <c r="AW3063" s="31"/>
      <c r="AX3063" s="31"/>
      <c r="AY3063" s="31"/>
      <c r="AZ3063" s="31"/>
      <c r="BA3063" s="31"/>
    </row>
    <row r="3064" spans="1:53" s="45" customFormat="1" ht="20.100000000000001" customHeight="1" x14ac:dyDescent="0.2">
      <c r="A3064" s="27" t="s">
        <v>132</v>
      </c>
      <c r="B3064" s="28" t="s">
        <v>247</v>
      </c>
      <c r="C3064" s="27" t="s">
        <v>466</v>
      </c>
      <c r="D3064" s="27" t="s">
        <v>1947</v>
      </c>
      <c r="E3064" s="27" t="s">
        <v>7</v>
      </c>
      <c r="F3064" s="27" t="s">
        <v>6507</v>
      </c>
      <c r="G3064" s="27" t="s">
        <v>6737</v>
      </c>
      <c r="H3064" s="27" t="s">
        <v>6594</v>
      </c>
      <c r="I3064" s="29">
        <v>70000</v>
      </c>
      <c r="J3064" s="27" t="s">
        <v>6544</v>
      </c>
      <c r="K3064" s="27" t="s">
        <v>11629</v>
      </c>
      <c r="L3064" s="27" t="s">
        <v>7086</v>
      </c>
      <c r="M3064" s="30">
        <v>42598</v>
      </c>
      <c r="N3064" s="27" t="s">
        <v>6672</v>
      </c>
      <c r="O3064" s="23">
        <v>0</v>
      </c>
      <c r="P3064" s="23">
        <v>15157.46</v>
      </c>
      <c r="Q3064" s="23">
        <v>0</v>
      </c>
      <c r="R3064" s="24">
        <v>0</v>
      </c>
      <c r="S3064" s="25">
        <v>0</v>
      </c>
      <c r="T3064" s="34" t="s">
        <v>12065</v>
      </c>
      <c r="U3064" s="22" t="str">
        <f>IFERROR(VLOOKUP(B3064,[1]Planilha1!$A$1:$B$34,2,FALSE),"Liberado")</f>
        <v>Liberado</v>
      </c>
      <c r="V3064" s="31"/>
      <c r="W3064" s="31"/>
      <c r="X3064" s="31"/>
      <c r="Y3064" s="31"/>
      <c r="Z3064" s="31"/>
      <c r="AA3064" s="31"/>
      <c r="AB3064" s="31"/>
      <c r="AC3064" s="31"/>
      <c r="AD3064" s="31"/>
      <c r="AE3064" s="31"/>
      <c r="AF3064" s="31"/>
      <c r="AG3064" s="31"/>
      <c r="AH3064" s="31"/>
      <c r="AI3064" s="31"/>
      <c r="AJ3064" s="31"/>
      <c r="AK3064" s="31"/>
      <c r="AL3064" s="31"/>
      <c r="AM3064" s="31"/>
      <c r="AN3064" s="31"/>
      <c r="AO3064" s="31"/>
      <c r="AP3064" s="31"/>
      <c r="AQ3064" s="31"/>
      <c r="AR3064" s="31"/>
      <c r="AS3064" s="31"/>
      <c r="AT3064" s="31"/>
      <c r="AU3064" s="31"/>
      <c r="AV3064" s="31"/>
      <c r="AW3064" s="31"/>
      <c r="AX3064" s="31"/>
      <c r="AY3064" s="31"/>
      <c r="AZ3064" s="31"/>
      <c r="BA3064" s="31"/>
    </row>
    <row r="3065" spans="1:53" s="45" customFormat="1" ht="20.100000000000001" customHeight="1" x14ac:dyDescent="0.2">
      <c r="A3065" s="27" t="s">
        <v>132</v>
      </c>
      <c r="B3065" s="28" t="s">
        <v>247</v>
      </c>
      <c r="C3065" s="27" t="s">
        <v>334</v>
      </c>
      <c r="D3065" s="27" t="s">
        <v>2034</v>
      </c>
      <c r="E3065" s="27" t="s">
        <v>7</v>
      </c>
      <c r="F3065" s="27" t="s">
        <v>6507</v>
      </c>
      <c r="G3065" s="27" t="s">
        <v>7065</v>
      </c>
      <c r="H3065" s="27" t="s">
        <v>6565</v>
      </c>
      <c r="I3065" s="29">
        <v>170000</v>
      </c>
      <c r="J3065" s="27" t="s">
        <v>6544</v>
      </c>
      <c r="K3065" s="27" t="s">
        <v>11770</v>
      </c>
      <c r="L3065" s="27" t="s">
        <v>6579</v>
      </c>
      <c r="M3065" s="30">
        <v>42244</v>
      </c>
      <c r="N3065" s="27" t="s">
        <v>7066</v>
      </c>
      <c r="O3065" s="23">
        <v>0</v>
      </c>
      <c r="P3065" s="23">
        <v>147213.4</v>
      </c>
      <c r="Q3065" s="23">
        <v>0</v>
      </c>
      <c r="R3065" s="24">
        <v>0</v>
      </c>
      <c r="S3065" s="25">
        <v>0</v>
      </c>
      <c r="T3065" s="34" t="s">
        <v>12065</v>
      </c>
      <c r="U3065" s="22" t="str">
        <f>IFERROR(VLOOKUP(B3065,[1]Planilha1!$A$1:$B$34,2,FALSE),"Liberado")</f>
        <v>Liberado</v>
      </c>
      <c r="V3065" s="31"/>
      <c r="W3065" s="31"/>
      <c r="X3065" s="31"/>
      <c r="Y3065" s="31"/>
      <c r="Z3065" s="31"/>
      <c r="AA3065" s="31"/>
      <c r="AB3065" s="31"/>
      <c r="AC3065" s="31"/>
      <c r="AD3065" s="31"/>
      <c r="AE3065" s="31"/>
      <c r="AF3065" s="31"/>
      <c r="AG3065" s="31"/>
      <c r="AH3065" s="31"/>
      <c r="AI3065" s="31"/>
      <c r="AJ3065" s="31"/>
      <c r="AK3065" s="31"/>
      <c r="AL3065" s="31"/>
      <c r="AM3065" s="31"/>
      <c r="AN3065" s="31"/>
      <c r="AO3065" s="31"/>
      <c r="AP3065" s="31"/>
      <c r="AQ3065" s="31"/>
      <c r="AR3065" s="31"/>
      <c r="AS3065" s="31"/>
      <c r="AT3065" s="31"/>
      <c r="AU3065" s="31"/>
      <c r="AV3065" s="31"/>
      <c r="AW3065" s="31"/>
      <c r="AX3065" s="31"/>
      <c r="AY3065" s="31"/>
      <c r="AZ3065" s="31"/>
      <c r="BA3065" s="31"/>
    </row>
    <row r="3066" spans="1:53" s="45" customFormat="1" ht="20.100000000000001" customHeight="1" x14ac:dyDescent="0.2">
      <c r="A3066" s="40" t="s">
        <v>229</v>
      </c>
      <c r="B3066" s="41" t="s">
        <v>247</v>
      </c>
      <c r="C3066" s="14">
        <v>1</v>
      </c>
      <c r="D3066" s="40" t="s">
        <v>2221</v>
      </c>
      <c r="E3066" s="42" t="s">
        <v>2220</v>
      </c>
      <c r="F3066" s="43" t="s">
        <v>7389</v>
      </c>
      <c r="G3066" s="36" t="s">
        <v>7575</v>
      </c>
      <c r="H3066" s="40" t="s">
        <v>2221</v>
      </c>
      <c r="I3066" s="44">
        <v>364.12</v>
      </c>
      <c r="J3066" s="40" t="s">
        <v>7391</v>
      </c>
      <c r="K3066" s="40" t="s">
        <v>7426</v>
      </c>
      <c r="L3066" s="40" t="s">
        <v>7402</v>
      </c>
      <c r="M3066" s="42" t="s">
        <v>40</v>
      </c>
      <c r="N3066" s="40" t="s">
        <v>7852</v>
      </c>
      <c r="O3066" s="23">
        <v>0</v>
      </c>
      <c r="P3066" s="23">
        <v>364.12</v>
      </c>
      <c r="Q3066" s="23">
        <v>0</v>
      </c>
      <c r="R3066" s="24">
        <v>0</v>
      </c>
      <c r="S3066" s="25">
        <v>0</v>
      </c>
      <c r="T3066" s="32"/>
      <c r="U3066" s="22" t="str">
        <f>IFERROR(VLOOKUP(B3066,[1]Planilha1!$A$1:$B$34,2,FALSE),"Liberado")</f>
        <v>Liberado</v>
      </c>
    </row>
    <row r="3067" spans="1:53" s="45" customFormat="1" ht="20.100000000000001" customHeight="1" x14ac:dyDescent="0.2">
      <c r="A3067" s="40" t="s">
        <v>229</v>
      </c>
      <c r="B3067" s="41" t="s">
        <v>247</v>
      </c>
      <c r="C3067" s="14">
        <v>1</v>
      </c>
      <c r="D3067" s="40" t="s">
        <v>2221</v>
      </c>
      <c r="E3067" s="42" t="s">
        <v>2220</v>
      </c>
      <c r="F3067" s="43" t="s">
        <v>7389</v>
      </c>
      <c r="G3067" s="36" t="s">
        <v>7576</v>
      </c>
      <c r="H3067" s="40" t="s">
        <v>2221</v>
      </c>
      <c r="I3067" s="44">
        <v>1119.3800000000001</v>
      </c>
      <c r="J3067" s="40" t="s">
        <v>7391</v>
      </c>
      <c r="K3067" s="40" t="s">
        <v>7426</v>
      </c>
      <c r="L3067" s="40" t="s">
        <v>7402</v>
      </c>
      <c r="M3067" s="42" t="s">
        <v>40</v>
      </c>
      <c r="N3067" s="40" t="s">
        <v>7852</v>
      </c>
      <c r="O3067" s="23">
        <v>0</v>
      </c>
      <c r="P3067" s="23">
        <v>1119.3800000000001</v>
      </c>
      <c r="Q3067" s="23">
        <v>0</v>
      </c>
      <c r="R3067" s="24">
        <v>0</v>
      </c>
      <c r="S3067" s="25">
        <v>0</v>
      </c>
      <c r="T3067" s="32"/>
      <c r="U3067" s="22" t="str">
        <f>IFERROR(VLOOKUP(B3067,[1]Planilha1!$A$1:$B$34,2,FALSE),"Liberado")</f>
        <v>Liberado</v>
      </c>
    </row>
    <row r="3068" spans="1:53" s="45" customFormat="1" ht="20.100000000000001" customHeight="1" x14ac:dyDescent="0.2">
      <c r="A3068" s="40" t="s">
        <v>229</v>
      </c>
      <c r="B3068" s="41" t="s">
        <v>247</v>
      </c>
      <c r="C3068" s="14">
        <v>1</v>
      </c>
      <c r="D3068" s="40" t="s">
        <v>2239</v>
      </c>
      <c r="E3068" s="42" t="s">
        <v>2220</v>
      </c>
      <c r="F3068" s="43" t="s">
        <v>7389</v>
      </c>
      <c r="G3068" s="36" t="s">
        <v>7577</v>
      </c>
      <c r="H3068" s="40" t="s">
        <v>2239</v>
      </c>
      <c r="I3068" s="44">
        <v>393684.51</v>
      </c>
      <c r="J3068" s="40" t="s">
        <v>7391</v>
      </c>
      <c r="K3068" s="40" t="s">
        <v>7549</v>
      </c>
      <c r="L3068" s="40" t="s">
        <v>7393</v>
      </c>
      <c r="M3068" s="42" t="s">
        <v>40</v>
      </c>
      <c r="N3068" s="40" t="s">
        <v>7852</v>
      </c>
      <c r="O3068" s="23">
        <v>0</v>
      </c>
      <c r="P3068" s="23">
        <v>393684.51</v>
      </c>
      <c r="Q3068" s="23">
        <v>0</v>
      </c>
      <c r="R3068" s="24">
        <v>0</v>
      </c>
      <c r="S3068" s="25">
        <v>0</v>
      </c>
      <c r="T3068" s="32"/>
      <c r="U3068" s="22" t="str">
        <f>IFERROR(VLOOKUP(B3068,[1]Planilha1!$A$1:$B$34,2,FALSE),"Liberado")</f>
        <v>Liberado</v>
      </c>
    </row>
    <row r="3069" spans="1:53" s="45" customFormat="1" ht="20.100000000000001" customHeight="1" x14ac:dyDescent="0.2">
      <c r="A3069" s="40" t="s">
        <v>132</v>
      </c>
      <c r="B3069" s="41" t="s">
        <v>247</v>
      </c>
      <c r="C3069" s="14">
        <v>1</v>
      </c>
      <c r="D3069" s="40" t="s">
        <v>2239</v>
      </c>
      <c r="E3069" s="42" t="s">
        <v>2220</v>
      </c>
      <c r="F3069" s="43" t="s">
        <v>7389</v>
      </c>
      <c r="G3069" s="36" t="s">
        <v>7650</v>
      </c>
      <c r="H3069" s="40" t="s">
        <v>2239</v>
      </c>
      <c r="I3069" s="44">
        <v>6283.77</v>
      </c>
      <c r="J3069" s="40" t="s">
        <v>7391</v>
      </c>
      <c r="K3069" s="40" t="s">
        <v>7543</v>
      </c>
      <c r="L3069" s="40" t="s">
        <v>7393</v>
      </c>
      <c r="M3069" s="42" t="s">
        <v>40</v>
      </c>
      <c r="N3069" s="40" t="s">
        <v>7852</v>
      </c>
      <c r="O3069" s="23">
        <v>0</v>
      </c>
      <c r="P3069" s="23">
        <v>6283.77</v>
      </c>
      <c r="Q3069" s="23">
        <v>0</v>
      </c>
      <c r="R3069" s="24">
        <v>0</v>
      </c>
      <c r="S3069" s="25">
        <v>0</v>
      </c>
      <c r="T3069" s="32"/>
      <c r="U3069" s="22" t="str">
        <f>IFERROR(VLOOKUP(B3069,[1]Planilha1!$A$1:$B$34,2,FALSE),"Liberado")</f>
        <v>Liberado</v>
      </c>
    </row>
    <row r="3070" spans="1:53" s="45" customFormat="1" ht="20.100000000000001" customHeight="1" x14ac:dyDescent="0.2">
      <c r="A3070" s="12" t="s">
        <v>69</v>
      </c>
      <c r="B3070" s="18" t="s">
        <v>252</v>
      </c>
      <c r="C3070" s="12" t="s">
        <v>331</v>
      </c>
      <c r="D3070" s="12" t="s">
        <v>7897</v>
      </c>
      <c r="E3070" s="19" t="s">
        <v>5</v>
      </c>
      <c r="F3070" s="19" t="s">
        <v>10</v>
      </c>
      <c r="G3070" s="19" t="s">
        <v>7898</v>
      </c>
      <c r="H3070" s="12" t="s">
        <v>7899</v>
      </c>
      <c r="I3070" s="20">
        <v>2879.41</v>
      </c>
      <c r="J3070" s="12" t="s">
        <v>2270</v>
      </c>
      <c r="K3070" s="12" t="s">
        <v>7900</v>
      </c>
      <c r="L3070" s="12" t="s">
        <v>2330</v>
      </c>
      <c r="M3070" s="12"/>
      <c r="N3070" s="12" t="s">
        <v>5298</v>
      </c>
      <c r="O3070" s="20">
        <v>0</v>
      </c>
      <c r="P3070" s="20">
        <v>2879.41</v>
      </c>
      <c r="Q3070" s="20">
        <v>0</v>
      </c>
      <c r="R3070" s="20">
        <v>0</v>
      </c>
      <c r="S3070" s="20">
        <v>40</v>
      </c>
      <c r="T3070" s="21"/>
      <c r="U3070" s="22" t="str">
        <f>IFERROR(VLOOKUP(B3070,[1]Planilha1!$A$1:$B$34,2,FALSE),"Liberado")</f>
        <v>Liberado</v>
      </c>
      <c r="V3070" s="21"/>
      <c r="W3070" s="21"/>
      <c r="X3070" s="21"/>
      <c r="Y3070" s="21"/>
      <c r="Z3070" s="21"/>
      <c r="AA3070" s="21"/>
      <c r="AB3070" s="21"/>
      <c r="AC3070" s="21"/>
      <c r="AD3070" s="21"/>
      <c r="AE3070" s="21"/>
      <c r="AF3070" s="21"/>
      <c r="AG3070" s="21"/>
      <c r="AH3070" s="21"/>
      <c r="AI3070" s="21"/>
      <c r="AJ3070" s="21"/>
      <c r="AK3070" s="21"/>
      <c r="AL3070" s="21"/>
      <c r="AM3070" s="21"/>
      <c r="AN3070" s="21"/>
      <c r="AO3070" s="21"/>
      <c r="AP3070" s="21"/>
      <c r="AQ3070" s="21"/>
      <c r="AR3070" s="21"/>
      <c r="AS3070" s="21"/>
      <c r="AT3070" s="21"/>
      <c r="AU3070" s="21"/>
      <c r="AV3070" s="21"/>
      <c r="AW3070" s="21"/>
      <c r="AX3070" s="21"/>
      <c r="AY3070" s="21"/>
      <c r="AZ3070" s="21"/>
      <c r="BA3070" s="21"/>
    </row>
    <row r="3071" spans="1:53" s="45" customFormat="1" ht="20.100000000000001" customHeight="1" x14ac:dyDescent="0.2">
      <c r="A3071" s="12" t="s">
        <v>69</v>
      </c>
      <c r="B3071" s="18" t="s">
        <v>252</v>
      </c>
      <c r="C3071" s="12" t="s">
        <v>331</v>
      </c>
      <c r="D3071" s="12" t="s">
        <v>363</v>
      </c>
      <c r="E3071" s="19" t="s">
        <v>5</v>
      </c>
      <c r="F3071" s="19" t="s">
        <v>10</v>
      </c>
      <c r="G3071" s="19" t="s">
        <v>2416</v>
      </c>
      <c r="H3071" s="12" t="s">
        <v>2417</v>
      </c>
      <c r="I3071" s="20">
        <v>27100</v>
      </c>
      <c r="J3071" s="12" t="s">
        <v>2258</v>
      </c>
      <c r="K3071" s="12" t="s">
        <v>2418</v>
      </c>
      <c r="L3071" s="12" t="s">
        <v>4407</v>
      </c>
      <c r="M3071" s="12"/>
      <c r="N3071" s="12" t="s">
        <v>2419</v>
      </c>
      <c r="O3071" s="20">
        <v>27100</v>
      </c>
      <c r="P3071" s="20">
        <v>10000</v>
      </c>
      <c r="Q3071" s="20">
        <v>0</v>
      </c>
      <c r="R3071" s="20">
        <v>0</v>
      </c>
      <c r="S3071" s="20">
        <v>640</v>
      </c>
      <c r="T3071" s="21"/>
      <c r="U3071" s="22" t="str">
        <f>IFERROR(VLOOKUP(B3071,[1]Planilha1!$A$1:$B$34,2,FALSE),"Liberado")</f>
        <v>Liberado</v>
      </c>
      <c r="V3071" s="21"/>
      <c r="W3071" s="21"/>
      <c r="X3071" s="21"/>
      <c r="Y3071" s="21"/>
      <c r="Z3071" s="21"/>
      <c r="AA3071" s="21"/>
      <c r="AB3071" s="21"/>
      <c r="AC3071" s="21"/>
      <c r="AD3071" s="21"/>
      <c r="AE3071" s="21"/>
      <c r="AF3071" s="21"/>
      <c r="AG3071" s="21"/>
      <c r="AH3071" s="21"/>
      <c r="AI3071" s="21"/>
      <c r="AJ3071" s="21"/>
      <c r="AK3071" s="21"/>
      <c r="AL3071" s="21"/>
      <c r="AM3071" s="21"/>
      <c r="AN3071" s="21"/>
      <c r="AO3071" s="21"/>
      <c r="AP3071" s="21"/>
      <c r="AQ3071" s="21"/>
      <c r="AR3071" s="21"/>
      <c r="AS3071" s="21"/>
      <c r="AT3071" s="21"/>
      <c r="AU3071" s="21"/>
      <c r="AV3071" s="21"/>
      <c r="AW3071" s="21"/>
      <c r="AX3071" s="21"/>
      <c r="AY3071" s="21"/>
      <c r="AZ3071" s="21"/>
      <c r="BA3071" s="21"/>
    </row>
    <row r="3072" spans="1:53" s="45" customFormat="1" ht="20.100000000000001" customHeight="1" x14ac:dyDescent="0.2">
      <c r="A3072" s="12" t="s">
        <v>69</v>
      </c>
      <c r="B3072" s="18" t="s">
        <v>252</v>
      </c>
      <c r="C3072" s="12" t="s">
        <v>519</v>
      </c>
      <c r="D3072" s="12" t="s">
        <v>533</v>
      </c>
      <c r="E3072" s="19" t="s">
        <v>5</v>
      </c>
      <c r="F3072" s="19" t="s">
        <v>2244</v>
      </c>
      <c r="G3072" s="19" t="s">
        <v>3011</v>
      </c>
      <c r="H3072" s="12" t="s">
        <v>3012</v>
      </c>
      <c r="I3072" s="20">
        <v>15000</v>
      </c>
      <c r="J3072" s="12" t="s">
        <v>2270</v>
      </c>
      <c r="K3072" s="12" t="s">
        <v>3013</v>
      </c>
      <c r="L3072" s="12" t="s">
        <v>2260</v>
      </c>
      <c r="M3072" s="12"/>
      <c r="N3072" s="12" t="s">
        <v>2966</v>
      </c>
      <c r="O3072" s="20">
        <v>0</v>
      </c>
      <c r="P3072" s="20">
        <v>5000</v>
      </c>
      <c r="Q3072" s="20">
        <v>0</v>
      </c>
      <c r="R3072" s="20">
        <v>0</v>
      </c>
      <c r="S3072" s="20">
        <v>320</v>
      </c>
      <c r="T3072" s="21"/>
      <c r="U3072" s="22" t="str">
        <f>IFERROR(VLOOKUP(B3072,[1]Planilha1!$A$1:$B$34,2,FALSE),"Liberado")</f>
        <v>Liberado</v>
      </c>
      <c r="V3072" s="21"/>
      <c r="W3072" s="21"/>
      <c r="X3072" s="21"/>
      <c r="Y3072" s="21"/>
      <c r="Z3072" s="21"/>
      <c r="AA3072" s="21"/>
      <c r="AB3072" s="21"/>
      <c r="AC3072" s="21"/>
      <c r="AD3072" s="21"/>
      <c r="AE3072" s="21"/>
      <c r="AF3072" s="21"/>
      <c r="AG3072" s="21"/>
      <c r="AH3072" s="21"/>
      <c r="AI3072" s="21"/>
      <c r="AJ3072" s="21"/>
      <c r="AK3072" s="21"/>
      <c r="AL3072" s="21"/>
      <c r="AM3072" s="21"/>
      <c r="AN3072" s="21"/>
      <c r="AO3072" s="21"/>
      <c r="AP3072" s="21"/>
      <c r="AQ3072" s="21"/>
      <c r="AR3072" s="21"/>
      <c r="AS3072" s="21"/>
      <c r="AT3072" s="21"/>
      <c r="AU3072" s="21"/>
      <c r="AV3072" s="21"/>
      <c r="AW3072" s="21"/>
      <c r="AX3072" s="21"/>
      <c r="AY3072" s="21"/>
      <c r="AZ3072" s="21"/>
      <c r="BA3072" s="21"/>
    </row>
    <row r="3073" spans="1:53" s="45" customFormat="1" ht="20.100000000000001" customHeight="1" x14ac:dyDescent="0.2">
      <c r="A3073" s="12" t="s">
        <v>69</v>
      </c>
      <c r="B3073" s="18" t="s">
        <v>252</v>
      </c>
      <c r="C3073" s="12">
        <v>1</v>
      </c>
      <c r="D3073" s="12" t="s">
        <v>840</v>
      </c>
      <c r="E3073" s="19" t="s">
        <v>5</v>
      </c>
      <c r="F3073" s="19" t="s">
        <v>2244</v>
      </c>
      <c r="G3073" s="19" t="s">
        <v>3859</v>
      </c>
      <c r="H3073" s="12" t="s">
        <v>3860</v>
      </c>
      <c r="I3073" s="20">
        <v>37498.28</v>
      </c>
      <c r="J3073" s="12" t="s">
        <v>2264</v>
      </c>
      <c r="K3073" s="12" t="s">
        <v>3861</v>
      </c>
      <c r="L3073" s="12" t="s">
        <v>2260</v>
      </c>
      <c r="M3073" s="12"/>
      <c r="N3073" s="12" t="s">
        <v>2595</v>
      </c>
      <c r="O3073" s="20">
        <v>0</v>
      </c>
      <c r="P3073" s="20">
        <v>8000</v>
      </c>
      <c r="Q3073" s="20">
        <v>0</v>
      </c>
      <c r="R3073" s="20">
        <v>0</v>
      </c>
      <c r="S3073" s="20">
        <v>240</v>
      </c>
      <c r="T3073" s="21"/>
      <c r="U3073" s="22" t="str">
        <f>IFERROR(VLOOKUP(B3073,[1]Planilha1!$A$1:$B$34,2,FALSE),"Liberado")</f>
        <v>Liberado</v>
      </c>
      <c r="V3073" s="21"/>
      <c r="W3073" s="21"/>
      <c r="X3073" s="21"/>
      <c r="Y3073" s="21"/>
      <c r="Z3073" s="21"/>
      <c r="AA3073" s="21"/>
      <c r="AB3073" s="21"/>
      <c r="AC3073" s="21"/>
      <c r="AD3073" s="21"/>
      <c r="AE3073" s="21"/>
      <c r="AF3073" s="21"/>
      <c r="AG3073" s="21"/>
      <c r="AH3073" s="21"/>
      <c r="AI3073" s="21"/>
      <c r="AJ3073" s="21"/>
      <c r="AK3073" s="21"/>
      <c r="AL3073" s="21"/>
      <c r="AM3073" s="21"/>
      <c r="AN3073" s="21"/>
      <c r="AO3073" s="21"/>
      <c r="AP3073" s="21"/>
      <c r="AQ3073" s="21"/>
      <c r="AR3073" s="21"/>
      <c r="AS3073" s="21"/>
      <c r="AT3073" s="21"/>
      <c r="AU3073" s="21"/>
      <c r="AV3073" s="21"/>
      <c r="AW3073" s="21"/>
      <c r="AX3073" s="21"/>
      <c r="AY3073" s="21"/>
      <c r="AZ3073" s="21"/>
      <c r="BA3073" s="21"/>
    </row>
    <row r="3074" spans="1:53" s="45" customFormat="1" ht="20.100000000000001" customHeight="1" x14ac:dyDescent="0.2">
      <c r="A3074" s="12" t="s">
        <v>69</v>
      </c>
      <c r="B3074" s="18" t="s">
        <v>252</v>
      </c>
      <c r="C3074" s="12" t="s">
        <v>323</v>
      </c>
      <c r="D3074" s="12" t="s">
        <v>9488</v>
      </c>
      <c r="E3074" s="19" t="s">
        <v>5</v>
      </c>
      <c r="F3074" s="19" t="s">
        <v>2244</v>
      </c>
      <c r="G3074" s="19" t="s">
        <v>9489</v>
      </c>
      <c r="H3074" s="12" t="s">
        <v>9481</v>
      </c>
      <c r="I3074" s="20">
        <v>37480</v>
      </c>
      <c r="J3074" s="12" t="s">
        <v>2264</v>
      </c>
      <c r="K3074" s="12" t="s">
        <v>3216</v>
      </c>
      <c r="L3074" s="12" t="s">
        <v>2288</v>
      </c>
      <c r="M3074" s="12" t="s">
        <v>9490</v>
      </c>
      <c r="N3074" s="12" t="s">
        <v>3216</v>
      </c>
      <c r="O3074" s="23">
        <v>0</v>
      </c>
      <c r="P3074" s="23">
        <v>0</v>
      </c>
      <c r="Q3074" s="23">
        <v>0</v>
      </c>
      <c r="R3074" s="24">
        <v>0</v>
      </c>
      <c r="S3074" s="25">
        <v>0</v>
      </c>
      <c r="T3074" s="21"/>
      <c r="U3074" s="22" t="str">
        <f>IFERROR(VLOOKUP(B3074,[1]Planilha1!$A$1:$B$34,2,FALSE),"Liberado")</f>
        <v>Liberado</v>
      </c>
      <c r="V3074" s="21"/>
      <c r="W3074" s="21"/>
      <c r="X3074" s="21"/>
      <c r="Y3074" s="21"/>
      <c r="Z3074" s="21"/>
      <c r="AA3074" s="21"/>
      <c r="AB3074" s="21"/>
      <c r="AC3074" s="21"/>
      <c r="AD3074" s="21"/>
      <c r="AE3074" s="21"/>
      <c r="AF3074" s="21"/>
      <c r="AG3074" s="21"/>
      <c r="AH3074" s="21"/>
      <c r="AI3074" s="21"/>
      <c r="AJ3074" s="21"/>
      <c r="AK3074" s="21"/>
      <c r="AL3074" s="21"/>
      <c r="AM3074" s="21"/>
      <c r="AN3074" s="21"/>
      <c r="AO3074" s="21"/>
      <c r="AP3074" s="21"/>
      <c r="AQ3074" s="21"/>
      <c r="AR3074" s="21"/>
      <c r="AS3074" s="21"/>
      <c r="AT3074" s="21"/>
      <c r="AU3074" s="21"/>
      <c r="AV3074" s="21"/>
      <c r="AW3074" s="21"/>
      <c r="AX3074" s="21"/>
      <c r="AY3074" s="21"/>
      <c r="AZ3074" s="21"/>
      <c r="BA3074" s="21"/>
    </row>
    <row r="3075" spans="1:53" s="45" customFormat="1" ht="20.100000000000001" customHeight="1" x14ac:dyDescent="0.2">
      <c r="A3075" s="12" t="s">
        <v>69</v>
      </c>
      <c r="B3075" s="18" t="s">
        <v>252</v>
      </c>
      <c r="C3075" s="12" t="s">
        <v>534</v>
      </c>
      <c r="D3075" s="12" t="s">
        <v>1598</v>
      </c>
      <c r="E3075" s="19" t="s">
        <v>5</v>
      </c>
      <c r="F3075" s="19" t="s">
        <v>2273</v>
      </c>
      <c r="G3075" s="19" t="s">
        <v>5834</v>
      </c>
      <c r="H3075" s="12" t="s">
        <v>5770</v>
      </c>
      <c r="I3075" s="20">
        <v>15000</v>
      </c>
      <c r="J3075" s="12" t="s">
        <v>2302</v>
      </c>
      <c r="K3075" s="12" t="s">
        <v>5835</v>
      </c>
      <c r="L3075" s="12" t="s">
        <v>3196</v>
      </c>
      <c r="M3075" s="12"/>
      <c r="N3075" s="12" t="s">
        <v>2528</v>
      </c>
      <c r="O3075" s="23">
        <v>0</v>
      </c>
      <c r="P3075" s="23">
        <v>0</v>
      </c>
      <c r="Q3075" s="23">
        <v>0</v>
      </c>
      <c r="R3075" s="24">
        <v>0</v>
      </c>
      <c r="S3075" s="25">
        <v>448</v>
      </c>
      <c r="T3075" s="21"/>
      <c r="U3075" s="22" t="str">
        <f>IFERROR(VLOOKUP(B3075,[1]Planilha1!$A$1:$B$34,2,FALSE),"Liberado")</f>
        <v>Liberado</v>
      </c>
      <c r="V3075" s="21"/>
      <c r="W3075" s="21"/>
      <c r="X3075" s="21"/>
      <c r="Y3075" s="21"/>
      <c r="Z3075" s="21"/>
      <c r="AA3075" s="21"/>
      <c r="AB3075" s="21"/>
      <c r="AC3075" s="21"/>
      <c r="AD3075" s="21"/>
      <c r="AE3075" s="21"/>
      <c r="AF3075" s="21"/>
      <c r="AG3075" s="21"/>
      <c r="AH3075" s="21"/>
      <c r="AI3075" s="21"/>
      <c r="AJ3075" s="21"/>
      <c r="AK3075" s="21"/>
      <c r="AL3075" s="21"/>
      <c r="AM3075" s="21"/>
      <c r="AN3075" s="21"/>
      <c r="AO3075" s="21"/>
      <c r="AP3075" s="21"/>
      <c r="AQ3075" s="21"/>
      <c r="AR3075" s="21"/>
      <c r="AS3075" s="21"/>
      <c r="AT3075" s="21"/>
      <c r="AU3075" s="21"/>
      <c r="AV3075" s="21"/>
      <c r="AW3075" s="21"/>
      <c r="AX3075" s="21"/>
      <c r="AY3075" s="21"/>
      <c r="AZ3075" s="21"/>
      <c r="BA3075" s="21"/>
    </row>
    <row r="3076" spans="1:53" s="45" customFormat="1" ht="20.100000000000001" customHeight="1" x14ac:dyDescent="0.2">
      <c r="A3076" s="12" t="s">
        <v>69</v>
      </c>
      <c r="B3076" s="18" t="s">
        <v>252</v>
      </c>
      <c r="C3076" s="12" t="s">
        <v>337</v>
      </c>
      <c r="D3076" s="12" t="s">
        <v>1746</v>
      </c>
      <c r="E3076" s="19" t="s">
        <v>5</v>
      </c>
      <c r="F3076" s="19" t="s">
        <v>2324</v>
      </c>
      <c r="G3076" s="19" t="s">
        <v>6255</v>
      </c>
      <c r="H3076" s="12" t="s">
        <v>6256</v>
      </c>
      <c r="I3076" s="20">
        <v>6043.45</v>
      </c>
      <c r="J3076" s="12" t="s">
        <v>2258</v>
      </c>
      <c r="K3076" s="12" t="s">
        <v>6257</v>
      </c>
      <c r="L3076" s="12" t="s">
        <v>2368</v>
      </c>
      <c r="M3076" s="12"/>
      <c r="N3076" s="12" t="s">
        <v>2733</v>
      </c>
      <c r="O3076" s="23">
        <v>0</v>
      </c>
      <c r="P3076" s="23">
        <v>10000</v>
      </c>
      <c r="Q3076" s="23">
        <v>0</v>
      </c>
      <c r="R3076" s="24">
        <v>0</v>
      </c>
      <c r="S3076" s="25">
        <v>880</v>
      </c>
      <c r="T3076" s="21"/>
      <c r="U3076" s="22" t="str">
        <f>IFERROR(VLOOKUP(B3076,[1]Planilha1!$A$1:$B$34,2,FALSE),"Liberado")</f>
        <v>Liberado</v>
      </c>
      <c r="V3076" s="21"/>
      <c r="W3076" s="21"/>
      <c r="X3076" s="21"/>
      <c r="Y3076" s="21"/>
      <c r="Z3076" s="21"/>
      <c r="AA3076" s="21"/>
      <c r="AB3076" s="21"/>
      <c r="AC3076" s="21"/>
      <c r="AD3076" s="21"/>
      <c r="AE3076" s="21"/>
      <c r="AF3076" s="21"/>
      <c r="AG3076" s="21"/>
      <c r="AH3076" s="21"/>
      <c r="AI3076" s="21"/>
      <c r="AJ3076" s="21"/>
      <c r="AK3076" s="21"/>
      <c r="AL3076" s="21"/>
      <c r="AM3076" s="21"/>
      <c r="AN3076" s="21"/>
      <c r="AO3076" s="21"/>
      <c r="AP3076" s="21"/>
      <c r="AQ3076" s="21"/>
      <c r="AR3076" s="21"/>
      <c r="AS3076" s="21"/>
      <c r="AT3076" s="21"/>
      <c r="AU3076" s="21"/>
      <c r="AV3076" s="21"/>
      <c r="AW3076" s="21"/>
      <c r="AX3076" s="21"/>
      <c r="AY3076" s="21"/>
      <c r="AZ3076" s="21"/>
      <c r="BA3076" s="21"/>
    </row>
    <row r="3077" spans="1:53" s="45" customFormat="1" ht="20.100000000000001" customHeight="1" x14ac:dyDescent="0.2">
      <c r="A3077" s="12" t="s">
        <v>69</v>
      </c>
      <c r="B3077" s="18" t="s">
        <v>252</v>
      </c>
      <c r="C3077" s="12" t="s">
        <v>331</v>
      </c>
      <c r="D3077" s="12" t="s">
        <v>1747</v>
      </c>
      <c r="E3077" s="19" t="s">
        <v>5</v>
      </c>
      <c r="F3077" s="19" t="s">
        <v>2273</v>
      </c>
      <c r="G3077" s="19" t="s">
        <v>6258</v>
      </c>
      <c r="H3077" s="12" t="s">
        <v>6259</v>
      </c>
      <c r="I3077" s="20">
        <v>19403.98</v>
      </c>
      <c r="J3077" s="12" t="s">
        <v>2264</v>
      </c>
      <c r="K3077" s="12" t="s">
        <v>6260</v>
      </c>
      <c r="L3077" s="12" t="s">
        <v>3137</v>
      </c>
      <c r="M3077" s="12"/>
      <c r="N3077" s="12" t="s">
        <v>6261</v>
      </c>
      <c r="O3077" s="23">
        <v>0</v>
      </c>
      <c r="P3077" s="23">
        <v>0</v>
      </c>
      <c r="Q3077" s="23">
        <v>0</v>
      </c>
      <c r="R3077" s="24">
        <v>0</v>
      </c>
      <c r="S3077" s="25">
        <v>1880</v>
      </c>
      <c r="T3077" s="21"/>
      <c r="U3077" s="22" t="str">
        <f>IFERROR(VLOOKUP(B3077,[1]Planilha1!$A$1:$B$34,2,FALSE),"Liberado")</f>
        <v>Liberado</v>
      </c>
      <c r="V3077" s="21"/>
      <c r="W3077" s="21"/>
      <c r="X3077" s="21"/>
      <c r="Y3077" s="21"/>
      <c r="Z3077" s="21"/>
      <c r="AA3077" s="21"/>
      <c r="AB3077" s="21"/>
      <c r="AC3077" s="21"/>
      <c r="AD3077" s="21"/>
      <c r="AE3077" s="21"/>
      <c r="AF3077" s="21"/>
      <c r="AG3077" s="21"/>
      <c r="AH3077" s="21"/>
      <c r="AI3077" s="21"/>
      <c r="AJ3077" s="21"/>
      <c r="AK3077" s="21"/>
      <c r="AL3077" s="21"/>
      <c r="AM3077" s="21"/>
      <c r="AN3077" s="21"/>
      <c r="AO3077" s="21"/>
      <c r="AP3077" s="21"/>
      <c r="AQ3077" s="21"/>
      <c r="AR3077" s="21"/>
      <c r="AS3077" s="21"/>
      <c r="AT3077" s="21"/>
      <c r="AU3077" s="21"/>
      <c r="AV3077" s="21"/>
      <c r="AW3077" s="21"/>
      <c r="AX3077" s="21"/>
      <c r="AY3077" s="21"/>
      <c r="AZ3077" s="21"/>
      <c r="BA3077" s="21"/>
    </row>
    <row r="3078" spans="1:53" s="45" customFormat="1" ht="20.100000000000001" customHeight="1" x14ac:dyDescent="0.2">
      <c r="A3078" s="27" t="s">
        <v>157</v>
      </c>
      <c r="B3078" s="28" t="s">
        <v>252</v>
      </c>
      <c r="C3078" s="27" t="s">
        <v>337</v>
      </c>
      <c r="D3078" s="27" t="s">
        <v>2040</v>
      </c>
      <c r="E3078" s="27" t="s">
        <v>11130</v>
      </c>
      <c r="F3078" s="27" t="s">
        <v>7046</v>
      </c>
      <c r="G3078" s="27" t="s">
        <v>7077</v>
      </c>
      <c r="H3078" s="27" t="s">
        <v>7078</v>
      </c>
      <c r="I3078" s="29">
        <v>0</v>
      </c>
      <c r="J3078" s="27" t="s">
        <v>6722</v>
      </c>
      <c r="K3078" s="27" t="s">
        <v>11454</v>
      </c>
      <c r="L3078" s="27" t="s">
        <v>6531</v>
      </c>
      <c r="M3078" s="30" t="s">
        <v>6531</v>
      </c>
      <c r="N3078" s="27" t="s">
        <v>11620</v>
      </c>
      <c r="O3078" s="23">
        <v>0</v>
      </c>
      <c r="P3078" s="23">
        <v>0</v>
      </c>
      <c r="Q3078" s="23">
        <v>0</v>
      </c>
      <c r="R3078" s="24">
        <v>0</v>
      </c>
      <c r="S3078" s="25">
        <v>0</v>
      </c>
      <c r="T3078" s="32"/>
      <c r="U3078" s="22" t="str">
        <f>IFERROR(VLOOKUP(B3078,[1]Planilha1!$A$1:$B$34,2,FALSE),"Liberado")</f>
        <v>Liberado</v>
      </c>
      <c r="V3078" s="31"/>
      <c r="W3078" s="31"/>
      <c r="X3078" s="31"/>
      <c r="Y3078" s="31"/>
      <c r="Z3078" s="31"/>
      <c r="AA3078" s="31"/>
      <c r="AB3078" s="31"/>
      <c r="AC3078" s="31"/>
      <c r="AD3078" s="31"/>
      <c r="AE3078" s="31"/>
      <c r="AF3078" s="31"/>
      <c r="AG3078" s="31"/>
      <c r="AH3078" s="31"/>
      <c r="AI3078" s="31"/>
      <c r="AJ3078" s="31"/>
      <c r="AK3078" s="31"/>
      <c r="AL3078" s="31"/>
      <c r="AM3078" s="31"/>
      <c r="AN3078" s="31"/>
      <c r="AO3078" s="31"/>
      <c r="AP3078" s="31"/>
      <c r="AQ3078" s="31"/>
      <c r="AR3078" s="31"/>
      <c r="AS3078" s="31"/>
      <c r="AT3078" s="31"/>
      <c r="AU3078" s="31"/>
      <c r="AV3078" s="31"/>
      <c r="AW3078" s="31"/>
      <c r="AX3078" s="31"/>
      <c r="AY3078" s="31"/>
      <c r="AZ3078" s="31"/>
      <c r="BA3078" s="31"/>
    </row>
    <row r="3079" spans="1:53" s="45" customFormat="1" ht="20.100000000000001" customHeight="1" x14ac:dyDescent="0.2">
      <c r="A3079" s="40" t="s">
        <v>230</v>
      </c>
      <c r="B3079" s="41" t="s">
        <v>252</v>
      </c>
      <c r="C3079" s="14">
        <v>1</v>
      </c>
      <c r="D3079" s="40" t="s">
        <v>2239</v>
      </c>
      <c r="E3079" s="42" t="s">
        <v>2220</v>
      </c>
      <c r="F3079" s="43" t="s">
        <v>7389</v>
      </c>
      <c r="G3079" s="36" t="s">
        <v>7578</v>
      </c>
      <c r="H3079" s="40" t="s">
        <v>2239</v>
      </c>
      <c r="I3079" s="44">
        <v>1226.6300000000001</v>
      </c>
      <c r="J3079" s="40" t="s">
        <v>7391</v>
      </c>
      <c r="K3079" s="40" t="s">
        <v>7549</v>
      </c>
      <c r="L3079" s="40" t="s">
        <v>7419</v>
      </c>
      <c r="M3079" s="42" t="s">
        <v>40</v>
      </c>
      <c r="N3079" s="40" t="s">
        <v>7852</v>
      </c>
      <c r="O3079" s="23">
        <v>0</v>
      </c>
      <c r="P3079" s="23">
        <v>1226.6300000000001</v>
      </c>
      <c r="Q3079" s="23">
        <v>0</v>
      </c>
      <c r="R3079" s="24">
        <v>0</v>
      </c>
      <c r="S3079" s="25">
        <v>0</v>
      </c>
      <c r="T3079" s="32"/>
      <c r="U3079" s="22" t="str">
        <f>IFERROR(VLOOKUP(B3079,[1]Planilha1!$A$1:$B$34,2,FALSE),"Liberado")</f>
        <v>Liberado</v>
      </c>
    </row>
    <row r="3080" spans="1:53" s="45" customFormat="1" ht="20.100000000000001" customHeight="1" x14ac:dyDescent="0.2">
      <c r="A3080" s="40" t="s">
        <v>230</v>
      </c>
      <c r="B3080" s="41" t="s">
        <v>252</v>
      </c>
      <c r="C3080" s="14">
        <v>1</v>
      </c>
      <c r="D3080" s="40" t="s">
        <v>2239</v>
      </c>
      <c r="E3080" s="42" t="s">
        <v>2220</v>
      </c>
      <c r="F3080" s="43" t="s">
        <v>7389</v>
      </c>
      <c r="G3080" s="36" t="s">
        <v>7579</v>
      </c>
      <c r="H3080" s="40" t="s">
        <v>2239</v>
      </c>
      <c r="I3080" s="44">
        <v>1026.8399999999999</v>
      </c>
      <c r="J3080" s="40" t="s">
        <v>7391</v>
      </c>
      <c r="K3080" s="40" t="s">
        <v>7549</v>
      </c>
      <c r="L3080" s="40" t="s">
        <v>7419</v>
      </c>
      <c r="M3080" s="42" t="s">
        <v>40</v>
      </c>
      <c r="N3080" s="40" t="s">
        <v>7852</v>
      </c>
      <c r="O3080" s="23">
        <v>0</v>
      </c>
      <c r="P3080" s="23">
        <v>1026.8399999999999</v>
      </c>
      <c r="Q3080" s="23">
        <v>0</v>
      </c>
      <c r="R3080" s="24">
        <v>0</v>
      </c>
      <c r="S3080" s="25">
        <v>0</v>
      </c>
      <c r="T3080" s="32"/>
      <c r="U3080" s="22" t="str">
        <f>IFERROR(VLOOKUP(B3080,[1]Planilha1!$A$1:$B$34,2,FALSE),"Liberado")</f>
        <v>Liberado</v>
      </c>
    </row>
    <row r="3081" spans="1:53" s="45" customFormat="1" ht="20.100000000000001" customHeight="1" x14ac:dyDescent="0.2">
      <c r="A3081" s="40" t="s">
        <v>230</v>
      </c>
      <c r="B3081" s="41" t="s">
        <v>252</v>
      </c>
      <c r="C3081" s="14">
        <v>1</v>
      </c>
      <c r="D3081" s="40" t="s">
        <v>2239</v>
      </c>
      <c r="E3081" s="42" t="s">
        <v>2220</v>
      </c>
      <c r="F3081" s="43" t="s">
        <v>7389</v>
      </c>
      <c r="G3081" s="36" t="s">
        <v>7580</v>
      </c>
      <c r="H3081" s="40" t="s">
        <v>2239</v>
      </c>
      <c r="I3081" s="44">
        <v>1118.72</v>
      </c>
      <c r="J3081" s="40" t="s">
        <v>7391</v>
      </c>
      <c r="K3081" s="40" t="s">
        <v>7549</v>
      </c>
      <c r="L3081" s="40" t="s">
        <v>7419</v>
      </c>
      <c r="M3081" s="42" t="s">
        <v>40</v>
      </c>
      <c r="N3081" s="40" t="s">
        <v>7852</v>
      </c>
      <c r="O3081" s="23">
        <v>0</v>
      </c>
      <c r="P3081" s="23">
        <v>1118.72</v>
      </c>
      <c r="Q3081" s="23">
        <v>0</v>
      </c>
      <c r="R3081" s="24">
        <v>0</v>
      </c>
      <c r="S3081" s="25">
        <v>0</v>
      </c>
      <c r="T3081" s="32"/>
      <c r="U3081" s="22" t="str">
        <f>IFERROR(VLOOKUP(B3081,[1]Planilha1!$A$1:$B$34,2,FALSE),"Liberado")</f>
        <v>Liberado</v>
      </c>
    </row>
    <row r="3082" spans="1:53" s="45" customFormat="1" ht="20.100000000000001" customHeight="1" x14ac:dyDescent="0.2">
      <c r="A3082" s="40" t="s">
        <v>230</v>
      </c>
      <c r="B3082" s="41" t="s">
        <v>252</v>
      </c>
      <c r="C3082" s="14">
        <v>1</v>
      </c>
      <c r="D3082" s="40" t="s">
        <v>2239</v>
      </c>
      <c r="E3082" s="42" t="s">
        <v>2220</v>
      </c>
      <c r="F3082" s="43" t="s">
        <v>7389</v>
      </c>
      <c r="G3082" s="36" t="s">
        <v>7581</v>
      </c>
      <c r="H3082" s="40" t="s">
        <v>2239</v>
      </c>
      <c r="I3082" s="44">
        <v>3929.95</v>
      </c>
      <c r="J3082" s="40" t="s">
        <v>7391</v>
      </c>
      <c r="K3082" s="40" t="s">
        <v>7549</v>
      </c>
      <c r="L3082" s="40" t="s">
        <v>7419</v>
      </c>
      <c r="M3082" s="42" t="s">
        <v>40</v>
      </c>
      <c r="N3082" s="40" t="s">
        <v>7852</v>
      </c>
      <c r="O3082" s="23">
        <v>0</v>
      </c>
      <c r="P3082" s="23">
        <v>3929.95</v>
      </c>
      <c r="Q3082" s="23">
        <v>0</v>
      </c>
      <c r="R3082" s="24">
        <v>0</v>
      </c>
      <c r="S3082" s="25">
        <v>0</v>
      </c>
      <c r="T3082" s="32"/>
      <c r="U3082" s="22" t="str">
        <f>IFERROR(VLOOKUP(B3082,[1]Planilha1!$A$1:$B$34,2,FALSE),"Liberado")</f>
        <v>Liberado</v>
      </c>
    </row>
    <row r="3083" spans="1:53" s="45" customFormat="1" ht="20.100000000000001" customHeight="1" x14ac:dyDescent="0.2">
      <c r="A3083" s="40" t="s">
        <v>230</v>
      </c>
      <c r="B3083" s="41" t="s">
        <v>252</v>
      </c>
      <c r="C3083" s="14">
        <v>1</v>
      </c>
      <c r="D3083" s="40" t="s">
        <v>2239</v>
      </c>
      <c r="E3083" s="42" t="s">
        <v>2220</v>
      </c>
      <c r="F3083" s="43" t="s">
        <v>7389</v>
      </c>
      <c r="G3083" s="36" t="s">
        <v>7582</v>
      </c>
      <c r="H3083" s="40" t="s">
        <v>2239</v>
      </c>
      <c r="I3083" s="44">
        <v>2066.3200000000002</v>
      </c>
      <c r="J3083" s="40" t="s">
        <v>7391</v>
      </c>
      <c r="K3083" s="40" t="s">
        <v>7549</v>
      </c>
      <c r="L3083" s="40" t="s">
        <v>7419</v>
      </c>
      <c r="M3083" s="42" t="s">
        <v>40</v>
      </c>
      <c r="N3083" s="40" t="s">
        <v>7852</v>
      </c>
      <c r="O3083" s="23">
        <v>0</v>
      </c>
      <c r="P3083" s="23">
        <v>2066.3200000000002</v>
      </c>
      <c r="Q3083" s="23">
        <v>0</v>
      </c>
      <c r="R3083" s="24">
        <v>0</v>
      </c>
      <c r="S3083" s="25">
        <v>0</v>
      </c>
      <c r="T3083" s="32"/>
      <c r="U3083" s="22" t="str">
        <f>IFERROR(VLOOKUP(B3083,[1]Planilha1!$A$1:$B$34,2,FALSE),"Liberado")</f>
        <v>Liberado</v>
      </c>
    </row>
    <row r="3084" spans="1:53" s="45" customFormat="1" ht="20.100000000000001" customHeight="1" x14ac:dyDescent="0.2">
      <c r="A3084" s="40" t="s">
        <v>230</v>
      </c>
      <c r="B3084" s="41" t="s">
        <v>252</v>
      </c>
      <c r="C3084" s="14">
        <v>1</v>
      </c>
      <c r="D3084" s="40" t="s">
        <v>2239</v>
      </c>
      <c r="E3084" s="42" t="s">
        <v>2220</v>
      </c>
      <c r="F3084" s="43" t="s">
        <v>7389</v>
      </c>
      <c r="G3084" s="36" t="s">
        <v>7583</v>
      </c>
      <c r="H3084" s="40" t="s">
        <v>2239</v>
      </c>
      <c r="I3084" s="44">
        <v>448.6</v>
      </c>
      <c r="J3084" s="40" t="s">
        <v>7391</v>
      </c>
      <c r="K3084" s="40" t="s">
        <v>7549</v>
      </c>
      <c r="L3084" s="40" t="s">
        <v>7419</v>
      </c>
      <c r="M3084" s="42" t="s">
        <v>40</v>
      </c>
      <c r="N3084" s="40" t="s">
        <v>7852</v>
      </c>
      <c r="O3084" s="23">
        <v>0</v>
      </c>
      <c r="P3084" s="23">
        <v>448.6</v>
      </c>
      <c r="Q3084" s="23">
        <v>0</v>
      </c>
      <c r="R3084" s="24">
        <v>0</v>
      </c>
      <c r="S3084" s="25">
        <v>0</v>
      </c>
      <c r="T3084" s="32"/>
      <c r="U3084" s="22" t="str">
        <f>IFERROR(VLOOKUP(B3084,[1]Planilha1!$A$1:$B$34,2,FALSE),"Liberado")</f>
        <v>Liberado</v>
      </c>
    </row>
    <row r="3085" spans="1:53" s="45" customFormat="1" ht="20.100000000000001" customHeight="1" x14ac:dyDescent="0.2">
      <c r="A3085" s="40" t="s">
        <v>230</v>
      </c>
      <c r="B3085" s="41" t="s">
        <v>252</v>
      </c>
      <c r="C3085" s="14">
        <v>1</v>
      </c>
      <c r="D3085" s="40" t="s">
        <v>2239</v>
      </c>
      <c r="E3085" s="42" t="s">
        <v>2220</v>
      </c>
      <c r="F3085" s="43" t="s">
        <v>7389</v>
      </c>
      <c r="G3085" s="36" t="s">
        <v>7584</v>
      </c>
      <c r="H3085" s="40" t="s">
        <v>2239</v>
      </c>
      <c r="I3085" s="44">
        <v>5496.06</v>
      </c>
      <c r="J3085" s="40" t="s">
        <v>7391</v>
      </c>
      <c r="K3085" s="40" t="s">
        <v>7549</v>
      </c>
      <c r="L3085" s="40" t="s">
        <v>7419</v>
      </c>
      <c r="M3085" s="42" t="s">
        <v>40</v>
      </c>
      <c r="N3085" s="40" t="s">
        <v>7852</v>
      </c>
      <c r="O3085" s="23">
        <v>0</v>
      </c>
      <c r="P3085" s="23">
        <v>5496.06</v>
      </c>
      <c r="Q3085" s="23">
        <v>0</v>
      </c>
      <c r="R3085" s="24">
        <v>0</v>
      </c>
      <c r="S3085" s="25">
        <v>0</v>
      </c>
      <c r="T3085" s="32"/>
      <c r="U3085" s="22" t="str">
        <f>IFERROR(VLOOKUP(B3085,[1]Planilha1!$A$1:$B$34,2,FALSE),"Liberado")</f>
        <v>Liberado</v>
      </c>
    </row>
    <row r="3086" spans="1:53" s="45" customFormat="1" ht="20.100000000000001" customHeight="1" x14ac:dyDescent="0.2">
      <c r="A3086" s="40" t="s">
        <v>230</v>
      </c>
      <c r="B3086" s="41" t="s">
        <v>252</v>
      </c>
      <c r="C3086" s="14">
        <v>1</v>
      </c>
      <c r="D3086" s="40" t="s">
        <v>2239</v>
      </c>
      <c r="E3086" s="42" t="s">
        <v>2220</v>
      </c>
      <c r="F3086" s="43" t="s">
        <v>7389</v>
      </c>
      <c r="G3086" s="36" t="s">
        <v>7585</v>
      </c>
      <c r="H3086" s="40" t="s">
        <v>2239</v>
      </c>
      <c r="I3086" s="44">
        <v>220.96</v>
      </c>
      <c r="J3086" s="40" t="s">
        <v>7391</v>
      </c>
      <c r="K3086" s="40" t="s">
        <v>7549</v>
      </c>
      <c r="L3086" s="40" t="s">
        <v>7419</v>
      </c>
      <c r="M3086" s="42" t="s">
        <v>40</v>
      </c>
      <c r="N3086" s="40" t="s">
        <v>7852</v>
      </c>
      <c r="O3086" s="23">
        <v>0</v>
      </c>
      <c r="P3086" s="23">
        <v>220.96</v>
      </c>
      <c r="Q3086" s="23">
        <v>0</v>
      </c>
      <c r="R3086" s="24">
        <v>0</v>
      </c>
      <c r="S3086" s="25">
        <v>0</v>
      </c>
      <c r="T3086" s="32"/>
      <c r="U3086" s="22" t="str">
        <f>IFERROR(VLOOKUP(B3086,[1]Planilha1!$A$1:$B$34,2,FALSE),"Liberado")</f>
        <v>Liberado</v>
      </c>
    </row>
    <row r="3087" spans="1:53" s="45" customFormat="1" ht="20.100000000000001" customHeight="1" x14ac:dyDescent="0.2">
      <c r="A3087" s="40" t="s">
        <v>230</v>
      </c>
      <c r="B3087" s="41" t="s">
        <v>252</v>
      </c>
      <c r="C3087" s="14">
        <v>1</v>
      </c>
      <c r="D3087" s="40" t="s">
        <v>2239</v>
      </c>
      <c r="E3087" s="42" t="s">
        <v>2220</v>
      </c>
      <c r="F3087" s="43" t="s">
        <v>7389</v>
      </c>
      <c r="G3087" s="36" t="s">
        <v>7586</v>
      </c>
      <c r="H3087" s="40" t="s">
        <v>2239</v>
      </c>
      <c r="I3087" s="44">
        <v>10259.280000000001</v>
      </c>
      <c r="J3087" s="40" t="s">
        <v>7391</v>
      </c>
      <c r="K3087" s="40" t="s">
        <v>7549</v>
      </c>
      <c r="L3087" s="40" t="s">
        <v>7419</v>
      </c>
      <c r="M3087" s="42" t="s">
        <v>40</v>
      </c>
      <c r="N3087" s="40" t="s">
        <v>7852</v>
      </c>
      <c r="O3087" s="23">
        <v>0</v>
      </c>
      <c r="P3087" s="23">
        <v>10259.280000000001</v>
      </c>
      <c r="Q3087" s="23">
        <v>0</v>
      </c>
      <c r="R3087" s="24">
        <v>0</v>
      </c>
      <c r="S3087" s="25">
        <v>0</v>
      </c>
      <c r="T3087" s="32"/>
      <c r="U3087" s="22" t="str">
        <f>IFERROR(VLOOKUP(B3087,[1]Planilha1!$A$1:$B$34,2,FALSE),"Liberado")</f>
        <v>Liberado</v>
      </c>
    </row>
    <row r="3088" spans="1:53" s="45" customFormat="1" ht="20.100000000000001" customHeight="1" x14ac:dyDescent="0.2">
      <c r="A3088" s="40" t="s">
        <v>230</v>
      </c>
      <c r="B3088" s="41" t="s">
        <v>252</v>
      </c>
      <c r="C3088" s="14">
        <v>1</v>
      </c>
      <c r="D3088" s="40" t="s">
        <v>2239</v>
      </c>
      <c r="E3088" s="42" t="s">
        <v>2220</v>
      </c>
      <c r="F3088" s="43" t="s">
        <v>7389</v>
      </c>
      <c r="G3088" s="36" t="s">
        <v>7587</v>
      </c>
      <c r="H3088" s="40" t="s">
        <v>2239</v>
      </c>
      <c r="I3088" s="44">
        <v>1828.29</v>
      </c>
      <c r="J3088" s="40" t="s">
        <v>7391</v>
      </c>
      <c r="K3088" s="40" t="s">
        <v>7549</v>
      </c>
      <c r="L3088" s="40" t="s">
        <v>7419</v>
      </c>
      <c r="M3088" s="42" t="s">
        <v>40</v>
      </c>
      <c r="N3088" s="40" t="s">
        <v>7852</v>
      </c>
      <c r="O3088" s="23">
        <v>0</v>
      </c>
      <c r="P3088" s="23">
        <v>1828.29</v>
      </c>
      <c r="Q3088" s="23">
        <v>0</v>
      </c>
      <c r="R3088" s="24">
        <v>0</v>
      </c>
      <c r="S3088" s="25">
        <v>0</v>
      </c>
      <c r="T3088" s="32"/>
      <c r="U3088" s="22" t="str">
        <f>IFERROR(VLOOKUP(B3088,[1]Planilha1!$A$1:$B$34,2,FALSE),"Liberado")</f>
        <v>Liberado</v>
      </c>
    </row>
    <row r="3089" spans="1:21" s="45" customFormat="1" ht="20.100000000000001" customHeight="1" x14ac:dyDescent="0.2">
      <c r="A3089" s="40" t="s">
        <v>230</v>
      </c>
      <c r="B3089" s="41" t="s">
        <v>252</v>
      </c>
      <c r="C3089" s="14">
        <v>1</v>
      </c>
      <c r="D3089" s="40" t="s">
        <v>2239</v>
      </c>
      <c r="E3089" s="42" t="s">
        <v>2220</v>
      </c>
      <c r="F3089" s="43" t="s">
        <v>7389</v>
      </c>
      <c r="G3089" s="36" t="s">
        <v>7588</v>
      </c>
      <c r="H3089" s="40" t="s">
        <v>2239</v>
      </c>
      <c r="I3089" s="44">
        <v>3546.74</v>
      </c>
      <c r="J3089" s="40" t="s">
        <v>7391</v>
      </c>
      <c r="K3089" s="40" t="s">
        <v>7549</v>
      </c>
      <c r="L3089" s="40" t="s">
        <v>7419</v>
      </c>
      <c r="M3089" s="42" t="s">
        <v>40</v>
      </c>
      <c r="N3089" s="40" t="s">
        <v>7852</v>
      </c>
      <c r="O3089" s="23">
        <v>0</v>
      </c>
      <c r="P3089" s="23">
        <v>3546.74</v>
      </c>
      <c r="Q3089" s="23">
        <v>0</v>
      </c>
      <c r="R3089" s="24">
        <v>0</v>
      </c>
      <c r="S3089" s="25">
        <v>0</v>
      </c>
      <c r="T3089" s="32"/>
      <c r="U3089" s="22" t="str">
        <f>IFERROR(VLOOKUP(B3089,[1]Planilha1!$A$1:$B$34,2,FALSE),"Liberado")</f>
        <v>Liberado</v>
      </c>
    </row>
    <row r="3090" spans="1:21" s="45" customFormat="1" ht="20.100000000000001" customHeight="1" x14ac:dyDescent="0.2">
      <c r="A3090" s="40" t="s">
        <v>230</v>
      </c>
      <c r="B3090" s="41" t="s">
        <v>252</v>
      </c>
      <c r="C3090" s="14">
        <v>1</v>
      </c>
      <c r="D3090" s="40" t="s">
        <v>2239</v>
      </c>
      <c r="E3090" s="42" t="s">
        <v>2220</v>
      </c>
      <c r="F3090" s="43" t="s">
        <v>7389</v>
      </c>
      <c r="G3090" s="36" t="s">
        <v>7589</v>
      </c>
      <c r="H3090" s="40" t="s">
        <v>2239</v>
      </c>
      <c r="I3090" s="44">
        <v>3739.04</v>
      </c>
      <c r="J3090" s="40" t="s">
        <v>7391</v>
      </c>
      <c r="K3090" s="40" t="s">
        <v>7549</v>
      </c>
      <c r="L3090" s="40" t="s">
        <v>7419</v>
      </c>
      <c r="M3090" s="42" t="s">
        <v>40</v>
      </c>
      <c r="N3090" s="40" t="s">
        <v>7852</v>
      </c>
      <c r="O3090" s="23">
        <v>0</v>
      </c>
      <c r="P3090" s="23">
        <v>3739.04</v>
      </c>
      <c r="Q3090" s="23">
        <v>0</v>
      </c>
      <c r="R3090" s="24">
        <v>0</v>
      </c>
      <c r="S3090" s="25">
        <v>0</v>
      </c>
      <c r="T3090" s="32"/>
      <c r="U3090" s="22" t="str">
        <f>IFERROR(VLOOKUP(B3090,[1]Planilha1!$A$1:$B$34,2,FALSE),"Liberado")</f>
        <v>Liberado</v>
      </c>
    </row>
    <row r="3091" spans="1:21" s="45" customFormat="1" ht="20.100000000000001" customHeight="1" x14ac:dyDescent="0.2">
      <c r="A3091" s="40" t="s">
        <v>230</v>
      </c>
      <c r="B3091" s="41" t="s">
        <v>252</v>
      </c>
      <c r="C3091" s="14">
        <v>1</v>
      </c>
      <c r="D3091" s="40" t="s">
        <v>2239</v>
      </c>
      <c r="E3091" s="42" t="s">
        <v>2220</v>
      </c>
      <c r="F3091" s="43" t="s">
        <v>7389</v>
      </c>
      <c r="G3091" s="36" t="s">
        <v>7590</v>
      </c>
      <c r="H3091" s="40" t="s">
        <v>2239</v>
      </c>
      <c r="I3091" s="44">
        <v>184.34</v>
      </c>
      <c r="J3091" s="40" t="s">
        <v>7391</v>
      </c>
      <c r="K3091" s="40" t="s">
        <v>7549</v>
      </c>
      <c r="L3091" s="40" t="s">
        <v>7419</v>
      </c>
      <c r="M3091" s="42" t="s">
        <v>40</v>
      </c>
      <c r="N3091" s="40" t="s">
        <v>7852</v>
      </c>
      <c r="O3091" s="23">
        <v>0</v>
      </c>
      <c r="P3091" s="23">
        <v>184.34</v>
      </c>
      <c r="Q3091" s="23">
        <v>0</v>
      </c>
      <c r="R3091" s="24">
        <v>0</v>
      </c>
      <c r="S3091" s="25">
        <v>0</v>
      </c>
      <c r="T3091" s="32"/>
      <c r="U3091" s="22" t="str">
        <f>IFERROR(VLOOKUP(B3091,[1]Planilha1!$A$1:$B$34,2,FALSE),"Liberado")</f>
        <v>Liberado</v>
      </c>
    </row>
    <row r="3092" spans="1:21" s="45" customFormat="1" ht="20.100000000000001" customHeight="1" x14ac:dyDescent="0.2">
      <c r="A3092" s="40" t="s">
        <v>230</v>
      </c>
      <c r="B3092" s="41" t="s">
        <v>252</v>
      </c>
      <c r="C3092" s="14">
        <v>1</v>
      </c>
      <c r="D3092" s="40" t="s">
        <v>2239</v>
      </c>
      <c r="E3092" s="42" t="s">
        <v>2220</v>
      </c>
      <c r="F3092" s="43" t="s">
        <v>7389</v>
      </c>
      <c r="G3092" s="36" t="s">
        <v>7591</v>
      </c>
      <c r="H3092" s="40" t="s">
        <v>2239</v>
      </c>
      <c r="I3092" s="44">
        <v>4336.3500000000004</v>
      </c>
      <c r="J3092" s="40" t="s">
        <v>7391</v>
      </c>
      <c r="K3092" s="40" t="s">
        <v>7549</v>
      </c>
      <c r="L3092" s="40" t="s">
        <v>7419</v>
      </c>
      <c r="M3092" s="42" t="s">
        <v>40</v>
      </c>
      <c r="N3092" s="40" t="s">
        <v>7852</v>
      </c>
      <c r="O3092" s="23">
        <v>0</v>
      </c>
      <c r="P3092" s="23">
        <v>4336.3500000000004</v>
      </c>
      <c r="Q3092" s="23">
        <v>0</v>
      </c>
      <c r="R3092" s="24">
        <v>0</v>
      </c>
      <c r="S3092" s="25">
        <v>0</v>
      </c>
      <c r="T3092" s="32"/>
      <c r="U3092" s="22" t="str">
        <f>IFERROR(VLOOKUP(B3092,[1]Planilha1!$A$1:$B$34,2,FALSE),"Liberado")</f>
        <v>Liberado</v>
      </c>
    </row>
    <row r="3093" spans="1:21" s="45" customFormat="1" ht="20.100000000000001" customHeight="1" x14ac:dyDescent="0.2">
      <c r="A3093" s="40" t="s">
        <v>230</v>
      </c>
      <c r="B3093" s="41" t="s">
        <v>252</v>
      </c>
      <c r="C3093" s="14">
        <v>1</v>
      </c>
      <c r="D3093" s="40" t="s">
        <v>2239</v>
      </c>
      <c r="E3093" s="42" t="s">
        <v>2220</v>
      </c>
      <c r="F3093" s="43" t="s">
        <v>7389</v>
      </c>
      <c r="G3093" s="36" t="s">
        <v>7592</v>
      </c>
      <c r="H3093" s="40" t="s">
        <v>2239</v>
      </c>
      <c r="I3093" s="44">
        <v>19465.509999999998</v>
      </c>
      <c r="J3093" s="40" t="s">
        <v>7391</v>
      </c>
      <c r="K3093" s="40" t="s">
        <v>7549</v>
      </c>
      <c r="L3093" s="40" t="s">
        <v>7419</v>
      </c>
      <c r="M3093" s="42" t="s">
        <v>40</v>
      </c>
      <c r="N3093" s="40" t="s">
        <v>7852</v>
      </c>
      <c r="O3093" s="23">
        <v>0</v>
      </c>
      <c r="P3093" s="23">
        <v>19465.509999999998</v>
      </c>
      <c r="Q3093" s="23">
        <v>0</v>
      </c>
      <c r="R3093" s="24">
        <v>0</v>
      </c>
      <c r="S3093" s="25">
        <v>0</v>
      </c>
      <c r="T3093" s="32"/>
      <c r="U3093" s="22" t="str">
        <f>IFERROR(VLOOKUP(B3093,[1]Planilha1!$A$1:$B$34,2,FALSE),"Liberado")</f>
        <v>Liberado</v>
      </c>
    </row>
    <row r="3094" spans="1:21" s="45" customFormat="1" ht="20.100000000000001" customHeight="1" x14ac:dyDescent="0.2">
      <c r="A3094" s="40" t="s">
        <v>230</v>
      </c>
      <c r="B3094" s="41" t="s">
        <v>252</v>
      </c>
      <c r="C3094" s="14">
        <v>1</v>
      </c>
      <c r="D3094" s="40" t="s">
        <v>2239</v>
      </c>
      <c r="E3094" s="42" t="s">
        <v>2220</v>
      </c>
      <c r="F3094" s="43" t="s">
        <v>7389</v>
      </c>
      <c r="G3094" s="36" t="s">
        <v>7593</v>
      </c>
      <c r="H3094" s="40" t="s">
        <v>2239</v>
      </c>
      <c r="I3094" s="44">
        <v>1691.65</v>
      </c>
      <c r="J3094" s="40" t="s">
        <v>7391</v>
      </c>
      <c r="K3094" s="40" t="s">
        <v>7549</v>
      </c>
      <c r="L3094" s="40" t="s">
        <v>7419</v>
      </c>
      <c r="M3094" s="42" t="s">
        <v>40</v>
      </c>
      <c r="N3094" s="40" t="s">
        <v>7852</v>
      </c>
      <c r="O3094" s="23">
        <v>0</v>
      </c>
      <c r="P3094" s="23">
        <v>1691.65</v>
      </c>
      <c r="Q3094" s="23">
        <v>0</v>
      </c>
      <c r="R3094" s="24">
        <v>0</v>
      </c>
      <c r="S3094" s="25">
        <v>0</v>
      </c>
      <c r="T3094" s="32"/>
      <c r="U3094" s="22" t="str">
        <f>IFERROR(VLOOKUP(B3094,[1]Planilha1!$A$1:$B$34,2,FALSE),"Liberado")</f>
        <v>Liberado</v>
      </c>
    </row>
    <row r="3095" spans="1:21" s="45" customFormat="1" ht="20.100000000000001" customHeight="1" x14ac:dyDescent="0.2">
      <c r="A3095" s="40" t="s">
        <v>230</v>
      </c>
      <c r="B3095" s="41" t="s">
        <v>252</v>
      </c>
      <c r="C3095" s="14">
        <v>1</v>
      </c>
      <c r="D3095" s="40" t="s">
        <v>2239</v>
      </c>
      <c r="E3095" s="42" t="s">
        <v>2220</v>
      </c>
      <c r="F3095" s="43" t="s">
        <v>7389</v>
      </c>
      <c r="G3095" s="36" t="s">
        <v>7594</v>
      </c>
      <c r="H3095" s="40" t="s">
        <v>2239</v>
      </c>
      <c r="I3095" s="44">
        <v>5625.49</v>
      </c>
      <c r="J3095" s="40" t="s">
        <v>7391</v>
      </c>
      <c r="K3095" s="40" t="s">
        <v>7549</v>
      </c>
      <c r="L3095" s="40" t="s">
        <v>7419</v>
      </c>
      <c r="M3095" s="42" t="s">
        <v>40</v>
      </c>
      <c r="N3095" s="40" t="s">
        <v>7852</v>
      </c>
      <c r="O3095" s="23">
        <v>0</v>
      </c>
      <c r="P3095" s="23">
        <v>5625.49</v>
      </c>
      <c r="Q3095" s="23">
        <v>0</v>
      </c>
      <c r="R3095" s="24">
        <v>0</v>
      </c>
      <c r="S3095" s="25">
        <v>0</v>
      </c>
      <c r="T3095" s="32"/>
      <c r="U3095" s="22" t="str">
        <f>IFERROR(VLOOKUP(B3095,[1]Planilha1!$A$1:$B$34,2,FALSE),"Liberado")</f>
        <v>Liberado</v>
      </c>
    </row>
    <row r="3096" spans="1:21" s="45" customFormat="1" ht="20.100000000000001" customHeight="1" x14ac:dyDescent="0.2">
      <c r="A3096" s="40" t="s">
        <v>230</v>
      </c>
      <c r="B3096" s="41" t="s">
        <v>252</v>
      </c>
      <c r="C3096" s="14">
        <v>1</v>
      </c>
      <c r="D3096" s="40" t="s">
        <v>2239</v>
      </c>
      <c r="E3096" s="42" t="s">
        <v>2220</v>
      </c>
      <c r="F3096" s="43" t="s">
        <v>7389</v>
      </c>
      <c r="G3096" s="36" t="s">
        <v>7595</v>
      </c>
      <c r="H3096" s="40" t="s">
        <v>2239</v>
      </c>
      <c r="I3096" s="44">
        <v>13730.77</v>
      </c>
      <c r="J3096" s="40" t="s">
        <v>7391</v>
      </c>
      <c r="K3096" s="40" t="s">
        <v>7549</v>
      </c>
      <c r="L3096" s="40" t="s">
        <v>7419</v>
      </c>
      <c r="M3096" s="42" t="s">
        <v>40</v>
      </c>
      <c r="N3096" s="40" t="s">
        <v>7852</v>
      </c>
      <c r="O3096" s="23">
        <v>0</v>
      </c>
      <c r="P3096" s="23">
        <v>13730.77</v>
      </c>
      <c r="Q3096" s="23">
        <v>0</v>
      </c>
      <c r="R3096" s="24">
        <v>0</v>
      </c>
      <c r="S3096" s="25">
        <v>0</v>
      </c>
      <c r="T3096" s="32"/>
      <c r="U3096" s="22" t="str">
        <f>IFERROR(VLOOKUP(B3096,[1]Planilha1!$A$1:$B$34,2,FALSE),"Liberado")</f>
        <v>Liberado</v>
      </c>
    </row>
    <row r="3097" spans="1:21" s="45" customFormat="1" ht="20.100000000000001" customHeight="1" x14ac:dyDescent="0.2">
      <c r="A3097" s="40" t="s">
        <v>230</v>
      </c>
      <c r="B3097" s="41" t="s">
        <v>252</v>
      </c>
      <c r="C3097" s="14">
        <v>1</v>
      </c>
      <c r="D3097" s="40" t="s">
        <v>2239</v>
      </c>
      <c r="E3097" s="42" t="s">
        <v>2220</v>
      </c>
      <c r="F3097" s="43" t="s">
        <v>7389</v>
      </c>
      <c r="G3097" s="36" t="s">
        <v>7596</v>
      </c>
      <c r="H3097" s="40" t="s">
        <v>2239</v>
      </c>
      <c r="I3097" s="44">
        <v>131.34</v>
      </c>
      <c r="J3097" s="40" t="s">
        <v>7391</v>
      </c>
      <c r="K3097" s="40" t="s">
        <v>7549</v>
      </c>
      <c r="L3097" s="40" t="s">
        <v>7419</v>
      </c>
      <c r="M3097" s="42" t="s">
        <v>40</v>
      </c>
      <c r="N3097" s="40" t="s">
        <v>7852</v>
      </c>
      <c r="O3097" s="23">
        <v>0</v>
      </c>
      <c r="P3097" s="23">
        <v>131.34</v>
      </c>
      <c r="Q3097" s="23">
        <v>0</v>
      </c>
      <c r="R3097" s="24">
        <v>0</v>
      </c>
      <c r="S3097" s="25">
        <v>0</v>
      </c>
      <c r="T3097" s="32"/>
      <c r="U3097" s="22" t="str">
        <f>IFERROR(VLOOKUP(B3097,[1]Planilha1!$A$1:$B$34,2,FALSE),"Liberado")</f>
        <v>Liberado</v>
      </c>
    </row>
    <row r="3098" spans="1:21" s="45" customFormat="1" ht="20.100000000000001" customHeight="1" x14ac:dyDescent="0.2">
      <c r="A3098" s="40" t="s">
        <v>230</v>
      </c>
      <c r="B3098" s="41" t="s">
        <v>252</v>
      </c>
      <c r="C3098" s="14">
        <v>1</v>
      </c>
      <c r="D3098" s="40" t="s">
        <v>2239</v>
      </c>
      <c r="E3098" s="42" t="s">
        <v>2220</v>
      </c>
      <c r="F3098" s="43" t="s">
        <v>7389</v>
      </c>
      <c r="G3098" s="36" t="s">
        <v>7597</v>
      </c>
      <c r="H3098" s="40" t="s">
        <v>2239</v>
      </c>
      <c r="I3098" s="44">
        <v>458.63</v>
      </c>
      <c r="J3098" s="40" t="s">
        <v>7391</v>
      </c>
      <c r="K3098" s="40" t="s">
        <v>7549</v>
      </c>
      <c r="L3098" s="40" t="s">
        <v>7419</v>
      </c>
      <c r="M3098" s="42" t="s">
        <v>40</v>
      </c>
      <c r="N3098" s="40" t="s">
        <v>7852</v>
      </c>
      <c r="O3098" s="23">
        <v>0</v>
      </c>
      <c r="P3098" s="23">
        <v>458.63</v>
      </c>
      <c r="Q3098" s="23">
        <v>0</v>
      </c>
      <c r="R3098" s="24">
        <v>0</v>
      </c>
      <c r="S3098" s="25">
        <v>0</v>
      </c>
      <c r="T3098" s="32"/>
      <c r="U3098" s="22" t="str">
        <f>IFERROR(VLOOKUP(B3098,[1]Planilha1!$A$1:$B$34,2,FALSE),"Liberado")</f>
        <v>Liberado</v>
      </c>
    </row>
    <row r="3099" spans="1:21" s="45" customFormat="1" ht="20.100000000000001" customHeight="1" x14ac:dyDescent="0.2">
      <c r="A3099" s="40" t="s">
        <v>230</v>
      </c>
      <c r="B3099" s="41" t="s">
        <v>252</v>
      </c>
      <c r="C3099" s="14">
        <v>1</v>
      </c>
      <c r="D3099" s="40" t="s">
        <v>2239</v>
      </c>
      <c r="E3099" s="42" t="s">
        <v>2220</v>
      </c>
      <c r="F3099" s="43" t="s">
        <v>7389</v>
      </c>
      <c r="G3099" s="36" t="s">
        <v>7598</v>
      </c>
      <c r="H3099" s="40" t="s">
        <v>2239</v>
      </c>
      <c r="I3099" s="44">
        <v>220.72</v>
      </c>
      <c r="J3099" s="40" t="s">
        <v>7391</v>
      </c>
      <c r="K3099" s="40" t="s">
        <v>7549</v>
      </c>
      <c r="L3099" s="40" t="s">
        <v>7419</v>
      </c>
      <c r="M3099" s="42" t="s">
        <v>40</v>
      </c>
      <c r="N3099" s="40" t="s">
        <v>7852</v>
      </c>
      <c r="O3099" s="23">
        <v>0</v>
      </c>
      <c r="P3099" s="23">
        <v>220.72</v>
      </c>
      <c r="Q3099" s="23">
        <v>0</v>
      </c>
      <c r="R3099" s="24">
        <v>0</v>
      </c>
      <c r="S3099" s="25">
        <v>0</v>
      </c>
      <c r="T3099" s="32"/>
      <c r="U3099" s="22" t="str">
        <f>IFERROR(VLOOKUP(B3099,[1]Planilha1!$A$1:$B$34,2,FALSE),"Liberado")</f>
        <v>Liberado</v>
      </c>
    </row>
    <row r="3100" spans="1:21" s="45" customFormat="1" ht="20.100000000000001" customHeight="1" x14ac:dyDescent="0.2">
      <c r="A3100" s="40" t="s">
        <v>230</v>
      </c>
      <c r="B3100" s="41" t="s">
        <v>252</v>
      </c>
      <c r="C3100" s="14">
        <v>1</v>
      </c>
      <c r="D3100" s="40" t="s">
        <v>2239</v>
      </c>
      <c r="E3100" s="42" t="s">
        <v>2220</v>
      </c>
      <c r="F3100" s="43" t="s">
        <v>7389</v>
      </c>
      <c r="G3100" s="36" t="s">
        <v>7599</v>
      </c>
      <c r="H3100" s="40" t="s">
        <v>2239</v>
      </c>
      <c r="I3100" s="44">
        <v>302.55</v>
      </c>
      <c r="J3100" s="40" t="s">
        <v>7391</v>
      </c>
      <c r="K3100" s="40" t="s">
        <v>7549</v>
      </c>
      <c r="L3100" s="40" t="s">
        <v>7419</v>
      </c>
      <c r="M3100" s="42" t="s">
        <v>40</v>
      </c>
      <c r="N3100" s="40" t="s">
        <v>7852</v>
      </c>
      <c r="O3100" s="23">
        <v>0</v>
      </c>
      <c r="P3100" s="23">
        <v>302.55</v>
      </c>
      <c r="Q3100" s="23">
        <v>0</v>
      </c>
      <c r="R3100" s="24">
        <v>0</v>
      </c>
      <c r="S3100" s="25">
        <v>0</v>
      </c>
      <c r="T3100" s="32"/>
      <c r="U3100" s="22" t="str">
        <f>IFERROR(VLOOKUP(B3100,[1]Planilha1!$A$1:$B$34,2,FALSE),"Liberado")</f>
        <v>Liberado</v>
      </c>
    </row>
    <row r="3101" spans="1:21" s="45" customFormat="1" ht="20.100000000000001" customHeight="1" x14ac:dyDescent="0.2">
      <c r="A3101" s="40" t="s">
        <v>230</v>
      </c>
      <c r="B3101" s="41" t="s">
        <v>252</v>
      </c>
      <c r="C3101" s="14">
        <v>1</v>
      </c>
      <c r="D3101" s="40" t="s">
        <v>2239</v>
      </c>
      <c r="E3101" s="42" t="s">
        <v>2220</v>
      </c>
      <c r="F3101" s="43" t="s">
        <v>7389</v>
      </c>
      <c r="G3101" s="36" t="s">
        <v>7600</v>
      </c>
      <c r="H3101" s="40" t="s">
        <v>2239</v>
      </c>
      <c r="I3101" s="44">
        <v>4271.22</v>
      </c>
      <c r="J3101" s="40" t="s">
        <v>7391</v>
      </c>
      <c r="K3101" s="40" t="s">
        <v>7549</v>
      </c>
      <c r="L3101" s="40" t="s">
        <v>7419</v>
      </c>
      <c r="M3101" s="42" t="s">
        <v>40</v>
      </c>
      <c r="N3101" s="40" t="s">
        <v>7852</v>
      </c>
      <c r="O3101" s="23">
        <v>0</v>
      </c>
      <c r="P3101" s="23">
        <v>4271.22</v>
      </c>
      <c r="Q3101" s="23">
        <v>0</v>
      </c>
      <c r="R3101" s="24">
        <v>0</v>
      </c>
      <c r="S3101" s="25">
        <v>0</v>
      </c>
      <c r="T3101" s="32"/>
      <c r="U3101" s="22" t="str">
        <f>IFERROR(VLOOKUP(B3101,[1]Planilha1!$A$1:$B$34,2,FALSE),"Liberado")</f>
        <v>Liberado</v>
      </c>
    </row>
    <row r="3102" spans="1:21" s="45" customFormat="1" ht="20.100000000000001" customHeight="1" x14ac:dyDescent="0.2">
      <c r="A3102" s="40" t="s">
        <v>230</v>
      </c>
      <c r="B3102" s="41" t="s">
        <v>252</v>
      </c>
      <c r="C3102" s="14">
        <v>1</v>
      </c>
      <c r="D3102" s="40" t="s">
        <v>2239</v>
      </c>
      <c r="E3102" s="42" t="s">
        <v>2220</v>
      </c>
      <c r="F3102" s="43" t="s">
        <v>7389</v>
      </c>
      <c r="G3102" s="36" t="s">
        <v>7601</v>
      </c>
      <c r="H3102" s="40" t="s">
        <v>2239</v>
      </c>
      <c r="I3102" s="44">
        <v>198.39</v>
      </c>
      <c r="J3102" s="40" t="s">
        <v>7391</v>
      </c>
      <c r="K3102" s="40" t="s">
        <v>7549</v>
      </c>
      <c r="L3102" s="40" t="s">
        <v>7419</v>
      </c>
      <c r="M3102" s="42" t="s">
        <v>40</v>
      </c>
      <c r="N3102" s="40" t="s">
        <v>7852</v>
      </c>
      <c r="O3102" s="23">
        <v>0</v>
      </c>
      <c r="P3102" s="23">
        <v>198.39</v>
      </c>
      <c r="Q3102" s="23">
        <v>0</v>
      </c>
      <c r="R3102" s="24">
        <v>0</v>
      </c>
      <c r="S3102" s="25">
        <v>0</v>
      </c>
      <c r="T3102" s="32"/>
      <c r="U3102" s="22" t="str">
        <f>IFERROR(VLOOKUP(B3102,[1]Planilha1!$A$1:$B$34,2,FALSE),"Liberado")</f>
        <v>Liberado</v>
      </c>
    </row>
    <row r="3103" spans="1:21" s="45" customFormat="1" ht="20.100000000000001" customHeight="1" x14ac:dyDescent="0.2">
      <c r="A3103" s="40" t="s">
        <v>230</v>
      </c>
      <c r="B3103" s="41" t="s">
        <v>252</v>
      </c>
      <c r="C3103" s="14">
        <v>1</v>
      </c>
      <c r="D3103" s="40" t="s">
        <v>2239</v>
      </c>
      <c r="E3103" s="42" t="s">
        <v>2220</v>
      </c>
      <c r="F3103" s="43" t="s">
        <v>7389</v>
      </c>
      <c r="G3103" s="36" t="s">
        <v>7602</v>
      </c>
      <c r="H3103" s="40" t="s">
        <v>2239</v>
      </c>
      <c r="I3103" s="44">
        <v>158.5</v>
      </c>
      <c r="J3103" s="40" t="s">
        <v>7391</v>
      </c>
      <c r="K3103" s="40" t="s">
        <v>7549</v>
      </c>
      <c r="L3103" s="40" t="s">
        <v>7419</v>
      </c>
      <c r="M3103" s="42" t="s">
        <v>40</v>
      </c>
      <c r="N3103" s="40" t="s">
        <v>7852</v>
      </c>
      <c r="O3103" s="23">
        <v>0</v>
      </c>
      <c r="P3103" s="23">
        <v>158.5</v>
      </c>
      <c r="Q3103" s="23">
        <v>0</v>
      </c>
      <c r="R3103" s="24">
        <v>0</v>
      </c>
      <c r="S3103" s="25">
        <v>0</v>
      </c>
      <c r="T3103" s="32"/>
      <c r="U3103" s="22" t="str">
        <f>IFERROR(VLOOKUP(B3103,[1]Planilha1!$A$1:$B$34,2,FALSE),"Liberado")</f>
        <v>Liberado</v>
      </c>
    </row>
    <row r="3104" spans="1:21" s="45" customFormat="1" ht="20.100000000000001" customHeight="1" x14ac:dyDescent="0.2">
      <c r="A3104" s="40" t="s">
        <v>230</v>
      </c>
      <c r="B3104" s="41" t="s">
        <v>252</v>
      </c>
      <c r="C3104" s="14">
        <v>1</v>
      </c>
      <c r="D3104" s="40" t="s">
        <v>2239</v>
      </c>
      <c r="E3104" s="42" t="s">
        <v>2220</v>
      </c>
      <c r="F3104" s="43" t="s">
        <v>7389</v>
      </c>
      <c r="G3104" s="36" t="s">
        <v>7603</v>
      </c>
      <c r="H3104" s="40" t="s">
        <v>2239</v>
      </c>
      <c r="I3104" s="44">
        <v>13148.29</v>
      </c>
      <c r="J3104" s="40" t="s">
        <v>7391</v>
      </c>
      <c r="K3104" s="40" t="s">
        <v>7549</v>
      </c>
      <c r="L3104" s="40" t="s">
        <v>7419</v>
      </c>
      <c r="M3104" s="42" t="s">
        <v>40</v>
      </c>
      <c r="N3104" s="40" t="s">
        <v>7852</v>
      </c>
      <c r="O3104" s="23">
        <v>0</v>
      </c>
      <c r="P3104" s="23">
        <v>13148.29</v>
      </c>
      <c r="Q3104" s="23">
        <v>0</v>
      </c>
      <c r="R3104" s="24">
        <v>0</v>
      </c>
      <c r="S3104" s="25">
        <v>0</v>
      </c>
      <c r="T3104" s="32"/>
      <c r="U3104" s="22" t="str">
        <f>IFERROR(VLOOKUP(B3104,[1]Planilha1!$A$1:$B$34,2,FALSE),"Liberado")</f>
        <v>Liberado</v>
      </c>
    </row>
    <row r="3105" spans="1:53" s="45" customFormat="1" ht="20.100000000000001" customHeight="1" x14ac:dyDescent="0.2">
      <c r="A3105" s="12" t="s">
        <v>95</v>
      </c>
      <c r="B3105" s="18" t="s">
        <v>284</v>
      </c>
      <c r="C3105" s="12" t="s">
        <v>466</v>
      </c>
      <c r="D3105" s="12" t="s">
        <v>479</v>
      </c>
      <c r="E3105" s="19" t="s">
        <v>5</v>
      </c>
      <c r="F3105" s="19" t="s">
        <v>10</v>
      </c>
      <c r="G3105" s="19" t="s">
        <v>2824</v>
      </c>
      <c r="H3105" s="12" t="s">
        <v>2825</v>
      </c>
      <c r="I3105" s="20">
        <v>6256</v>
      </c>
      <c r="J3105" s="12" t="s">
        <v>2258</v>
      </c>
      <c r="K3105" s="12" t="s">
        <v>2826</v>
      </c>
      <c r="L3105" s="12" t="s">
        <v>2368</v>
      </c>
      <c r="M3105" s="12"/>
      <c r="N3105" s="12" t="s">
        <v>2828</v>
      </c>
      <c r="O3105" s="20">
        <v>4271.2</v>
      </c>
      <c r="P3105" s="20">
        <v>0</v>
      </c>
      <c r="Q3105" s="20">
        <v>0</v>
      </c>
      <c r="R3105" s="20">
        <v>0</v>
      </c>
      <c r="S3105" s="20">
        <v>864</v>
      </c>
      <c r="T3105" s="21"/>
      <c r="U3105" s="22" t="str">
        <f>IFERROR(VLOOKUP(B3105,[1]Planilha1!$A$1:$B$34,2,FALSE),"Liberado")</f>
        <v>Liberado</v>
      </c>
      <c r="V3105" s="21"/>
      <c r="W3105" s="21"/>
      <c r="X3105" s="21"/>
      <c r="Y3105" s="21"/>
      <c r="Z3105" s="21"/>
      <c r="AA3105" s="21"/>
      <c r="AB3105" s="21"/>
      <c r="AC3105" s="21"/>
      <c r="AD3105" s="21"/>
      <c r="AE3105" s="21"/>
      <c r="AF3105" s="21"/>
      <c r="AG3105" s="21"/>
      <c r="AH3105" s="21"/>
      <c r="AI3105" s="21"/>
      <c r="AJ3105" s="21"/>
      <c r="AK3105" s="21"/>
      <c r="AL3105" s="21"/>
      <c r="AM3105" s="21"/>
      <c r="AN3105" s="21"/>
      <c r="AO3105" s="21"/>
      <c r="AP3105" s="21"/>
      <c r="AQ3105" s="21"/>
      <c r="AR3105" s="21"/>
      <c r="AS3105" s="21"/>
      <c r="AT3105" s="21"/>
      <c r="AU3105" s="21"/>
      <c r="AV3105" s="21"/>
      <c r="AW3105" s="21"/>
      <c r="AX3105" s="21"/>
      <c r="AY3105" s="21"/>
      <c r="AZ3105" s="21"/>
      <c r="BA3105" s="21"/>
    </row>
    <row r="3106" spans="1:53" s="45" customFormat="1" ht="20.100000000000001" customHeight="1" x14ac:dyDescent="0.2">
      <c r="A3106" s="12" t="s">
        <v>95</v>
      </c>
      <c r="B3106" s="18" t="s">
        <v>284</v>
      </c>
      <c r="C3106" s="12" t="s">
        <v>574</v>
      </c>
      <c r="D3106" s="12" t="s">
        <v>8372</v>
      </c>
      <c r="E3106" s="19" t="s">
        <v>5</v>
      </c>
      <c r="F3106" s="19" t="s">
        <v>2255</v>
      </c>
      <c r="G3106" s="19" t="s">
        <v>8373</v>
      </c>
      <c r="H3106" s="12" t="s">
        <v>2751</v>
      </c>
      <c r="I3106" s="20">
        <v>12104.29</v>
      </c>
      <c r="J3106" s="12" t="s">
        <v>2264</v>
      </c>
      <c r="K3106" s="12" t="s">
        <v>8374</v>
      </c>
      <c r="L3106" s="12" t="s">
        <v>5925</v>
      </c>
      <c r="M3106" s="12"/>
      <c r="N3106" s="12" t="s">
        <v>4825</v>
      </c>
      <c r="O3106" s="20">
        <v>1100.3900000000001</v>
      </c>
      <c r="P3106" s="20">
        <v>0</v>
      </c>
      <c r="Q3106" s="20">
        <v>0</v>
      </c>
      <c r="R3106" s="20">
        <v>0</v>
      </c>
      <c r="S3106" s="20">
        <v>960</v>
      </c>
      <c r="T3106" s="21"/>
      <c r="U3106" s="22" t="str">
        <f>IFERROR(VLOOKUP(B3106,[1]Planilha1!$A$1:$B$34,2,FALSE),"Liberado")</f>
        <v>Liberado</v>
      </c>
      <c r="V3106" s="21"/>
      <c r="W3106" s="21"/>
      <c r="X3106" s="21"/>
      <c r="Y3106" s="21"/>
      <c r="Z3106" s="21"/>
      <c r="AA3106" s="21"/>
      <c r="AB3106" s="21"/>
      <c r="AC3106" s="21"/>
      <c r="AD3106" s="21"/>
      <c r="AE3106" s="21"/>
      <c r="AF3106" s="21"/>
      <c r="AG3106" s="21"/>
      <c r="AH3106" s="21"/>
      <c r="AI3106" s="21"/>
      <c r="AJ3106" s="21"/>
      <c r="AK3106" s="21"/>
      <c r="AL3106" s="21"/>
      <c r="AM3106" s="21"/>
      <c r="AN3106" s="21"/>
      <c r="AO3106" s="21"/>
      <c r="AP3106" s="21"/>
      <c r="AQ3106" s="21"/>
      <c r="AR3106" s="21"/>
      <c r="AS3106" s="21"/>
      <c r="AT3106" s="21"/>
      <c r="AU3106" s="21"/>
      <c r="AV3106" s="21"/>
      <c r="AW3106" s="21"/>
      <c r="AX3106" s="21"/>
      <c r="AY3106" s="21"/>
      <c r="AZ3106" s="21"/>
      <c r="BA3106" s="21"/>
    </row>
    <row r="3107" spans="1:53" s="45" customFormat="1" ht="20.100000000000001" customHeight="1" x14ac:dyDescent="0.2">
      <c r="A3107" s="12" t="s">
        <v>95</v>
      </c>
      <c r="B3107" s="18" t="s">
        <v>284</v>
      </c>
      <c r="C3107" s="12" t="s">
        <v>602</v>
      </c>
      <c r="D3107" s="12" t="s">
        <v>632</v>
      </c>
      <c r="E3107" s="19" t="s">
        <v>5</v>
      </c>
      <c r="F3107" s="19" t="s">
        <v>2273</v>
      </c>
      <c r="G3107" s="19" t="s">
        <v>3327</v>
      </c>
      <c r="H3107" s="12" t="s">
        <v>3328</v>
      </c>
      <c r="I3107" s="20">
        <v>15000</v>
      </c>
      <c r="J3107" s="12" t="s">
        <v>2258</v>
      </c>
      <c r="K3107" s="12" t="s">
        <v>2410</v>
      </c>
      <c r="L3107" s="12" t="s">
        <v>2368</v>
      </c>
      <c r="M3107" s="12"/>
      <c r="N3107" s="12" t="s">
        <v>8415</v>
      </c>
      <c r="O3107" s="20">
        <v>5279.9</v>
      </c>
      <c r="P3107" s="20">
        <v>0</v>
      </c>
      <c r="Q3107" s="20">
        <v>0</v>
      </c>
      <c r="R3107" s="20">
        <v>0</v>
      </c>
      <c r="S3107" s="20">
        <v>384</v>
      </c>
      <c r="T3107" s="21"/>
      <c r="U3107" s="22" t="str">
        <f>IFERROR(VLOOKUP(B3107,[1]Planilha1!$A$1:$B$34,2,FALSE),"Liberado")</f>
        <v>Liberado</v>
      </c>
      <c r="V3107" s="21"/>
      <c r="W3107" s="21"/>
      <c r="X3107" s="21"/>
      <c r="Y3107" s="21"/>
      <c r="Z3107" s="21"/>
      <c r="AA3107" s="21"/>
      <c r="AB3107" s="21"/>
      <c r="AC3107" s="21"/>
      <c r="AD3107" s="21"/>
      <c r="AE3107" s="21"/>
      <c r="AF3107" s="21"/>
      <c r="AG3107" s="21"/>
      <c r="AH3107" s="21"/>
      <c r="AI3107" s="21"/>
      <c r="AJ3107" s="21"/>
      <c r="AK3107" s="21"/>
      <c r="AL3107" s="21"/>
      <c r="AM3107" s="21"/>
      <c r="AN3107" s="21"/>
      <c r="AO3107" s="21"/>
      <c r="AP3107" s="21"/>
      <c r="AQ3107" s="21"/>
      <c r="AR3107" s="21"/>
      <c r="AS3107" s="21"/>
      <c r="AT3107" s="21"/>
      <c r="AU3107" s="21"/>
      <c r="AV3107" s="21"/>
      <c r="AW3107" s="21"/>
      <c r="AX3107" s="21"/>
      <c r="AY3107" s="21"/>
      <c r="AZ3107" s="21"/>
      <c r="BA3107" s="21"/>
    </row>
    <row r="3108" spans="1:53" s="45" customFormat="1" ht="20.100000000000001" customHeight="1" x14ac:dyDescent="0.2">
      <c r="A3108" s="12" t="s">
        <v>95</v>
      </c>
      <c r="B3108" s="18" t="s">
        <v>284</v>
      </c>
      <c r="C3108" s="12" t="s">
        <v>574</v>
      </c>
      <c r="D3108" s="12" t="s">
        <v>1703</v>
      </c>
      <c r="E3108" s="19" t="s">
        <v>5</v>
      </c>
      <c r="F3108" s="19" t="s">
        <v>2244</v>
      </c>
      <c r="G3108" s="19" t="s">
        <v>6134</v>
      </c>
      <c r="H3108" s="12" t="s">
        <v>6135</v>
      </c>
      <c r="I3108" s="20">
        <v>31520</v>
      </c>
      <c r="J3108" s="12" t="s">
        <v>2302</v>
      </c>
      <c r="K3108" s="12" t="s">
        <v>6136</v>
      </c>
      <c r="L3108" s="12" t="s">
        <v>7976</v>
      </c>
      <c r="M3108" s="12"/>
      <c r="N3108" s="12" t="s">
        <v>10661</v>
      </c>
      <c r="O3108" s="23">
        <v>0</v>
      </c>
      <c r="P3108" s="23">
        <v>8000</v>
      </c>
      <c r="Q3108" s="23">
        <v>0</v>
      </c>
      <c r="R3108" s="24">
        <v>0</v>
      </c>
      <c r="S3108" s="25">
        <v>576</v>
      </c>
      <c r="T3108" s="21"/>
      <c r="U3108" s="22" t="str">
        <f>IFERROR(VLOOKUP(B3108,[1]Planilha1!$A$1:$B$34,2,FALSE),"Liberado")</f>
        <v>Liberado</v>
      </c>
      <c r="V3108" s="21"/>
      <c r="W3108" s="21"/>
      <c r="X3108" s="21"/>
      <c r="Y3108" s="21"/>
      <c r="Z3108" s="21"/>
      <c r="AA3108" s="21"/>
      <c r="AB3108" s="21"/>
      <c r="AC3108" s="21"/>
      <c r="AD3108" s="21"/>
      <c r="AE3108" s="21"/>
      <c r="AF3108" s="21"/>
      <c r="AG3108" s="21"/>
      <c r="AH3108" s="21"/>
      <c r="AI3108" s="21"/>
      <c r="AJ3108" s="21"/>
      <c r="AK3108" s="21"/>
      <c r="AL3108" s="21"/>
      <c r="AM3108" s="21"/>
      <c r="AN3108" s="21"/>
      <c r="AO3108" s="21"/>
      <c r="AP3108" s="21"/>
      <c r="AQ3108" s="21"/>
      <c r="AR3108" s="21"/>
      <c r="AS3108" s="21"/>
      <c r="AT3108" s="21"/>
      <c r="AU3108" s="21"/>
      <c r="AV3108" s="21"/>
      <c r="AW3108" s="21"/>
      <c r="AX3108" s="21"/>
      <c r="AY3108" s="21"/>
      <c r="AZ3108" s="21"/>
      <c r="BA3108" s="21"/>
    </row>
    <row r="3109" spans="1:53" s="45" customFormat="1" ht="20.100000000000001" customHeight="1" x14ac:dyDescent="0.2">
      <c r="A3109" s="12" t="s">
        <v>95</v>
      </c>
      <c r="B3109" s="18" t="s">
        <v>284</v>
      </c>
      <c r="C3109" s="12" t="s">
        <v>556</v>
      </c>
      <c r="D3109" s="12" t="s">
        <v>10771</v>
      </c>
      <c r="E3109" s="19" t="s">
        <v>5</v>
      </c>
      <c r="F3109" s="19" t="s">
        <v>2255</v>
      </c>
      <c r="G3109" s="19" t="s">
        <v>10772</v>
      </c>
      <c r="H3109" s="12" t="s">
        <v>10773</v>
      </c>
      <c r="I3109" s="20">
        <v>21295.01</v>
      </c>
      <c r="J3109" s="12" t="s">
        <v>2258</v>
      </c>
      <c r="K3109" s="12" t="s">
        <v>10774</v>
      </c>
      <c r="L3109" s="12" t="s">
        <v>6531</v>
      </c>
      <c r="M3109" s="12"/>
      <c r="N3109" s="12" t="s">
        <v>3216</v>
      </c>
      <c r="O3109" s="23">
        <v>0</v>
      </c>
      <c r="P3109" s="23">
        <v>0</v>
      </c>
      <c r="Q3109" s="23">
        <v>0</v>
      </c>
      <c r="R3109" s="24">
        <v>0</v>
      </c>
      <c r="S3109" s="25">
        <v>0</v>
      </c>
      <c r="T3109" s="21"/>
      <c r="U3109" s="22" t="str">
        <f>IFERROR(VLOOKUP(B3109,[1]Planilha1!$A$1:$B$34,2,FALSE),"Liberado")</f>
        <v>Liberado</v>
      </c>
      <c r="V3109" s="21"/>
      <c r="W3109" s="21"/>
      <c r="X3109" s="21"/>
      <c r="Y3109" s="21"/>
      <c r="Z3109" s="21"/>
      <c r="AA3109" s="21"/>
      <c r="AB3109" s="21"/>
      <c r="AC3109" s="21"/>
      <c r="AD3109" s="21"/>
      <c r="AE3109" s="21"/>
      <c r="AF3109" s="21"/>
      <c r="AG3109" s="21"/>
      <c r="AH3109" s="21"/>
      <c r="AI3109" s="21"/>
      <c r="AJ3109" s="21"/>
      <c r="AK3109" s="21"/>
      <c r="AL3109" s="21"/>
      <c r="AM3109" s="21"/>
      <c r="AN3109" s="21"/>
      <c r="AO3109" s="21"/>
      <c r="AP3109" s="21"/>
      <c r="AQ3109" s="21"/>
      <c r="AR3109" s="21"/>
      <c r="AS3109" s="21"/>
      <c r="AT3109" s="21"/>
      <c r="AU3109" s="21"/>
      <c r="AV3109" s="21"/>
      <c r="AW3109" s="21"/>
      <c r="AX3109" s="21"/>
      <c r="AY3109" s="21"/>
      <c r="AZ3109" s="21"/>
      <c r="BA3109" s="21"/>
    </row>
    <row r="3110" spans="1:53" s="45" customFormat="1" ht="20.100000000000001" customHeight="1" x14ac:dyDescent="0.2">
      <c r="A3110" s="12" t="s">
        <v>95</v>
      </c>
      <c r="B3110" s="18" t="s">
        <v>284</v>
      </c>
      <c r="C3110" s="12">
        <v>1</v>
      </c>
      <c r="D3110" s="12" t="s">
        <v>10775</v>
      </c>
      <c r="E3110" s="19" t="s">
        <v>5</v>
      </c>
      <c r="F3110" s="19" t="s">
        <v>2244</v>
      </c>
      <c r="G3110" s="19" t="s">
        <v>10776</v>
      </c>
      <c r="H3110" s="12" t="s">
        <v>10777</v>
      </c>
      <c r="I3110" s="20">
        <v>4763.5200000000004</v>
      </c>
      <c r="J3110" s="12" t="s">
        <v>2302</v>
      </c>
      <c r="K3110" s="12" t="s">
        <v>2303</v>
      </c>
      <c r="L3110" s="12" t="s">
        <v>7875</v>
      </c>
      <c r="M3110" s="12"/>
      <c r="N3110" s="12" t="s">
        <v>10778</v>
      </c>
      <c r="O3110" s="23">
        <v>0</v>
      </c>
      <c r="P3110" s="23">
        <v>0</v>
      </c>
      <c r="Q3110" s="23">
        <v>0</v>
      </c>
      <c r="R3110" s="24">
        <v>0</v>
      </c>
      <c r="S3110" s="25">
        <v>0</v>
      </c>
      <c r="T3110" s="21"/>
      <c r="U3110" s="22" t="str">
        <f>IFERROR(VLOOKUP(B3110,[1]Planilha1!$A$1:$B$34,2,FALSE),"Liberado")</f>
        <v>Liberado</v>
      </c>
      <c r="V3110" s="21"/>
      <c r="W3110" s="21"/>
      <c r="X3110" s="21"/>
      <c r="Y3110" s="21"/>
      <c r="Z3110" s="21"/>
      <c r="AA3110" s="21"/>
      <c r="AB3110" s="21"/>
      <c r="AC3110" s="21"/>
      <c r="AD3110" s="21"/>
      <c r="AE3110" s="21"/>
      <c r="AF3110" s="21"/>
      <c r="AG3110" s="21"/>
      <c r="AH3110" s="21"/>
      <c r="AI3110" s="21"/>
      <c r="AJ3110" s="21"/>
      <c r="AK3110" s="21"/>
      <c r="AL3110" s="21"/>
      <c r="AM3110" s="21"/>
      <c r="AN3110" s="21"/>
      <c r="AO3110" s="21"/>
      <c r="AP3110" s="21"/>
      <c r="AQ3110" s="21"/>
      <c r="AR3110" s="21"/>
      <c r="AS3110" s="21"/>
      <c r="AT3110" s="21"/>
      <c r="AU3110" s="21"/>
      <c r="AV3110" s="21"/>
      <c r="AW3110" s="21"/>
      <c r="AX3110" s="21"/>
      <c r="AY3110" s="21"/>
      <c r="AZ3110" s="21"/>
      <c r="BA3110" s="21"/>
    </row>
    <row r="3111" spans="1:53" s="45" customFormat="1" ht="20.100000000000001" customHeight="1" x14ac:dyDescent="0.2">
      <c r="A3111" s="12" t="s">
        <v>87</v>
      </c>
      <c r="B3111" s="18" t="s">
        <v>273</v>
      </c>
      <c r="C3111" s="12" t="s">
        <v>397</v>
      </c>
      <c r="D3111" s="12" t="s">
        <v>403</v>
      </c>
      <c r="E3111" s="19" t="s">
        <v>5</v>
      </c>
      <c r="F3111" s="19" t="s">
        <v>2244</v>
      </c>
      <c r="G3111" s="19" t="s">
        <v>2564</v>
      </c>
      <c r="H3111" s="12" t="s">
        <v>2565</v>
      </c>
      <c r="I3111" s="20">
        <v>24057.94</v>
      </c>
      <c r="J3111" s="12" t="s">
        <v>2258</v>
      </c>
      <c r="K3111" s="12" t="s">
        <v>2566</v>
      </c>
      <c r="L3111" s="12" t="s">
        <v>2368</v>
      </c>
      <c r="M3111" s="12"/>
      <c r="N3111" s="12" t="s">
        <v>2567</v>
      </c>
      <c r="O3111" s="20">
        <v>0</v>
      </c>
      <c r="P3111" s="20">
        <v>10000</v>
      </c>
      <c r="Q3111" s="20">
        <v>0</v>
      </c>
      <c r="R3111" s="20">
        <v>0</v>
      </c>
      <c r="S3111" s="20">
        <v>1280</v>
      </c>
      <c r="T3111" s="21"/>
      <c r="U3111" s="22" t="str">
        <f>IFERROR(VLOOKUP(B3111,[1]Planilha1!$A$1:$B$34,2,FALSE),"Liberado")</f>
        <v>Liberado</v>
      </c>
      <c r="V3111" s="21"/>
      <c r="W3111" s="21"/>
      <c r="X3111" s="21"/>
      <c r="Y3111" s="21"/>
      <c r="Z3111" s="21"/>
      <c r="AA3111" s="21"/>
      <c r="AB3111" s="21"/>
      <c r="AC3111" s="21"/>
      <c r="AD3111" s="21"/>
      <c r="AE3111" s="21"/>
      <c r="AF3111" s="21"/>
      <c r="AG3111" s="21"/>
      <c r="AH3111" s="21"/>
      <c r="AI3111" s="21"/>
      <c r="AJ3111" s="21"/>
      <c r="AK3111" s="21"/>
      <c r="AL3111" s="21"/>
      <c r="AM3111" s="21"/>
      <c r="AN3111" s="21"/>
      <c r="AO3111" s="21"/>
      <c r="AP3111" s="21"/>
      <c r="AQ3111" s="21"/>
      <c r="AR3111" s="21"/>
      <c r="AS3111" s="21"/>
      <c r="AT3111" s="21"/>
      <c r="AU3111" s="21"/>
      <c r="AV3111" s="21"/>
      <c r="AW3111" s="21"/>
      <c r="AX3111" s="21"/>
      <c r="AY3111" s="21"/>
      <c r="AZ3111" s="21"/>
      <c r="BA3111" s="21"/>
    </row>
    <row r="3112" spans="1:53" s="45" customFormat="1" ht="20.100000000000001" customHeight="1" x14ac:dyDescent="0.2">
      <c r="A3112" s="12" t="s">
        <v>87</v>
      </c>
      <c r="B3112" s="18" t="s">
        <v>273</v>
      </c>
      <c r="C3112" s="12" t="s">
        <v>397</v>
      </c>
      <c r="D3112" s="12" t="s">
        <v>410</v>
      </c>
      <c r="E3112" s="19" t="s">
        <v>5</v>
      </c>
      <c r="F3112" s="19" t="s">
        <v>2244</v>
      </c>
      <c r="G3112" s="19" t="s">
        <v>2592</v>
      </c>
      <c r="H3112" s="12" t="s">
        <v>2593</v>
      </c>
      <c r="I3112" s="20">
        <v>36000</v>
      </c>
      <c r="J3112" s="12" t="s">
        <v>2264</v>
      </c>
      <c r="K3112" s="12" t="s">
        <v>2594</v>
      </c>
      <c r="L3112" s="12" t="s">
        <v>7881</v>
      </c>
      <c r="M3112" s="12"/>
      <c r="N3112" s="12" t="s">
        <v>2595</v>
      </c>
      <c r="O3112" s="20">
        <v>0</v>
      </c>
      <c r="P3112" s="20">
        <v>8000</v>
      </c>
      <c r="Q3112" s="20">
        <v>0</v>
      </c>
      <c r="R3112" s="20">
        <v>0</v>
      </c>
      <c r="S3112" s="20">
        <v>192</v>
      </c>
      <c r="T3112" s="21"/>
      <c r="U3112" s="22" t="str">
        <f>IFERROR(VLOOKUP(B3112,[1]Planilha1!$A$1:$B$34,2,FALSE),"Liberado")</f>
        <v>Liberado</v>
      </c>
      <c r="V3112" s="21"/>
      <c r="W3112" s="21"/>
      <c r="X3112" s="21"/>
      <c r="Y3112" s="21"/>
      <c r="Z3112" s="21"/>
      <c r="AA3112" s="21"/>
      <c r="AB3112" s="21"/>
      <c r="AC3112" s="21"/>
      <c r="AD3112" s="21"/>
      <c r="AE3112" s="21"/>
      <c r="AF3112" s="21"/>
      <c r="AG3112" s="21"/>
      <c r="AH3112" s="21"/>
      <c r="AI3112" s="21"/>
      <c r="AJ3112" s="21"/>
      <c r="AK3112" s="21"/>
      <c r="AL3112" s="21"/>
      <c r="AM3112" s="21"/>
      <c r="AN3112" s="21"/>
      <c r="AO3112" s="21"/>
      <c r="AP3112" s="21"/>
      <c r="AQ3112" s="21"/>
      <c r="AR3112" s="21"/>
      <c r="AS3112" s="21"/>
      <c r="AT3112" s="21"/>
      <c r="AU3112" s="21"/>
      <c r="AV3112" s="21"/>
      <c r="AW3112" s="21"/>
      <c r="AX3112" s="21"/>
      <c r="AY3112" s="21"/>
      <c r="AZ3112" s="21"/>
      <c r="BA3112" s="21"/>
    </row>
    <row r="3113" spans="1:53" s="45" customFormat="1" ht="20.100000000000001" customHeight="1" x14ac:dyDescent="0.2">
      <c r="A3113" s="12" t="s">
        <v>87</v>
      </c>
      <c r="B3113" s="18" t="s">
        <v>273</v>
      </c>
      <c r="C3113" s="12" t="s">
        <v>411</v>
      </c>
      <c r="D3113" s="12" t="s">
        <v>419</v>
      </c>
      <c r="E3113" s="19" t="s">
        <v>5</v>
      </c>
      <c r="F3113" s="19" t="s">
        <v>2273</v>
      </c>
      <c r="G3113" s="19" t="s">
        <v>2624</v>
      </c>
      <c r="H3113" s="12" t="s">
        <v>2599</v>
      </c>
      <c r="I3113" s="20">
        <v>31520</v>
      </c>
      <c r="J3113" s="12" t="s">
        <v>2302</v>
      </c>
      <c r="K3113" s="12" t="s">
        <v>2625</v>
      </c>
      <c r="L3113" s="12" t="s">
        <v>2299</v>
      </c>
      <c r="M3113" s="12"/>
      <c r="N3113" s="12" t="s">
        <v>2626</v>
      </c>
      <c r="O3113" s="20">
        <v>0</v>
      </c>
      <c r="P3113" s="20">
        <v>0</v>
      </c>
      <c r="Q3113" s="20">
        <v>0</v>
      </c>
      <c r="R3113" s="20">
        <v>0</v>
      </c>
      <c r="S3113" s="20">
        <v>896</v>
      </c>
      <c r="T3113" s="21"/>
      <c r="U3113" s="22" t="str">
        <f>IFERROR(VLOOKUP(B3113,[1]Planilha1!$A$1:$B$34,2,FALSE),"Liberado")</f>
        <v>Liberado</v>
      </c>
      <c r="V3113" s="21"/>
      <c r="W3113" s="21"/>
      <c r="X3113" s="21"/>
      <c r="Y3113" s="21"/>
      <c r="Z3113" s="21"/>
      <c r="AA3113" s="21"/>
      <c r="AB3113" s="21"/>
      <c r="AC3113" s="21"/>
      <c r="AD3113" s="21"/>
      <c r="AE3113" s="21"/>
      <c r="AF3113" s="21"/>
      <c r="AG3113" s="21"/>
      <c r="AH3113" s="21"/>
      <c r="AI3113" s="21"/>
      <c r="AJ3113" s="21"/>
      <c r="AK3113" s="21"/>
      <c r="AL3113" s="21"/>
      <c r="AM3113" s="21"/>
      <c r="AN3113" s="21"/>
      <c r="AO3113" s="21"/>
      <c r="AP3113" s="21"/>
      <c r="AQ3113" s="21"/>
      <c r="AR3113" s="21"/>
      <c r="AS3113" s="21"/>
      <c r="AT3113" s="21"/>
      <c r="AU3113" s="21"/>
      <c r="AV3113" s="21"/>
      <c r="AW3113" s="21"/>
      <c r="AX3113" s="21"/>
      <c r="AY3113" s="21"/>
      <c r="AZ3113" s="21"/>
      <c r="BA3113" s="21"/>
    </row>
    <row r="3114" spans="1:53" s="45" customFormat="1" ht="20.100000000000001" customHeight="1" x14ac:dyDescent="0.2">
      <c r="A3114" s="12" t="s">
        <v>87</v>
      </c>
      <c r="B3114" s="18" t="s">
        <v>273</v>
      </c>
      <c r="C3114" s="12" t="s">
        <v>411</v>
      </c>
      <c r="D3114" s="12" t="s">
        <v>419</v>
      </c>
      <c r="E3114" s="19" t="s">
        <v>5</v>
      </c>
      <c r="F3114" s="19" t="s">
        <v>10</v>
      </c>
      <c r="G3114" s="19" t="s">
        <v>2627</v>
      </c>
      <c r="H3114" s="12" t="s">
        <v>2599</v>
      </c>
      <c r="I3114" s="20">
        <v>31520</v>
      </c>
      <c r="J3114" s="12" t="s">
        <v>2302</v>
      </c>
      <c r="K3114" s="12" t="s">
        <v>2628</v>
      </c>
      <c r="L3114" s="12" t="s">
        <v>2299</v>
      </c>
      <c r="M3114" s="12"/>
      <c r="N3114" s="12" t="s">
        <v>2629</v>
      </c>
      <c r="O3114" s="20">
        <v>0</v>
      </c>
      <c r="P3114" s="20">
        <v>0</v>
      </c>
      <c r="Q3114" s="20">
        <v>0</v>
      </c>
      <c r="R3114" s="20">
        <v>0</v>
      </c>
      <c r="S3114" s="20">
        <v>896</v>
      </c>
      <c r="T3114" s="21"/>
      <c r="U3114" s="22" t="str">
        <f>IFERROR(VLOOKUP(B3114,[1]Planilha1!$A$1:$B$34,2,FALSE),"Liberado")</f>
        <v>Liberado</v>
      </c>
      <c r="V3114" s="21"/>
      <c r="W3114" s="21"/>
      <c r="X3114" s="21"/>
      <c r="Y3114" s="21"/>
      <c r="Z3114" s="21"/>
      <c r="AA3114" s="21"/>
      <c r="AB3114" s="21"/>
      <c r="AC3114" s="21"/>
      <c r="AD3114" s="21"/>
      <c r="AE3114" s="21"/>
      <c r="AF3114" s="21"/>
      <c r="AG3114" s="21"/>
      <c r="AH3114" s="21"/>
      <c r="AI3114" s="21"/>
      <c r="AJ3114" s="21"/>
      <c r="AK3114" s="21"/>
      <c r="AL3114" s="21"/>
      <c r="AM3114" s="21"/>
      <c r="AN3114" s="21"/>
      <c r="AO3114" s="21"/>
      <c r="AP3114" s="21"/>
      <c r="AQ3114" s="21"/>
      <c r="AR3114" s="21"/>
      <c r="AS3114" s="21"/>
      <c r="AT3114" s="21"/>
      <c r="AU3114" s="21"/>
      <c r="AV3114" s="21"/>
      <c r="AW3114" s="21"/>
      <c r="AX3114" s="21"/>
      <c r="AY3114" s="21"/>
      <c r="AZ3114" s="21"/>
      <c r="BA3114" s="21"/>
    </row>
    <row r="3115" spans="1:53" s="45" customFormat="1" ht="20.100000000000001" customHeight="1" x14ac:dyDescent="0.2">
      <c r="A3115" s="12" t="s">
        <v>87</v>
      </c>
      <c r="B3115" s="18" t="s">
        <v>273</v>
      </c>
      <c r="C3115" s="12" t="s">
        <v>427</v>
      </c>
      <c r="D3115" s="12" t="s">
        <v>429</v>
      </c>
      <c r="E3115" s="19" t="s">
        <v>5</v>
      </c>
      <c r="F3115" s="19" t="s">
        <v>2244</v>
      </c>
      <c r="G3115" s="19" t="s">
        <v>2659</v>
      </c>
      <c r="H3115" s="12" t="s">
        <v>2660</v>
      </c>
      <c r="I3115" s="20">
        <v>22500</v>
      </c>
      <c r="J3115" s="12" t="s">
        <v>2325</v>
      </c>
      <c r="K3115" s="12" t="s">
        <v>2661</v>
      </c>
      <c r="L3115" s="12" t="s">
        <v>8057</v>
      </c>
      <c r="M3115" s="12"/>
      <c r="N3115" s="12" t="s">
        <v>8076</v>
      </c>
      <c r="O3115" s="20">
        <v>10000</v>
      </c>
      <c r="P3115" s="20">
        <v>0</v>
      </c>
      <c r="Q3115" s="20">
        <v>0</v>
      </c>
      <c r="R3115" s="20">
        <v>0</v>
      </c>
      <c r="S3115" s="20">
        <v>1920</v>
      </c>
      <c r="T3115" s="21"/>
      <c r="U3115" s="22" t="str">
        <f>IFERROR(VLOOKUP(B3115,[1]Planilha1!$A$1:$B$34,2,FALSE),"Liberado")</f>
        <v>Liberado</v>
      </c>
      <c r="V3115" s="21"/>
      <c r="W3115" s="21"/>
      <c r="X3115" s="21"/>
      <c r="Y3115" s="21"/>
      <c r="Z3115" s="21"/>
      <c r="AA3115" s="21"/>
      <c r="AB3115" s="21"/>
      <c r="AC3115" s="21"/>
      <c r="AD3115" s="21"/>
      <c r="AE3115" s="21"/>
      <c r="AF3115" s="21"/>
      <c r="AG3115" s="21"/>
      <c r="AH3115" s="21"/>
      <c r="AI3115" s="21"/>
      <c r="AJ3115" s="21"/>
      <c r="AK3115" s="21"/>
      <c r="AL3115" s="21"/>
      <c r="AM3115" s="21"/>
      <c r="AN3115" s="21"/>
      <c r="AO3115" s="21"/>
      <c r="AP3115" s="21"/>
      <c r="AQ3115" s="21"/>
      <c r="AR3115" s="21"/>
      <c r="AS3115" s="21"/>
      <c r="AT3115" s="21"/>
      <c r="AU3115" s="21"/>
      <c r="AV3115" s="21"/>
      <c r="AW3115" s="21"/>
      <c r="AX3115" s="21"/>
      <c r="AY3115" s="21"/>
      <c r="AZ3115" s="21"/>
      <c r="BA3115" s="21"/>
    </row>
    <row r="3116" spans="1:53" s="45" customFormat="1" ht="20.100000000000001" customHeight="1" x14ac:dyDescent="0.2">
      <c r="A3116" s="12" t="s">
        <v>87</v>
      </c>
      <c r="B3116" s="18" t="s">
        <v>273</v>
      </c>
      <c r="C3116" s="12" t="s">
        <v>574</v>
      </c>
      <c r="D3116" s="12" t="s">
        <v>598</v>
      </c>
      <c r="E3116" s="19" t="s">
        <v>5</v>
      </c>
      <c r="F3116" s="19" t="s">
        <v>2434</v>
      </c>
      <c r="G3116" s="19" t="s">
        <v>3221</v>
      </c>
      <c r="H3116" s="12" t="s">
        <v>3222</v>
      </c>
      <c r="I3116" s="20">
        <v>1000</v>
      </c>
      <c r="J3116" s="12" t="s">
        <v>2302</v>
      </c>
      <c r="K3116" s="12" t="s">
        <v>3223</v>
      </c>
      <c r="L3116" s="12" t="s">
        <v>2299</v>
      </c>
      <c r="M3116" s="12"/>
      <c r="N3116" s="12" t="s">
        <v>3224</v>
      </c>
      <c r="O3116" s="20">
        <v>0</v>
      </c>
      <c r="P3116" s="20">
        <v>0</v>
      </c>
      <c r="Q3116" s="20">
        <v>0</v>
      </c>
      <c r="R3116" s="20">
        <v>0</v>
      </c>
      <c r="S3116" s="20">
        <v>416</v>
      </c>
      <c r="T3116" s="21"/>
      <c r="U3116" s="22" t="str">
        <f>IFERROR(VLOOKUP(B3116,[1]Planilha1!$A$1:$B$34,2,FALSE),"Liberado")</f>
        <v>Liberado</v>
      </c>
      <c r="V3116" s="21"/>
      <c r="W3116" s="21"/>
      <c r="X3116" s="21"/>
      <c r="Y3116" s="21"/>
      <c r="Z3116" s="21"/>
      <c r="AA3116" s="21"/>
      <c r="AB3116" s="21"/>
      <c r="AC3116" s="21"/>
      <c r="AD3116" s="21"/>
      <c r="AE3116" s="21"/>
      <c r="AF3116" s="21"/>
      <c r="AG3116" s="21"/>
      <c r="AH3116" s="21"/>
      <c r="AI3116" s="21"/>
      <c r="AJ3116" s="21"/>
      <c r="AK3116" s="21"/>
      <c r="AL3116" s="21"/>
      <c r="AM3116" s="21"/>
      <c r="AN3116" s="21"/>
      <c r="AO3116" s="21"/>
      <c r="AP3116" s="21"/>
      <c r="AQ3116" s="21"/>
      <c r="AR3116" s="21"/>
      <c r="AS3116" s="21"/>
      <c r="AT3116" s="21"/>
      <c r="AU3116" s="21"/>
      <c r="AV3116" s="21"/>
      <c r="AW3116" s="21"/>
      <c r="AX3116" s="21"/>
      <c r="AY3116" s="21"/>
      <c r="AZ3116" s="21"/>
      <c r="BA3116" s="21"/>
    </row>
    <row r="3117" spans="1:53" s="45" customFormat="1" ht="20.100000000000001" customHeight="1" x14ac:dyDescent="0.2">
      <c r="A3117" s="12" t="s">
        <v>87</v>
      </c>
      <c r="B3117" s="18" t="s">
        <v>273</v>
      </c>
      <c r="C3117" s="12" t="s">
        <v>602</v>
      </c>
      <c r="D3117" s="12" t="s">
        <v>617</v>
      </c>
      <c r="E3117" s="19" t="s">
        <v>5</v>
      </c>
      <c r="F3117" s="19" t="s">
        <v>2244</v>
      </c>
      <c r="G3117" s="19" t="s">
        <v>3282</v>
      </c>
      <c r="H3117" s="12" t="s">
        <v>3283</v>
      </c>
      <c r="I3117" s="20">
        <v>48045</v>
      </c>
      <c r="J3117" s="12" t="s">
        <v>2258</v>
      </c>
      <c r="K3117" s="12" t="s">
        <v>3284</v>
      </c>
      <c r="L3117" s="12" t="s">
        <v>2368</v>
      </c>
      <c r="M3117" s="12"/>
      <c r="N3117" s="12" t="s">
        <v>3285</v>
      </c>
      <c r="O3117" s="20">
        <v>0</v>
      </c>
      <c r="P3117" s="20">
        <v>0</v>
      </c>
      <c r="Q3117" s="20">
        <v>0</v>
      </c>
      <c r="R3117" s="20">
        <v>0</v>
      </c>
      <c r="S3117" s="20">
        <v>1240</v>
      </c>
      <c r="T3117" s="21"/>
      <c r="U3117" s="22" t="str">
        <f>IFERROR(VLOOKUP(B3117,[1]Planilha1!$A$1:$B$34,2,FALSE),"Liberado")</f>
        <v>Liberado</v>
      </c>
      <c r="V3117" s="21"/>
      <c r="W3117" s="21"/>
      <c r="X3117" s="21"/>
      <c r="Y3117" s="21"/>
      <c r="Z3117" s="21"/>
      <c r="AA3117" s="21"/>
      <c r="AB3117" s="21"/>
      <c r="AC3117" s="21"/>
      <c r="AD3117" s="21"/>
      <c r="AE3117" s="21"/>
      <c r="AF3117" s="21"/>
      <c r="AG3117" s="21"/>
      <c r="AH3117" s="21"/>
      <c r="AI3117" s="21"/>
      <c r="AJ3117" s="21"/>
      <c r="AK3117" s="21"/>
      <c r="AL3117" s="21"/>
      <c r="AM3117" s="21"/>
      <c r="AN3117" s="21"/>
      <c r="AO3117" s="21"/>
      <c r="AP3117" s="21"/>
      <c r="AQ3117" s="21"/>
      <c r="AR3117" s="21"/>
      <c r="AS3117" s="21"/>
      <c r="AT3117" s="21"/>
      <c r="AU3117" s="21"/>
      <c r="AV3117" s="21"/>
      <c r="AW3117" s="21"/>
      <c r="AX3117" s="21"/>
      <c r="AY3117" s="21"/>
      <c r="AZ3117" s="21"/>
      <c r="BA3117" s="21"/>
    </row>
    <row r="3118" spans="1:53" s="45" customFormat="1" ht="20.100000000000001" customHeight="1" x14ac:dyDescent="0.2">
      <c r="A3118" s="12" t="s">
        <v>87</v>
      </c>
      <c r="B3118" s="18" t="s">
        <v>273</v>
      </c>
      <c r="C3118" s="12" t="s">
        <v>602</v>
      </c>
      <c r="D3118" s="12" t="s">
        <v>618</v>
      </c>
      <c r="E3118" s="19" t="s">
        <v>5</v>
      </c>
      <c r="F3118" s="19" t="s">
        <v>10</v>
      </c>
      <c r="G3118" s="19" t="s">
        <v>3287</v>
      </c>
      <c r="H3118" s="12" t="s">
        <v>3267</v>
      </c>
      <c r="I3118" s="20">
        <v>12220</v>
      </c>
      <c r="J3118" s="12" t="s">
        <v>2258</v>
      </c>
      <c r="K3118" s="12" t="s">
        <v>3288</v>
      </c>
      <c r="L3118" s="12" t="s">
        <v>2368</v>
      </c>
      <c r="M3118" s="12"/>
      <c r="N3118" s="12" t="s">
        <v>3289</v>
      </c>
      <c r="O3118" s="20">
        <v>4000</v>
      </c>
      <c r="P3118" s="20">
        <v>0</v>
      </c>
      <c r="Q3118" s="20">
        <v>0</v>
      </c>
      <c r="R3118" s="20">
        <v>0</v>
      </c>
      <c r="S3118" s="20">
        <v>1160</v>
      </c>
      <c r="T3118" s="21"/>
      <c r="U3118" s="22" t="str">
        <f>IFERROR(VLOOKUP(B3118,[1]Planilha1!$A$1:$B$34,2,FALSE),"Liberado")</f>
        <v>Liberado</v>
      </c>
      <c r="V3118" s="21"/>
      <c r="W3118" s="21"/>
      <c r="X3118" s="21"/>
      <c r="Y3118" s="21"/>
      <c r="Z3118" s="21"/>
      <c r="AA3118" s="21"/>
      <c r="AB3118" s="21"/>
      <c r="AC3118" s="21"/>
      <c r="AD3118" s="21"/>
      <c r="AE3118" s="21"/>
      <c r="AF3118" s="21"/>
      <c r="AG3118" s="21"/>
      <c r="AH3118" s="21"/>
      <c r="AI3118" s="21"/>
      <c r="AJ3118" s="21"/>
      <c r="AK3118" s="21"/>
      <c r="AL3118" s="21"/>
      <c r="AM3118" s="21"/>
      <c r="AN3118" s="21"/>
      <c r="AO3118" s="21"/>
      <c r="AP3118" s="21"/>
      <c r="AQ3118" s="21"/>
      <c r="AR3118" s="21"/>
      <c r="AS3118" s="21"/>
      <c r="AT3118" s="21"/>
      <c r="AU3118" s="21"/>
      <c r="AV3118" s="21"/>
      <c r="AW3118" s="21"/>
      <c r="AX3118" s="21"/>
      <c r="AY3118" s="21"/>
      <c r="AZ3118" s="21"/>
      <c r="BA3118" s="21"/>
    </row>
    <row r="3119" spans="1:53" s="45" customFormat="1" ht="20.100000000000001" customHeight="1" x14ac:dyDescent="0.2">
      <c r="A3119" s="12" t="s">
        <v>87</v>
      </c>
      <c r="B3119" s="18" t="s">
        <v>273</v>
      </c>
      <c r="C3119" s="12" t="s">
        <v>667</v>
      </c>
      <c r="D3119" s="12" t="s">
        <v>668</v>
      </c>
      <c r="E3119" s="19" t="s">
        <v>5</v>
      </c>
      <c r="F3119" s="19" t="s">
        <v>2244</v>
      </c>
      <c r="G3119" s="19" t="s">
        <v>3438</v>
      </c>
      <c r="H3119" s="12" t="s">
        <v>3439</v>
      </c>
      <c r="I3119" s="20">
        <v>3378.36</v>
      </c>
      <c r="J3119" s="12" t="s">
        <v>2258</v>
      </c>
      <c r="K3119" s="12" t="s">
        <v>3440</v>
      </c>
      <c r="L3119" s="12" t="s">
        <v>2368</v>
      </c>
      <c r="M3119" s="12"/>
      <c r="N3119" s="12" t="s">
        <v>3441</v>
      </c>
      <c r="O3119" s="20">
        <v>0</v>
      </c>
      <c r="P3119" s="20">
        <v>10000</v>
      </c>
      <c r="Q3119" s="20">
        <v>0</v>
      </c>
      <c r="R3119" s="20">
        <v>0</v>
      </c>
      <c r="S3119" s="20">
        <v>720</v>
      </c>
      <c r="T3119" s="21"/>
      <c r="U3119" s="22" t="str">
        <f>IFERROR(VLOOKUP(B3119,[1]Planilha1!$A$1:$B$34,2,FALSE),"Liberado")</f>
        <v>Liberado</v>
      </c>
      <c r="V3119" s="21"/>
      <c r="W3119" s="21"/>
      <c r="X3119" s="21"/>
      <c r="Y3119" s="21"/>
      <c r="Z3119" s="21"/>
      <c r="AA3119" s="21"/>
      <c r="AB3119" s="21"/>
      <c r="AC3119" s="21"/>
      <c r="AD3119" s="21"/>
      <c r="AE3119" s="21"/>
      <c r="AF3119" s="21"/>
      <c r="AG3119" s="21"/>
      <c r="AH3119" s="21"/>
      <c r="AI3119" s="21"/>
      <c r="AJ3119" s="21"/>
      <c r="AK3119" s="21"/>
      <c r="AL3119" s="21"/>
      <c r="AM3119" s="21"/>
      <c r="AN3119" s="21"/>
      <c r="AO3119" s="21"/>
      <c r="AP3119" s="21"/>
      <c r="AQ3119" s="21"/>
      <c r="AR3119" s="21"/>
      <c r="AS3119" s="21"/>
      <c r="AT3119" s="21"/>
      <c r="AU3119" s="21"/>
      <c r="AV3119" s="21"/>
      <c r="AW3119" s="21"/>
      <c r="AX3119" s="21"/>
      <c r="AY3119" s="21"/>
      <c r="AZ3119" s="21"/>
      <c r="BA3119" s="21"/>
    </row>
    <row r="3120" spans="1:53" s="45" customFormat="1" ht="20.100000000000001" customHeight="1" x14ac:dyDescent="0.2">
      <c r="A3120" s="12" t="s">
        <v>87</v>
      </c>
      <c r="B3120" s="18" t="s">
        <v>273</v>
      </c>
      <c r="C3120" s="12" t="s">
        <v>534</v>
      </c>
      <c r="D3120" s="12" t="s">
        <v>1109</v>
      </c>
      <c r="E3120" s="19" t="s">
        <v>5</v>
      </c>
      <c r="F3120" s="19" t="s">
        <v>2244</v>
      </c>
      <c r="G3120" s="19" t="s">
        <v>4596</v>
      </c>
      <c r="H3120" s="12" t="s">
        <v>4597</v>
      </c>
      <c r="I3120" s="20">
        <v>24451.14</v>
      </c>
      <c r="J3120" s="12" t="s">
        <v>2270</v>
      </c>
      <c r="K3120" s="12" t="s">
        <v>4598</v>
      </c>
      <c r="L3120" s="12" t="s">
        <v>3771</v>
      </c>
      <c r="M3120" s="12"/>
      <c r="N3120" s="12" t="s">
        <v>9187</v>
      </c>
      <c r="O3120" s="23">
        <v>0</v>
      </c>
      <c r="P3120" s="23">
        <v>0</v>
      </c>
      <c r="Q3120" s="23">
        <v>0</v>
      </c>
      <c r="R3120" s="24">
        <v>0</v>
      </c>
      <c r="S3120" s="25">
        <v>1455.76</v>
      </c>
      <c r="T3120" s="21"/>
      <c r="U3120" s="22" t="str">
        <f>IFERROR(VLOOKUP(B3120,[1]Planilha1!$A$1:$B$34,2,FALSE),"Liberado")</f>
        <v>Liberado</v>
      </c>
      <c r="V3120" s="21"/>
      <c r="W3120" s="21"/>
      <c r="X3120" s="21"/>
      <c r="Y3120" s="21"/>
      <c r="Z3120" s="21"/>
      <c r="AA3120" s="21"/>
      <c r="AB3120" s="21"/>
      <c r="AC3120" s="21"/>
      <c r="AD3120" s="21"/>
      <c r="AE3120" s="21"/>
      <c r="AF3120" s="21"/>
      <c r="AG3120" s="21"/>
      <c r="AH3120" s="21"/>
      <c r="AI3120" s="21"/>
      <c r="AJ3120" s="21"/>
      <c r="AK3120" s="21"/>
      <c r="AL3120" s="21"/>
      <c r="AM3120" s="21"/>
      <c r="AN3120" s="21"/>
      <c r="AO3120" s="21"/>
      <c r="AP3120" s="21"/>
      <c r="AQ3120" s="21"/>
      <c r="AR3120" s="21"/>
      <c r="AS3120" s="21"/>
      <c r="AT3120" s="21"/>
      <c r="AU3120" s="21"/>
      <c r="AV3120" s="21"/>
      <c r="AW3120" s="21"/>
      <c r="AX3120" s="21"/>
      <c r="AY3120" s="21"/>
      <c r="AZ3120" s="21"/>
      <c r="BA3120" s="21"/>
    </row>
    <row r="3121" spans="1:53" s="45" customFormat="1" ht="20.100000000000001" customHeight="1" x14ac:dyDescent="0.2">
      <c r="A3121" s="12" t="s">
        <v>87</v>
      </c>
      <c r="B3121" s="18" t="s">
        <v>273</v>
      </c>
      <c r="C3121" s="12" t="s">
        <v>337</v>
      </c>
      <c r="D3121" s="12" t="s">
        <v>1577</v>
      </c>
      <c r="E3121" s="19" t="s">
        <v>5</v>
      </c>
      <c r="F3121" s="19" t="s">
        <v>2506</v>
      </c>
      <c r="G3121" s="19" t="s">
        <v>10779</v>
      </c>
      <c r="H3121" s="12" t="s">
        <v>6277</v>
      </c>
      <c r="I3121" s="20">
        <v>1000</v>
      </c>
      <c r="J3121" s="12" t="s">
        <v>2258</v>
      </c>
      <c r="K3121" s="12" t="s">
        <v>10780</v>
      </c>
      <c r="L3121" s="12" t="s">
        <v>3974</v>
      </c>
      <c r="M3121" s="12"/>
      <c r="N3121" s="12" t="s">
        <v>10781</v>
      </c>
      <c r="O3121" s="23">
        <v>0</v>
      </c>
      <c r="P3121" s="23">
        <v>1000</v>
      </c>
      <c r="Q3121" s="23">
        <v>0</v>
      </c>
      <c r="R3121" s="24">
        <v>0</v>
      </c>
      <c r="S3121" s="25">
        <v>0</v>
      </c>
      <c r="T3121" s="21"/>
      <c r="U3121" s="22" t="str">
        <f>IFERROR(VLOOKUP(B3121,[1]Planilha1!$A$1:$B$34,2,FALSE),"Liberado")</f>
        <v>Liberado</v>
      </c>
      <c r="V3121" s="21"/>
      <c r="W3121" s="21"/>
      <c r="X3121" s="21"/>
      <c r="Y3121" s="21"/>
      <c r="Z3121" s="21"/>
      <c r="AA3121" s="21"/>
      <c r="AB3121" s="21"/>
      <c r="AC3121" s="21"/>
      <c r="AD3121" s="21"/>
      <c r="AE3121" s="21"/>
      <c r="AF3121" s="21"/>
      <c r="AG3121" s="21"/>
      <c r="AH3121" s="21"/>
      <c r="AI3121" s="21"/>
      <c r="AJ3121" s="21"/>
      <c r="AK3121" s="21"/>
      <c r="AL3121" s="21"/>
      <c r="AM3121" s="21"/>
      <c r="AN3121" s="21"/>
      <c r="AO3121" s="21"/>
      <c r="AP3121" s="21"/>
      <c r="AQ3121" s="21"/>
      <c r="AR3121" s="21"/>
      <c r="AS3121" s="21"/>
      <c r="AT3121" s="21"/>
      <c r="AU3121" s="21"/>
      <c r="AV3121" s="21"/>
      <c r="AW3121" s="21"/>
      <c r="AX3121" s="21"/>
      <c r="AY3121" s="21"/>
      <c r="AZ3121" s="21"/>
      <c r="BA3121" s="21"/>
    </row>
    <row r="3122" spans="1:53" s="45" customFormat="1" ht="20.100000000000001" customHeight="1" x14ac:dyDescent="0.2">
      <c r="A3122" s="12" t="s">
        <v>87</v>
      </c>
      <c r="B3122" s="18" t="s">
        <v>273</v>
      </c>
      <c r="C3122" s="12" t="s">
        <v>331</v>
      </c>
      <c r="D3122" s="12" t="s">
        <v>10782</v>
      </c>
      <c r="E3122" s="19" t="s">
        <v>5</v>
      </c>
      <c r="F3122" s="19" t="s">
        <v>7790</v>
      </c>
      <c r="G3122" s="19" t="s">
        <v>10783</v>
      </c>
      <c r="H3122" s="12" t="s">
        <v>5815</v>
      </c>
      <c r="I3122" s="20">
        <v>0</v>
      </c>
      <c r="J3122" s="12" t="s">
        <v>2302</v>
      </c>
      <c r="K3122" s="12" t="s">
        <v>7845</v>
      </c>
      <c r="L3122" s="12" t="s">
        <v>2288</v>
      </c>
      <c r="M3122" s="12" t="s">
        <v>10769</v>
      </c>
      <c r="N3122" s="12" t="s">
        <v>10784</v>
      </c>
      <c r="O3122" s="23">
        <v>0</v>
      </c>
      <c r="P3122" s="23">
        <v>0</v>
      </c>
      <c r="Q3122" s="23">
        <v>0</v>
      </c>
      <c r="R3122" s="24">
        <v>0</v>
      </c>
      <c r="S3122" s="25">
        <v>240</v>
      </c>
      <c r="T3122" s="21"/>
      <c r="U3122" s="22" t="str">
        <f>IFERROR(VLOOKUP(B3122,[1]Planilha1!$A$1:$B$34,2,FALSE),"Liberado")</f>
        <v>Liberado</v>
      </c>
      <c r="V3122" s="21"/>
      <c r="W3122" s="21"/>
      <c r="X3122" s="21"/>
      <c r="Y3122" s="21"/>
      <c r="Z3122" s="21"/>
      <c r="AA3122" s="21"/>
      <c r="AB3122" s="21"/>
      <c r="AC3122" s="21"/>
      <c r="AD3122" s="21"/>
      <c r="AE3122" s="21"/>
      <c r="AF3122" s="21"/>
      <c r="AG3122" s="21"/>
      <c r="AH3122" s="21"/>
      <c r="AI3122" s="21"/>
      <c r="AJ3122" s="21"/>
      <c r="AK3122" s="21"/>
      <c r="AL3122" s="21"/>
      <c r="AM3122" s="21"/>
      <c r="AN3122" s="21"/>
      <c r="AO3122" s="21"/>
      <c r="AP3122" s="21"/>
      <c r="AQ3122" s="21"/>
      <c r="AR3122" s="21"/>
      <c r="AS3122" s="21"/>
      <c r="AT3122" s="21"/>
      <c r="AU3122" s="21"/>
      <c r="AV3122" s="21"/>
      <c r="AW3122" s="21"/>
      <c r="AX3122" s="21"/>
      <c r="AY3122" s="21"/>
      <c r="AZ3122" s="21"/>
      <c r="BA3122" s="21"/>
    </row>
    <row r="3123" spans="1:53" s="45" customFormat="1" ht="20.100000000000001" customHeight="1" x14ac:dyDescent="0.2">
      <c r="A3123" s="12" t="s">
        <v>87</v>
      </c>
      <c r="B3123" s="18" t="s">
        <v>273</v>
      </c>
      <c r="C3123" s="12" t="s">
        <v>397</v>
      </c>
      <c r="D3123" s="12" t="s">
        <v>1748</v>
      </c>
      <c r="E3123" s="19" t="s">
        <v>5</v>
      </c>
      <c r="F3123" s="19" t="s">
        <v>2273</v>
      </c>
      <c r="G3123" s="19" t="s">
        <v>6262</v>
      </c>
      <c r="H3123" s="12" t="s">
        <v>6263</v>
      </c>
      <c r="I3123" s="20">
        <v>28800</v>
      </c>
      <c r="J3123" s="12" t="s">
        <v>2302</v>
      </c>
      <c r="K3123" s="12" t="s">
        <v>6264</v>
      </c>
      <c r="L3123" s="12" t="s">
        <v>8057</v>
      </c>
      <c r="M3123" s="12"/>
      <c r="N3123" s="12" t="s">
        <v>6265</v>
      </c>
      <c r="O3123" s="23">
        <v>0</v>
      </c>
      <c r="P3123" s="23">
        <v>0</v>
      </c>
      <c r="Q3123" s="23">
        <v>0</v>
      </c>
      <c r="R3123" s="24">
        <v>0</v>
      </c>
      <c r="S3123" s="25">
        <v>960</v>
      </c>
      <c r="T3123" s="21"/>
      <c r="U3123" s="22" t="str">
        <f>IFERROR(VLOOKUP(B3123,[1]Planilha1!$A$1:$B$34,2,FALSE),"Liberado")</f>
        <v>Liberado</v>
      </c>
      <c r="V3123" s="21"/>
      <c r="W3123" s="21"/>
      <c r="X3123" s="21"/>
      <c r="Y3123" s="21"/>
      <c r="Z3123" s="21"/>
      <c r="AA3123" s="21"/>
      <c r="AB3123" s="21"/>
      <c r="AC3123" s="21"/>
      <c r="AD3123" s="21"/>
      <c r="AE3123" s="21"/>
      <c r="AF3123" s="21"/>
      <c r="AG3123" s="21"/>
      <c r="AH3123" s="21"/>
      <c r="AI3123" s="21"/>
      <c r="AJ3123" s="21"/>
      <c r="AK3123" s="21"/>
      <c r="AL3123" s="21"/>
      <c r="AM3123" s="21"/>
      <c r="AN3123" s="21"/>
      <c r="AO3123" s="21"/>
      <c r="AP3123" s="21"/>
      <c r="AQ3123" s="21"/>
      <c r="AR3123" s="21"/>
      <c r="AS3123" s="21"/>
      <c r="AT3123" s="21"/>
      <c r="AU3123" s="21"/>
      <c r="AV3123" s="21"/>
      <c r="AW3123" s="21"/>
      <c r="AX3123" s="21"/>
      <c r="AY3123" s="21"/>
      <c r="AZ3123" s="21"/>
      <c r="BA3123" s="21"/>
    </row>
    <row r="3124" spans="1:53" s="45" customFormat="1" ht="20.100000000000001" customHeight="1" x14ac:dyDescent="0.2">
      <c r="A3124" s="12" t="s">
        <v>87</v>
      </c>
      <c r="B3124" s="18" t="s">
        <v>273</v>
      </c>
      <c r="C3124" s="12" t="s">
        <v>397</v>
      </c>
      <c r="D3124" s="12" t="s">
        <v>1749</v>
      </c>
      <c r="E3124" s="19" t="s">
        <v>5</v>
      </c>
      <c r="F3124" s="19" t="s">
        <v>2273</v>
      </c>
      <c r="G3124" s="19" t="s">
        <v>6266</v>
      </c>
      <c r="H3124" s="12" t="s">
        <v>6263</v>
      </c>
      <c r="I3124" s="20">
        <v>25690</v>
      </c>
      <c r="J3124" s="12" t="s">
        <v>2258</v>
      </c>
      <c r="K3124" s="12" t="s">
        <v>6267</v>
      </c>
      <c r="L3124" s="12" t="s">
        <v>2368</v>
      </c>
      <c r="M3124" s="12"/>
      <c r="N3124" s="12" t="s">
        <v>6268</v>
      </c>
      <c r="O3124" s="23">
        <v>0</v>
      </c>
      <c r="P3124" s="23">
        <v>10000</v>
      </c>
      <c r="Q3124" s="23">
        <v>0</v>
      </c>
      <c r="R3124" s="24">
        <v>0</v>
      </c>
      <c r="S3124" s="25">
        <v>864</v>
      </c>
      <c r="T3124" s="21"/>
      <c r="U3124" s="22" t="str">
        <f>IFERROR(VLOOKUP(B3124,[1]Planilha1!$A$1:$B$34,2,FALSE),"Liberado")</f>
        <v>Liberado</v>
      </c>
      <c r="V3124" s="21"/>
      <c r="W3124" s="21"/>
      <c r="X3124" s="21"/>
      <c r="Y3124" s="21"/>
      <c r="Z3124" s="21"/>
      <c r="AA3124" s="21"/>
      <c r="AB3124" s="21"/>
      <c r="AC3124" s="21"/>
      <c r="AD3124" s="21"/>
      <c r="AE3124" s="21"/>
      <c r="AF3124" s="21"/>
      <c r="AG3124" s="21"/>
      <c r="AH3124" s="21"/>
      <c r="AI3124" s="21"/>
      <c r="AJ3124" s="21"/>
      <c r="AK3124" s="21"/>
      <c r="AL3124" s="21"/>
      <c r="AM3124" s="21"/>
      <c r="AN3124" s="21"/>
      <c r="AO3124" s="21"/>
      <c r="AP3124" s="21"/>
      <c r="AQ3124" s="21"/>
      <c r="AR3124" s="21"/>
      <c r="AS3124" s="21"/>
      <c r="AT3124" s="21"/>
      <c r="AU3124" s="21"/>
      <c r="AV3124" s="21"/>
      <c r="AW3124" s="21"/>
      <c r="AX3124" s="21"/>
      <c r="AY3124" s="21"/>
      <c r="AZ3124" s="21"/>
      <c r="BA3124" s="21"/>
    </row>
    <row r="3125" spans="1:53" s="45" customFormat="1" ht="20.100000000000001" customHeight="1" x14ac:dyDescent="0.2">
      <c r="A3125" s="12" t="s">
        <v>87</v>
      </c>
      <c r="B3125" s="18" t="s">
        <v>273</v>
      </c>
      <c r="C3125" s="12" t="s">
        <v>397</v>
      </c>
      <c r="D3125" s="12" t="s">
        <v>10785</v>
      </c>
      <c r="E3125" s="19" t="s">
        <v>5</v>
      </c>
      <c r="F3125" s="19" t="s">
        <v>2244</v>
      </c>
      <c r="G3125" s="19" t="s">
        <v>10786</v>
      </c>
      <c r="H3125" s="12" t="s">
        <v>6057</v>
      </c>
      <c r="I3125" s="20">
        <v>12422.18</v>
      </c>
      <c r="J3125" s="12" t="s">
        <v>2258</v>
      </c>
      <c r="K3125" s="12" t="s">
        <v>10787</v>
      </c>
      <c r="L3125" s="12" t="s">
        <v>2288</v>
      </c>
      <c r="M3125" s="12" t="s">
        <v>10788</v>
      </c>
      <c r="N3125" s="12" t="s">
        <v>3216</v>
      </c>
      <c r="O3125" s="23">
        <v>0</v>
      </c>
      <c r="P3125" s="23">
        <v>12633.27</v>
      </c>
      <c r="Q3125" s="23">
        <v>0</v>
      </c>
      <c r="R3125" s="24">
        <v>0</v>
      </c>
      <c r="S3125" s="25">
        <v>64</v>
      </c>
      <c r="T3125" s="21"/>
      <c r="U3125" s="22" t="str">
        <f>IFERROR(VLOOKUP(B3125,[1]Planilha1!$A$1:$B$34,2,FALSE),"Liberado")</f>
        <v>Liberado</v>
      </c>
      <c r="V3125" s="21"/>
      <c r="W3125" s="21"/>
      <c r="X3125" s="21"/>
      <c r="Y3125" s="21"/>
      <c r="Z3125" s="21"/>
      <c r="AA3125" s="21"/>
      <c r="AB3125" s="21"/>
      <c r="AC3125" s="21"/>
      <c r="AD3125" s="21"/>
      <c r="AE3125" s="21"/>
      <c r="AF3125" s="21"/>
      <c r="AG3125" s="21"/>
      <c r="AH3125" s="21"/>
      <c r="AI3125" s="21"/>
      <c r="AJ3125" s="21"/>
      <c r="AK3125" s="21"/>
      <c r="AL3125" s="21"/>
      <c r="AM3125" s="21"/>
      <c r="AN3125" s="21"/>
      <c r="AO3125" s="21"/>
      <c r="AP3125" s="21"/>
      <c r="AQ3125" s="21"/>
      <c r="AR3125" s="21"/>
      <c r="AS3125" s="21"/>
      <c r="AT3125" s="21"/>
      <c r="AU3125" s="21"/>
      <c r="AV3125" s="21"/>
      <c r="AW3125" s="21"/>
      <c r="AX3125" s="21"/>
      <c r="AY3125" s="21"/>
      <c r="AZ3125" s="21"/>
      <c r="BA3125" s="21"/>
    </row>
    <row r="3126" spans="1:53" s="45" customFormat="1" ht="20.100000000000001" customHeight="1" x14ac:dyDescent="0.2">
      <c r="A3126" s="12" t="s">
        <v>87</v>
      </c>
      <c r="B3126" s="18" t="s">
        <v>273</v>
      </c>
      <c r="C3126" s="12" t="s">
        <v>411</v>
      </c>
      <c r="D3126" s="12" t="s">
        <v>1750</v>
      </c>
      <c r="E3126" s="19" t="s">
        <v>5</v>
      </c>
      <c r="F3126" s="19" t="s">
        <v>2273</v>
      </c>
      <c r="G3126" s="19" t="s">
        <v>6269</v>
      </c>
      <c r="H3126" s="12" t="s">
        <v>2599</v>
      </c>
      <c r="I3126" s="20">
        <v>16955</v>
      </c>
      <c r="J3126" s="12" t="s">
        <v>2302</v>
      </c>
      <c r="K3126" s="12" t="s">
        <v>2858</v>
      </c>
      <c r="L3126" s="12" t="s">
        <v>2299</v>
      </c>
      <c r="M3126" s="12"/>
      <c r="N3126" s="12" t="s">
        <v>2528</v>
      </c>
      <c r="O3126" s="23">
        <v>0</v>
      </c>
      <c r="P3126" s="23">
        <v>0</v>
      </c>
      <c r="Q3126" s="23">
        <v>0</v>
      </c>
      <c r="R3126" s="24">
        <v>0</v>
      </c>
      <c r="S3126" s="25">
        <v>448</v>
      </c>
      <c r="T3126" s="21"/>
      <c r="U3126" s="22" t="str">
        <f>IFERROR(VLOOKUP(B3126,[1]Planilha1!$A$1:$B$34,2,FALSE),"Liberado")</f>
        <v>Liberado</v>
      </c>
      <c r="V3126" s="21"/>
      <c r="W3126" s="21"/>
      <c r="X3126" s="21"/>
      <c r="Y3126" s="21"/>
      <c r="Z3126" s="21"/>
      <c r="AA3126" s="21"/>
      <c r="AB3126" s="21"/>
      <c r="AC3126" s="21"/>
      <c r="AD3126" s="21"/>
      <c r="AE3126" s="21"/>
      <c r="AF3126" s="21"/>
      <c r="AG3126" s="21"/>
      <c r="AH3126" s="21"/>
      <c r="AI3126" s="21"/>
      <c r="AJ3126" s="21"/>
      <c r="AK3126" s="21"/>
      <c r="AL3126" s="21"/>
      <c r="AM3126" s="21"/>
      <c r="AN3126" s="21"/>
      <c r="AO3126" s="21"/>
      <c r="AP3126" s="21"/>
      <c r="AQ3126" s="21"/>
      <c r="AR3126" s="21"/>
      <c r="AS3126" s="21"/>
      <c r="AT3126" s="21"/>
      <c r="AU3126" s="21"/>
      <c r="AV3126" s="21"/>
      <c r="AW3126" s="21"/>
      <c r="AX3126" s="21"/>
      <c r="AY3126" s="21"/>
      <c r="AZ3126" s="21"/>
      <c r="BA3126" s="21"/>
    </row>
    <row r="3127" spans="1:53" s="45" customFormat="1" ht="20.100000000000001" customHeight="1" x14ac:dyDescent="0.2">
      <c r="A3127" s="12" t="s">
        <v>87</v>
      </c>
      <c r="B3127" s="18" t="s">
        <v>273</v>
      </c>
      <c r="C3127" s="12" t="s">
        <v>411</v>
      </c>
      <c r="D3127" s="12" t="s">
        <v>1751</v>
      </c>
      <c r="E3127" s="19" t="s">
        <v>5</v>
      </c>
      <c r="F3127" s="19" t="s">
        <v>2279</v>
      </c>
      <c r="G3127" s="19" t="s">
        <v>6270</v>
      </c>
      <c r="H3127" s="12" t="s">
        <v>6271</v>
      </c>
      <c r="I3127" s="20">
        <v>29310</v>
      </c>
      <c r="J3127" s="12" t="s">
        <v>2258</v>
      </c>
      <c r="K3127" s="12" t="s">
        <v>6272</v>
      </c>
      <c r="L3127" s="12" t="s">
        <v>7926</v>
      </c>
      <c r="M3127" s="12"/>
      <c r="N3127" s="12" t="s">
        <v>2412</v>
      </c>
      <c r="O3127" s="23">
        <v>0</v>
      </c>
      <c r="P3127" s="23">
        <v>10000</v>
      </c>
      <c r="Q3127" s="23">
        <v>0</v>
      </c>
      <c r="R3127" s="24">
        <v>0</v>
      </c>
      <c r="S3127" s="25">
        <v>800</v>
      </c>
      <c r="T3127" s="21"/>
      <c r="U3127" s="22" t="str">
        <f>IFERROR(VLOOKUP(B3127,[1]Planilha1!$A$1:$B$34,2,FALSE),"Liberado")</f>
        <v>Liberado</v>
      </c>
      <c r="V3127" s="21"/>
      <c r="W3127" s="21"/>
      <c r="X3127" s="21"/>
      <c r="Y3127" s="21"/>
      <c r="Z3127" s="21"/>
      <c r="AA3127" s="21"/>
      <c r="AB3127" s="21"/>
      <c r="AC3127" s="21"/>
      <c r="AD3127" s="21"/>
      <c r="AE3127" s="21"/>
      <c r="AF3127" s="21"/>
      <c r="AG3127" s="21"/>
      <c r="AH3127" s="21"/>
      <c r="AI3127" s="21"/>
      <c r="AJ3127" s="21"/>
      <c r="AK3127" s="21"/>
      <c r="AL3127" s="21"/>
      <c r="AM3127" s="21"/>
      <c r="AN3127" s="21"/>
      <c r="AO3127" s="21"/>
      <c r="AP3127" s="21"/>
      <c r="AQ3127" s="21"/>
      <c r="AR3127" s="21"/>
      <c r="AS3127" s="21"/>
      <c r="AT3127" s="21"/>
      <c r="AU3127" s="21"/>
      <c r="AV3127" s="21"/>
      <c r="AW3127" s="21"/>
      <c r="AX3127" s="21"/>
      <c r="AY3127" s="21"/>
      <c r="AZ3127" s="21"/>
      <c r="BA3127" s="21"/>
    </row>
    <row r="3128" spans="1:53" s="45" customFormat="1" ht="20.100000000000001" customHeight="1" x14ac:dyDescent="0.2">
      <c r="A3128" s="12" t="s">
        <v>87</v>
      </c>
      <c r="B3128" s="18" t="s">
        <v>273</v>
      </c>
      <c r="C3128" s="12" t="s">
        <v>411</v>
      </c>
      <c r="D3128" s="12" t="s">
        <v>1752</v>
      </c>
      <c r="E3128" s="19" t="s">
        <v>5</v>
      </c>
      <c r="F3128" s="19" t="s">
        <v>2244</v>
      </c>
      <c r="G3128" s="19" t="s">
        <v>6273</v>
      </c>
      <c r="H3128" s="12" t="s">
        <v>6274</v>
      </c>
      <c r="I3128" s="20">
        <v>50000</v>
      </c>
      <c r="J3128" s="12" t="s">
        <v>2258</v>
      </c>
      <c r="K3128" s="12" t="s">
        <v>6275</v>
      </c>
      <c r="L3128" s="12" t="s">
        <v>2368</v>
      </c>
      <c r="M3128" s="12"/>
      <c r="N3128" s="12" t="s">
        <v>2412</v>
      </c>
      <c r="O3128" s="23">
        <v>0</v>
      </c>
      <c r="P3128" s="23">
        <v>10000</v>
      </c>
      <c r="Q3128" s="23">
        <v>0</v>
      </c>
      <c r="R3128" s="24">
        <v>0</v>
      </c>
      <c r="S3128" s="25">
        <v>680</v>
      </c>
      <c r="T3128" s="21"/>
      <c r="U3128" s="22" t="str">
        <f>IFERROR(VLOOKUP(B3128,[1]Planilha1!$A$1:$B$34,2,FALSE),"Liberado")</f>
        <v>Liberado</v>
      </c>
      <c r="V3128" s="21"/>
      <c r="W3128" s="21"/>
      <c r="X3128" s="21"/>
      <c r="Y3128" s="21"/>
      <c r="Z3128" s="21"/>
      <c r="AA3128" s="21"/>
      <c r="AB3128" s="21"/>
      <c r="AC3128" s="21"/>
      <c r="AD3128" s="21"/>
      <c r="AE3128" s="21"/>
      <c r="AF3128" s="21"/>
      <c r="AG3128" s="21"/>
      <c r="AH3128" s="21"/>
      <c r="AI3128" s="21"/>
      <c r="AJ3128" s="21"/>
      <c r="AK3128" s="21"/>
      <c r="AL3128" s="21"/>
      <c r="AM3128" s="21"/>
      <c r="AN3128" s="21"/>
      <c r="AO3128" s="21"/>
      <c r="AP3128" s="21"/>
      <c r="AQ3128" s="21"/>
      <c r="AR3128" s="21"/>
      <c r="AS3128" s="21"/>
      <c r="AT3128" s="21"/>
      <c r="AU3128" s="21"/>
      <c r="AV3128" s="21"/>
      <c r="AW3128" s="21"/>
      <c r="AX3128" s="21"/>
      <c r="AY3128" s="21"/>
      <c r="AZ3128" s="21"/>
      <c r="BA3128" s="21"/>
    </row>
    <row r="3129" spans="1:53" s="45" customFormat="1" ht="20.100000000000001" customHeight="1" x14ac:dyDescent="0.2">
      <c r="A3129" s="12" t="s">
        <v>87</v>
      </c>
      <c r="B3129" s="18" t="s">
        <v>273</v>
      </c>
      <c r="C3129" s="12" t="s">
        <v>411</v>
      </c>
      <c r="D3129" s="12" t="s">
        <v>1753</v>
      </c>
      <c r="E3129" s="19" t="s">
        <v>5</v>
      </c>
      <c r="F3129" s="19" t="s">
        <v>10</v>
      </c>
      <c r="G3129" s="19" t="s">
        <v>6276</v>
      </c>
      <c r="H3129" s="12" t="s">
        <v>6277</v>
      </c>
      <c r="I3129" s="20">
        <v>22665.34</v>
      </c>
      <c r="J3129" s="12" t="s">
        <v>2258</v>
      </c>
      <c r="K3129" s="12" t="s">
        <v>10789</v>
      </c>
      <c r="L3129" s="12" t="s">
        <v>2368</v>
      </c>
      <c r="M3129" s="12"/>
      <c r="N3129" s="12" t="s">
        <v>2412</v>
      </c>
      <c r="O3129" s="23">
        <v>0</v>
      </c>
      <c r="P3129" s="23">
        <v>10665.34</v>
      </c>
      <c r="Q3129" s="23">
        <v>0</v>
      </c>
      <c r="R3129" s="24">
        <v>0</v>
      </c>
      <c r="S3129" s="25">
        <v>688.5</v>
      </c>
      <c r="T3129" s="21"/>
      <c r="U3129" s="22" t="str">
        <f>IFERROR(VLOOKUP(B3129,[1]Planilha1!$A$1:$B$34,2,FALSE),"Liberado")</f>
        <v>Liberado</v>
      </c>
      <c r="V3129" s="21"/>
      <c r="W3129" s="21"/>
      <c r="X3129" s="21"/>
      <c r="Y3129" s="21"/>
      <c r="Z3129" s="21"/>
      <c r="AA3129" s="21"/>
      <c r="AB3129" s="21"/>
      <c r="AC3129" s="21"/>
      <c r="AD3129" s="21"/>
      <c r="AE3129" s="21"/>
      <c r="AF3129" s="21"/>
      <c r="AG3129" s="21"/>
      <c r="AH3129" s="21"/>
      <c r="AI3129" s="21"/>
      <c r="AJ3129" s="21"/>
      <c r="AK3129" s="21"/>
      <c r="AL3129" s="21"/>
      <c r="AM3129" s="21"/>
      <c r="AN3129" s="21"/>
      <c r="AO3129" s="21"/>
      <c r="AP3129" s="21"/>
      <c r="AQ3129" s="21"/>
      <c r="AR3129" s="21"/>
      <c r="AS3129" s="21"/>
      <c r="AT3129" s="21"/>
      <c r="AU3129" s="21"/>
      <c r="AV3129" s="21"/>
      <c r="AW3129" s="21"/>
      <c r="AX3129" s="21"/>
      <c r="AY3129" s="21"/>
      <c r="AZ3129" s="21"/>
      <c r="BA3129" s="21"/>
    </row>
    <row r="3130" spans="1:53" s="45" customFormat="1" ht="20.100000000000001" customHeight="1" x14ac:dyDescent="0.2">
      <c r="A3130" s="12" t="s">
        <v>87</v>
      </c>
      <c r="B3130" s="18" t="s">
        <v>273</v>
      </c>
      <c r="C3130" s="12" t="s">
        <v>411</v>
      </c>
      <c r="D3130" s="12" t="s">
        <v>7848</v>
      </c>
      <c r="E3130" s="19" t="s">
        <v>5</v>
      </c>
      <c r="F3130" s="19" t="s">
        <v>2273</v>
      </c>
      <c r="G3130" s="19" t="s">
        <v>10790</v>
      </c>
      <c r="H3130" s="12" t="s">
        <v>10504</v>
      </c>
      <c r="I3130" s="20">
        <v>20000</v>
      </c>
      <c r="J3130" s="12" t="s">
        <v>2258</v>
      </c>
      <c r="K3130" s="12" t="s">
        <v>10791</v>
      </c>
      <c r="L3130" s="12" t="s">
        <v>2368</v>
      </c>
      <c r="M3130" s="12"/>
      <c r="N3130" s="12" t="s">
        <v>2412</v>
      </c>
      <c r="O3130" s="23">
        <v>0</v>
      </c>
      <c r="P3130" s="23">
        <v>10000</v>
      </c>
      <c r="Q3130" s="23">
        <v>0</v>
      </c>
      <c r="R3130" s="24">
        <v>0</v>
      </c>
      <c r="S3130" s="25">
        <v>480</v>
      </c>
      <c r="T3130" s="21"/>
      <c r="U3130" s="22" t="str">
        <f>IFERROR(VLOOKUP(B3130,[1]Planilha1!$A$1:$B$34,2,FALSE),"Liberado")</f>
        <v>Liberado</v>
      </c>
      <c r="V3130" s="21"/>
      <c r="W3130" s="21"/>
      <c r="X3130" s="21"/>
      <c r="Y3130" s="21"/>
      <c r="Z3130" s="21"/>
      <c r="AA3130" s="21"/>
      <c r="AB3130" s="21"/>
      <c r="AC3130" s="21"/>
      <c r="AD3130" s="21"/>
      <c r="AE3130" s="21"/>
      <c r="AF3130" s="21"/>
      <c r="AG3130" s="21"/>
      <c r="AH3130" s="21"/>
      <c r="AI3130" s="21"/>
      <c r="AJ3130" s="21"/>
      <c r="AK3130" s="21"/>
      <c r="AL3130" s="21"/>
      <c r="AM3130" s="21"/>
      <c r="AN3130" s="21"/>
      <c r="AO3130" s="21"/>
      <c r="AP3130" s="21"/>
      <c r="AQ3130" s="21"/>
      <c r="AR3130" s="21"/>
      <c r="AS3130" s="21"/>
      <c r="AT3130" s="21"/>
      <c r="AU3130" s="21"/>
      <c r="AV3130" s="21"/>
      <c r="AW3130" s="21"/>
      <c r="AX3130" s="21"/>
      <c r="AY3130" s="21"/>
      <c r="AZ3130" s="21"/>
      <c r="BA3130" s="21"/>
    </row>
    <row r="3131" spans="1:53" s="45" customFormat="1" ht="20.100000000000001" customHeight="1" x14ac:dyDescent="0.2">
      <c r="A3131" s="12" t="s">
        <v>87</v>
      </c>
      <c r="B3131" s="18" t="s">
        <v>273</v>
      </c>
      <c r="C3131" s="12" t="s">
        <v>411</v>
      </c>
      <c r="D3131" s="12" t="s">
        <v>1754</v>
      </c>
      <c r="E3131" s="19" t="s">
        <v>5</v>
      </c>
      <c r="F3131" s="19" t="s">
        <v>2273</v>
      </c>
      <c r="G3131" s="19" t="s">
        <v>6278</v>
      </c>
      <c r="H3131" s="12" t="s">
        <v>2599</v>
      </c>
      <c r="I3131" s="20">
        <v>32000</v>
      </c>
      <c r="J3131" s="12" t="s">
        <v>2302</v>
      </c>
      <c r="K3131" s="12" t="s">
        <v>2628</v>
      </c>
      <c r="L3131" s="12" t="s">
        <v>2299</v>
      </c>
      <c r="M3131" s="12"/>
      <c r="N3131" s="12" t="s">
        <v>6279</v>
      </c>
      <c r="O3131" s="23">
        <v>0</v>
      </c>
      <c r="P3131" s="23">
        <v>0</v>
      </c>
      <c r="Q3131" s="23">
        <v>0</v>
      </c>
      <c r="R3131" s="24">
        <v>0</v>
      </c>
      <c r="S3131" s="25">
        <v>384</v>
      </c>
      <c r="T3131" s="21"/>
      <c r="U3131" s="22" t="str">
        <f>IFERROR(VLOOKUP(B3131,[1]Planilha1!$A$1:$B$34,2,FALSE),"Liberado")</f>
        <v>Liberado</v>
      </c>
      <c r="V3131" s="21"/>
      <c r="W3131" s="21"/>
      <c r="X3131" s="21"/>
      <c r="Y3131" s="21"/>
      <c r="Z3131" s="21"/>
      <c r="AA3131" s="21"/>
      <c r="AB3131" s="21"/>
      <c r="AC3131" s="21"/>
      <c r="AD3131" s="21"/>
      <c r="AE3131" s="21"/>
      <c r="AF3131" s="21"/>
      <c r="AG3131" s="21"/>
      <c r="AH3131" s="21"/>
      <c r="AI3131" s="21"/>
      <c r="AJ3131" s="21"/>
      <c r="AK3131" s="21"/>
      <c r="AL3131" s="21"/>
      <c r="AM3131" s="21"/>
      <c r="AN3131" s="21"/>
      <c r="AO3131" s="21"/>
      <c r="AP3131" s="21"/>
      <c r="AQ3131" s="21"/>
      <c r="AR3131" s="21"/>
      <c r="AS3131" s="21"/>
      <c r="AT3131" s="21"/>
      <c r="AU3131" s="21"/>
      <c r="AV3131" s="21"/>
      <c r="AW3131" s="21"/>
      <c r="AX3131" s="21"/>
      <c r="AY3131" s="21"/>
      <c r="AZ3131" s="21"/>
      <c r="BA3131" s="21"/>
    </row>
    <row r="3132" spans="1:53" s="45" customFormat="1" ht="20.100000000000001" customHeight="1" x14ac:dyDescent="0.2">
      <c r="A3132" s="12" t="s">
        <v>87</v>
      </c>
      <c r="B3132" s="18" t="s">
        <v>273</v>
      </c>
      <c r="C3132" s="12" t="s">
        <v>411</v>
      </c>
      <c r="D3132" s="12" t="s">
        <v>1755</v>
      </c>
      <c r="E3132" s="19" t="s">
        <v>5</v>
      </c>
      <c r="F3132" s="19" t="s">
        <v>2273</v>
      </c>
      <c r="G3132" s="19" t="s">
        <v>6280</v>
      </c>
      <c r="H3132" s="12" t="s">
        <v>2599</v>
      </c>
      <c r="I3132" s="20">
        <v>35200</v>
      </c>
      <c r="J3132" s="12" t="s">
        <v>2302</v>
      </c>
      <c r="K3132" s="12" t="s">
        <v>3124</v>
      </c>
      <c r="L3132" s="12" t="s">
        <v>2299</v>
      </c>
      <c r="M3132" s="12"/>
      <c r="N3132" s="12" t="s">
        <v>6281</v>
      </c>
      <c r="O3132" s="23">
        <v>0</v>
      </c>
      <c r="P3132" s="23">
        <v>0</v>
      </c>
      <c r="Q3132" s="23">
        <v>0</v>
      </c>
      <c r="R3132" s="24">
        <v>0</v>
      </c>
      <c r="S3132" s="25">
        <v>384</v>
      </c>
      <c r="T3132" s="21"/>
      <c r="U3132" s="22" t="str">
        <f>IFERROR(VLOOKUP(B3132,[1]Planilha1!$A$1:$B$34,2,FALSE),"Liberado")</f>
        <v>Liberado</v>
      </c>
      <c r="V3132" s="21"/>
      <c r="W3132" s="21"/>
      <c r="X3132" s="21"/>
      <c r="Y3132" s="21"/>
      <c r="Z3132" s="21"/>
      <c r="AA3132" s="21"/>
      <c r="AB3132" s="21"/>
      <c r="AC3132" s="21"/>
      <c r="AD3132" s="21"/>
      <c r="AE3132" s="21"/>
      <c r="AF3132" s="21"/>
      <c r="AG3132" s="21"/>
      <c r="AH3132" s="21"/>
      <c r="AI3132" s="21"/>
      <c r="AJ3132" s="21"/>
      <c r="AK3132" s="21"/>
      <c r="AL3132" s="21"/>
      <c r="AM3132" s="21"/>
      <c r="AN3132" s="21"/>
      <c r="AO3132" s="21"/>
      <c r="AP3132" s="21"/>
      <c r="AQ3132" s="21"/>
      <c r="AR3132" s="21"/>
      <c r="AS3132" s="21"/>
      <c r="AT3132" s="21"/>
      <c r="AU3132" s="21"/>
      <c r="AV3132" s="21"/>
      <c r="AW3132" s="21"/>
      <c r="AX3132" s="21"/>
      <c r="AY3132" s="21"/>
      <c r="AZ3132" s="21"/>
      <c r="BA3132" s="21"/>
    </row>
    <row r="3133" spans="1:53" s="45" customFormat="1" ht="20.100000000000001" customHeight="1" x14ac:dyDescent="0.2">
      <c r="A3133" s="12" t="s">
        <v>87</v>
      </c>
      <c r="B3133" s="18" t="s">
        <v>273</v>
      </c>
      <c r="C3133" s="12" t="s">
        <v>411</v>
      </c>
      <c r="D3133" s="12" t="s">
        <v>1756</v>
      </c>
      <c r="E3133" s="19" t="s">
        <v>5</v>
      </c>
      <c r="F3133" s="19" t="s">
        <v>2273</v>
      </c>
      <c r="G3133" s="19" t="s">
        <v>6282</v>
      </c>
      <c r="H3133" s="12" t="s">
        <v>2599</v>
      </c>
      <c r="I3133" s="20">
        <v>35200</v>
      </c>
      <c r="J3133" s="12" t="s">
        <v>2302</v>
      </c>
      <c r="K3133" s="12" t="s">
        <v>6283</v>
      </c>
      <c r="L3133" s="12" t="s">
        <v>3196</v>
      </c>
      <c r="M3133" s="12"/>
      <c r="N3133" s="12" t="s">
        <v>6284</v>
      </c>
      <c r="O3133" s="23">
        <v>0</v>
      </c>
      <c r="P3133" s="23">
        <v>18440</v>
      </c>
      <c r="Q3133" s="23">
        <v>0</v>
      </c>
      <c r="R3133" s="24">
        <v>0</v>
      </c>
      <c r="S3133" s="25">
        <v>352</v>
      </c>
      <c r="T3133" s="21"/>
      <c r="U3133" s="22" t="str">
        <f>IFERROR(VLOOKUP(B3133,[1]Planilha1!$A$1:$B$34,2,FALSE),"Liberado")</f>
        <v>Liberado</v>
      </c>
      <c r="V3133" s="21"/>
      <c r="W3133" s="21"/>
      <c r="X3133" s="21"/>
      <c r="Y3133" s="21"/>
      <c r="Z3133" s="21"/>
      <c r="AA3133" s="21"/>
      <c r="AB3133" s="21"/>
      <c r="AC3133" s="21"/>
      <c r="AD3133" s="21"/>
      <c r="AE3133" s="21"/>
      <c r="AF3133" s="21"/>
      <c r="AG3133" s="21"/>
      <c r="AH3133" s="21"/>
      <c r="AI3133" s="21"/>
      <c r="AJ3133" s="21"/>
      <c r="AK3133" s="21"/>
      <c r="AL3133" s="21"/>
      <c r="AM3133" s="21"/>
      <c r="AN3133" s="21"/>
      <c r="AO3133" s="21"/>
      <c r="AP3133" s="21"/>
      <c r="AQ3133" s="21"/>
      <c r="AR3133" s="21"/>
      <c r="AS3133" s="21"/>
      <c r="AT3133" s="21"/>
      <c r="AU3133" s="21"/>
      <c r="AV3133" s="21"/>
      <c r="AW3133" s="21"/>
      <c r="AX3133" s="21"/>
      <c r="AY3133" s="21"/>
      <c r="AZ3133" s="21"/>
      <c r="BA3133" s="21"/>
    </row>
    <row r="3134" spans="1:53" s="45" customFormat="1" ht="20.100000000000001" customHeight="1" x14ac:dyDescent="0.2">
      <c r="A3134" s="12" t="s">
        <v>87</v>
      </c>
      <c r="B3134" s="18" t="s">
        <v>273</v>
      </c>
      <c r="C3134" s="12" t="s">
        <v>411</v>
      </c>
      <c r="D3134" s="12" t="s">
        <v>1757</v>
      </c>
      <c r="E3134" s="19" t="s">
        <v>5</v>
      </c>
      <c r="F3134" s="19" t="s">
        <v>2244</v>
      </c>
      <c r="G3134" s="19" t="s">
        <v>6285</v>
      </c>
      <c r="H3134" s="12" t="s">
        <v>6286</v>
      </c>
      <c r="I3134" s="20">
        <v>11021.78</v>
      </c>
      <c r="J3134" s="12" t="s">
        <v>2302</v>
      </c>
      <c r="K3134" s="12" t="s">
        <v>6287</v>
      </c>
      <c r="L3134" s="12" t="s">
        <v>7875</v>
      </c>
      <c r="M3134" s="12"/>
      <c r="N3134" s="12" t="s">
        <v>6288</v>
      </c>
      <c r="O3134" s="23">
        <v>0</v>
      </c>
      <c r="P3134" s="23">
        <v>0</v>
      </c>
      <c r="Q3134" s="23">
        <v>0</v>
      </c>
      <c r="R3134" s="24">
        <v>0</v>
      </c>
      <c r="S3134" s="25">
        <v>320</v>
      </c>
      <c r="T3134" s="21"/>
      <c r="U3134" s="22" t="str">
        <f>IFERROR(VLOOKUP(B3134,[1]Planilha1!$A$1:$B$34,2,FALSE),"Liberado")</f>
        <v>Liberado</v>
      </c>
      <c r="V3134" s="21"/>
      <c r="W3134" s="21"/>
      <c r="X3134" s="21"/>
      <c r="Y3134" s="21"/>
      <c r="Z3134" s="21"/>
      <c r="AA3134" s="21"/>
      <c r="AB3134" s="21"/>
      <c r="AC3134" s="21"/>
      <c r="AD3134" s="21"/>
      <c r="AE3134" s="21"/>
      <c r="AF3134" s="21"/>
      <c r="AG3134" s="21"/>
      <c r="AH3134" s="21"/>
      <c r="AI3134" s="21"/>
      <c r="AJ3134" s="21"/>
      <c r="AK3134" s="21"/>
      <c r="AL3134" s="21"/>
      <c r="AM3134" s="21"/>
      <c r="AN3134" s="21"/>
      <c r="AO3134" s="21"/>
      <c r="AP3134" s="21"/>
      <c r="AQ3134" s="21"/>
      <c r="AR3134" s="21"/>
      <c r="AS3134" s="21"/>
      <c r="AT3134" s="21"/>
      <c r="AU3134" s="21"/>
      <c r="AV3134" s="21"/>
      <c r="AW3134" s="21"/>
      <c r="AX3134" s="21"/>
      <c r="AY3134" s="21"/>
      <c r="AZ3134" s="21"/>
      <c r="BA3134" s="21"/>
    </row>
    <row r="3135" spans="1:53" s="45" customFormat="1" ht="20.100000000000001" customHeight="1" x14ac:dyDescent="0.2">
      <c r="A3135" s="12" t="s">
        <v>87</v>
      </c>
      <c r="B3135" s="18" t="s">
        <v>273</v>
      </c>
      <c r="C3135" s="12" t="s">
        <v>411</v>
      </c>
      <c r="D3135" s="12" t="s">
        <v>10792</v>
      </c>
      <c r="E3135" s="19" t="s">
        <v>5</v>
      </c>
      <c r="F3135" s="19" t="s">
        <v>2244</v>
      </c>
      <c r="G3135" s="19" t="s">
        <v>10793</v>
      </c>
      <c r="H3135" s="12" t="s">
        <v>2599</v>
      </c>
      <c r="I3135" s="20">
        <v>11131.69</v>
      </c>
      <c r="J3135" s="12" t="s">
        <v>2302</v>
      </c>
      <c r="K3135" s="12" t="s">
        <v>2303</v>
      </c>
      <c r="L3135" s="12" t="s">
        <v>2288</v>
      </c>
      <c r="M3135" s="12" t="s">
        <v>10788</v>
      </c>
      <c r="N3135" s="12" t="s">
        <v>10794</v>
      </c>
      <c r="O3135" s="23">
        <v>0</v>
      </c>
      <c r="P3135" s="23">
        <v>0</v>
      </c>
      <c r="Q3135" s="23">
        <v>0</v>
      </c>
      <c r="R3135" s="24">
        <v>0</v>
      </c>
      <c r="S3135" s="25">
        <v>32</v>
      </c>
      <c r="T3135" s="21"/>
      <c r="U3135" s="22" t="str">
        <f>IFERROR(VLOOKUP(B3135,[1]Planilha1!$A$1:$B$34,2,FALSE),"Liberado")</f>
        <v>Liberado</v>
      </c>
      <c r="V3135" s="21"/>
      <c r="W3135" s="21"/>
      <c r="X3135" s="21"/>
      <c r="Y3135" s="21"/>
      <c r="Z3135" s="21"/>
      <c r="AA3135" s="21"/>
      <c r="AB3135" s="21"/>
      <c r="AC3135" s="21"/>
      <c r="AD3135" s="21"/>
      <c r="AE3135" s="21"/>
      <c r="AF3135" s="21"/>
      <c r="AG3135" s="21"/>
      <c r="AH3135" s="21"/>
      <c r="AI3135" s="21"/>
      <c r="AJ3135" s="21"/>
      <c r="AK3135" s="21"/>
      <c r="AL3135" s="21"/>
      <c r="AM3135" s="21"/>
      <c r="AN3135" s="21"/>
      <c r="AO3135" s="21"/>
      <c r="AP3135" s="21"/>
      <c r="AQ3135" s="21"/>
      <c r="AR3135" s="21"/>
      <c r="AS3135" s="21"/>
      <c r="AT3135" s="21"/>
      <c r="AU3135" s="21"/>
      <c r="AV3135" s="21"/>
      <c r="AW3135" s="21"/>
      <c r="AX3135" s="21"/>
      <c r="AY3135" s="21"/>
      <c r="AZ3135" s="21"/>
      <c r="BA3135" s="21"/>
    </row>
    <row r="3136" spans="1:53" s="45" customFormat="1" ht="20.100000000000001" customHeight="1" x14ac:dyDescent="0.2">
      <c r="A3136" s="12" t="s">
        <v>87</v>
      </c>
      <c r="B3136" s="18" t="s">
        <v>273</v>
      </c>
      <c r="C3136" s="12" t="s">
        <v>411</v>
      </c>
      <c r="D3136" s="12" t="s">
        <v>10795</v>
      </c>
      <c r="E3136" s="19" t="s">
        <v>5</v>
      </c>
      <c r="F3136" s="19" t="s">
        <v>2244</v>
      </c>
      <c r="G3136" s="19" t="s">
        <v>10796</v>
      </c>
      <c r="H3136" s="12" t="s">
        <v>2599</v>
      </c>
      <c r="I3136" s="20">
        <v>17000</v>
      </c>
      <c r="J3136" s="12" t="s">
        <v>2302</v>
      </c>
      <c r="K3136" s="12" t="s">
        <v>2303</v>
      </c>
      <c r="L3136" s="12" t="s">
        <v>7875</v>
      </c>
      <c r="M3136" s="12"/>
      <c r="N3136" s="12" t="s">
        <v>10797</v>
      </c>
      <c r="O3136" s="23">
        <v>0</v>
      </c>
      <c r="P3136" s="23">
        <v>0</v>
      </c>
      <c r="Q3136" s="23">
        <v>0</v>
      </c>
      <c r="R3136" s="24">
        <v>0</v>
      </c>
      <c r="S3136" s="25">
        <v>0</v>
      </c>
      <c r="T3136" s="21"/>
      <c r="U3136" s="22" t="str">
        <f>IFERROR(VLOOKUP(B3136,[1]Planilha1!$A$1:$B$34,2,FALSE),"Liberado")</f>
        <v>Liberado</v>
      </c>
      <c r="V3136" s="21"/>
      <c r="W3136" s="21"/>
      <c r="X3136" s="21"/>
      <c r="Y3136" s="21"/>
      <c r="Z3136" s="21"/>
      <c r="AA3136" s="21"/>
      <c r="AB3136" s="21"/>
      <c r="AC3136" s="21"/>
      <c r="AD3136" s="21"/>
      <c r="AE3136" s="21"/>
      <c r="AF3136" s="21"/>
      <c r="AG3136" s="21"/>
      <c r="AH3136" s="21"/>
      <c r="AI3136" s="21"/>
      <c r="AJ3136" s="21"/>
      <c r="AK3136" s="21"/>
      <c r="AL3136" s="21"/>
      <c r="AM3136" s="21"/>
      <c r="AN3136" s="21"/>
      <c r="AO3136" s="21"/>
      <c r="AP3136" s="21"/>
      <c r="AQ3136" s="21"/>
      <c r="AR3136" s="21"/>
      <c r="AS3136" s="21"/>
      <c r="AT3136" s="21"/>
      <c r="AU3136" s="21"/>
      <c r="AV3136" s="21"/>
      <c r="AW3136" s="21"/>
      <c r="AX3136" s="21"/>
      <c r="AY3136" s="21"/>
      <c r="AZ3136" s="21"/>
      <c r="BA3136" s="21"/>
    </row>
    <row r="3137" spans="1:53" s="45" customFormat="1" ht="20.100000000000001" customHeight="1" x14ac:dyDescent="0.2">
      <c r="A3137" s="12" t="s">
        <v>87</v>
      </c>
      <c r="B3137" s="18" t="s">
        <v>273</v>
      </c>
      <c r="C3137" s="12" t="s">
        <v>427</v>
      </c>
      <c r="D3137" s="12" t="s">
        <v>1758</v>
      </c>
      <c r="E3137" s="19" t="s">
        <v>5</v>
      </c>
      <c r="F3137" s="19" t="s">
        <v>2244</v>
      </c>
      <c r="G3137" s="19" t="s">
        <v>6289</v>
      </c>
      <c r="H3137" s="12" t="s">
        <v>6135</v>
      </c>
      <c r="I3137" s="20">
        <v>29367.8</v>
      </c>
      <c r="J3137" s="12" t="s">
        <v>2258</v>
      </c>
      <c r="K3137" s="12" t="s">
        <v>6290</v>
      </c>
      <c r="L3137" s="12" t="s">
        <v>3437</v>
      </c>
      <c r="M3137" s="12"/>
      <c r="N3137" s="12" t="s">
        <v>10798</v>
      </c>
      <c r="O3137" s="23">
        <v>4000</v>
      </c>
      <c r="P3137" s="23">
        <v>0</v>
      </c>
      <c r="Q3137" s="23">
        <v>0</v>
      </c>
      <c r="R3137" s="24">
        <v>0</v>
      </c>
      <c r="S3137" s="25">
        <v>640</v>
      </c>
      <c r="T3137" s="21"/>
      <c r="U3137" s="22" t="str">
        <f>IFERROR(VLOOKUP(B3137,[1]Planilha1!$A$1:$B$34,2,FALSE),"Liberado")</f>
        <v>Liberado</v>
      </c>
      <c r="V3137" s="21"/>
      <c r="W3137" s="21"/>
      <c r="X3137" s="21"/>
      <c r="Y3137" s="21"/>
      <c r="Z3137" s="21"/>
      <c r="AA3137" s="21"/>
      <c r="AB3137" s="21"/>
      <c r="AC3137" s="21"/>
      <c r="AD3137" s="21"/>
      <c r="AE3137" s="21"/>
      <c r="AF3137" s="21"/>
      <c r="AG3137" s="21"/>
      <c r="AH3137" s="21"/>
      <c r="AI3137" s="21"/>
      <c r="AJ3137" s="21"/>
      <c r="AK3137" s="21"/>
      <c r="AL3137" s="21"/>
      <c r="AM3137" s="21"/>
      <c r="AN3137" s="21"/>
      <c r="AO3137" s="21"/>
      <c r="AP3137" s="21"/>
      <c r="AQ3137" s="21"/>
      <c r="AR3137" s="21"/>
      <c r="AS3137" s="21"/>
      <c r="AT3137" s="21"/>
      <c r="AU3137" s="21"/>
      <c r="AV3137" s="21"/>
      <c r="AW3137" s="21"/>
      <c r="AX3137" s="21"/>
      <c r="AY3137" s="21"/>
      <c r="AZ3137" s="21"/>
      <c r="BA3137" s="21"/>
    </row>
    <row r="3138" spans="1:53" s="45" customFormat="1" ht="20.100000000000001" customHeight="1" x14ac:dyDescent="0.2">
      <c r="A3138" s="12" t="s">
        <v>87</v>
      </c>
      <c r="B3138" s="18" t="s">
        <v>273</v>
      </c>
      <c r="C3138" s="12" t="s">
        <v>427</v>
      </c>
      <c r="D3138" s="12" t="s">
        <v>10799</v>
      </c>
      <c r="E3138" s="19" t="s">
        <v>5</v>
      </c>
      <c r="F3138" s="19" t="s">
        <v>2273</v>
      </c>
      <c r="G3138" s="19" t="s">
        <v>10800</v>
      </c>
      <c r="H3138" s="12" t="s">
        <v>6135</v>
      </c>
      <c r="I3138" s="20">
        <v>25000</v>
      </c>
      <c r="J3138" s="12" t="s">
        <v>2302</v>
      </c>
      <c r="K3138" s="12" t="s">
        <v>2303</v>
      </c>
      <c r="L3138" s="12" t="s">
        <v>7875</v>
      </c>
      <c r="M3138" s="12"/>
      <c r="N3138" s="12" t="s">
        <v>10801</v>
      </c>
      <c r="O3138" s="23">
        <v>0</v>
      </c>
      <c r="P3138" s="23">
        <v>0</v>
      </c>
      <c r="Q3138" s="23">
        <v>0</v>
      </c>
      <c r="R3138" s="24">
        <v>0</v>
      </c>
      <c r="S3138" s="25">
        <v>128</v>
      </c>
      <c r="T3138" s="21"/>
      <c r="U3138" s="22" t="str">
        <f>IFERROR(VLOOKUP(B3138,[1]Planilha1!$A$1:$B$34,2,FALSE),"Liberado")</f>
        <v>Liberado</v>
      </c>
      <c r="V3138" s="21"/>
      <c r="W3138" s="21"/>
      <c r="X3138" s="21"/>
      <c r="Y3138" s="21"/>
      <c r="Z3138" s="21"/>
      <c r="AA3138" s="21"/>
      <c r="AB3138" s="21"/>
      <c r="AC3138" s="21"/>
      <c r="AD3138" s="21"/>
      <c r="AE3138" s="21"/>
      <c r="AF3138" s="21"/>
      <c r="AG3138" s="21"/>
      <c r="AH3138" s="21"/>
      <c r="AI3138" s="21"/>
      <c r="AJ3138" s="21"/>
      <c r="AK3138" s="21"/>
      <c r="AL3138" s="21"/>
      <c r="AM3138" s="21"/>
      <c r="AN3138" s="21"/>
      <c r="AO3138" s="21"/>
      <c r="AP3138" s="21"/>
      <c r="AQ3138" s="21"/>
      <c r="AR3138" s="21"/>
      <c r="AS3138" s="21"/>
      <c r="AT3138" s="21"/>
      <c r="AU3138" s="21"/>
      <c r="AV3138" s="21"/>
      <c r="AW3138" s="21"/>
      <c r="AX3138" s="21"/>
      <c r="AY3138" s="21"/>
      <c r="AZ3138" s="21"/>
      <c r="BA3138" s="21"/>
    </row>
    <row r="3139" spans="1:53" s="45" customFormat="1" ht="20.100000000000001" customHeight="1" x14ac:dyDescent="0.2">
      <c r="A3139" s="12" t="s">
        <v>87</v>
      </c>
      <c r="B3139" s="18" t="s">
        <v>273</v>
      </c>
      <c r="C3139" s="12" t="s">
        <v>427</v>
      </c>
      <c r="D3139" s="12" t="s">
        <v>1759</v>
      </c>
      <c r="E3139" s="19" t="s">
        <v>5</v>
      </c>
      <c r="F3139" s="19" t="s">
        <v>2255</v>
      </c>
      <c r="G3139" s="19" t="s">
        <v>6291</v>
      </c>
      <c r="H3139" s="12" t="s">
        <v>6135</v>
      </c>
      <c r="I3139" s="20">
        <v>31826</v>
      </c>
      <c r="J3139" s="12" t="s">
        <v>2258</v>
      </c>
      <c r="K3139" s="12" t="s">
        <v>6292</v>
      </c>
      <c r="L3139" s="12" t="s">
        <v>2368</v>
      </c>
      <c r="M3139" s="12"/>
      <c r="N3139" s="12" t="s">
        <v>3632</v>
      </c>
      <c r="O3139" s="23">
        <v>0</v>
      </c>
      <c r="P3139" s="23">
        <v>10513</v>
      </c>
      <c r="Q3139" s="23">
        <v>0</v>
      </c>
      <c r="R3139" s="24">
        <v>0</v>
      </c>
      <c r="S3139" s="25">
        <v>384</v>
      </c>
      <c r="T3139" s="21"/>
      <c r="U3139" s="22" t="str">
        <f>IFERROR(VLOOKUP(B3139,[1]Planilha1!$A$1:$B$34,2,FALSE),"Liberado")</f>
        <v>Liberado</v>
      </c>
      <c r="V3139" s="21"/>
      <c r="W3139" s="21"/>
      <c r="X3139" s="21"/>
      <c r="Y3139" s="21"/>
      <c r="Z3139" s="21"/>
      <c r="AA3139" s="21"/>
      <c r="AB3139" s="21"/>
      <c r="AC3139" s="21"/>
      <c r="AD3139" s="21"/>
      <c r="AE3139" s="21"/>
      <c r="AF3139" s="21"/>
      <c r="AG3139" s="21"/>
      <c r="AH3139" s="21"/>
      <c r="AI3139" s="21"/>
      <c r="AJ3139" s="21"/>
      <c r="AK3139" s="21"/>
      <c r="AL3139" s="21"/>
      <c r="AM3139" s="21"/>
      <c r="AN3139" s="21"/>
      <c r="AO3139" s="21"/>
      <c r="AP3139" s="21"/>
      <c r="AQ3139" s="21"/>
      <c r="AR3139" s="21"/>
      <c r="AS3139" s="21"/>
      <c r="AT3139" s="21"/>
      <c r="AU3139" s="21"/>
      <c r="AV3139" s="21"/>
      <c r="AW3139" s="21"/>
      <c r="AX3139" s="21"/>
      <c r="AY3139" s="21"/>
      <c r="AZ3139" s="21"/>
      <c r="BA3139" s="21"/>
    </row>
    <row r="3140" spans="1:53" s="45" customFormat="1" ht="20.100000000000001" customHeight="1" x14ac:dyDescent="0.2">
      <c r="A3140" s="12" t="s">
        <v>87</v>
      </c>
      <c r="B3140" s="18" t="s">
        <v>273</v>
      </c>
      <c r="C3140" s="12" t="s">
        <v>427</v>
      </c>
      <c r="D3140" s="12" t="s">
        <v>10802</v>
      </c>
      <c r="E3140" s="19" t="s">
        <v>5</v>
      </c>
      <c r="F3140" s="19" t="s">
        <v>2255</v>
      </c>
      <c r="G3140" s="19" t="s">
        <v>10803</v>
      </c>
      <c r="H3140" s="12" t="s">
        <v>6135</v>
      </c>
      <c r="I3140" s="20">
        <v>25299</v>
      </c>
      <c r="J3140" s="12" t="s">
        <v>2302</v>
      </c>
      <c r="K3140" s="12" t="s">
        <v>10804</v>
      </c>
      <c r="L3140" s="12" t="s">
        <v>2288</v>
      </c>
      <c r="M3140" s="12" t="s">
        <v>10805</v>
      </c>
      <c r="N3140" s="12" t="s">
        <v>10806</v>
      </c>
      <c r="O3140" s="23">
        <v>0</v>
      </c>
      <c r="P3140" s="23">
        <v>0</v>
      </c>
      <c r="Q3140" s="23">
        <v>0</v>
      </c>
      <c r="R3140" s="24">
        <v>0</v>
      </c>
      <c r="S3140" s="25">
        <v>0</v>
      </c>
      <c r="T3140" s="21"/>
      <c r="U3140" s="22" t="str">
        <f>IFERROR(VLOOKUP(B3140,[1]Planilha1!$A$1:$B$34,2,FALSE),"Liberado")</f>
        <v>Liberado</v>
      </c>
      <c r="V3140" s="21"/>
      <c r="W3140" s="21"/>
      <c r="X3140" s="21"/>
      <c r="Y3140" s="21"/>
      <c r="Z3140" s="21"/>
      <c r="AA3140" s="21"/>
      <c r="AB3140" s="21"/>
      <c r="AC3140" s="21"/>
      <c r="AD3140" s="21"/>
      <c r="AE3140" s="21"/>
      <c r="AF3140" s="21"/>
      <c r="AG3140" s="21"/>
      <c r="AH3140" s="21"/>
      <c r="AI3140" s="21"/>
      <c r="AJ3140" s="21"/>
      <c r="AK3140" s="21"/>
      <c r="AL3140" s="21"/>
      <c r="AM3140" s="21"/>
      <c r="AN3140" s="21"/>
      <c r="AO3140" s="21"/>
      <c r="AP3140" s="21"/>
      <c r="AQ3140" s="21"/>
      <c r="AR3140" s="21"/>
      <c r="AS3140" s="21"/>
      <c r="AT3140" s="21"/>
      <c r="AU3140" s="21"/>
      <c r="AV3140" s="21"/>
      <c r="AW3140" s="21"/>
      <c r="AX3140" s="21"/>
      <c r="AY3140" s="21"/>
      <c r="AZ3140" s="21"/>
      <c r="BA3140" s="21"/>
    </row>
    <row r="3141" spans="1:53" s="45" customFormat="1" ht="20.100000000000001" customHeight="1" x14ac:dyDescent="0.2">
      <c r="A3141" s="12" t="s">
        <v>87</v>
      </c>
      <c r="B3141" s="18" t="s">
        <v>273</v>
      </c>
      <c r="C3141" s="12" t="s">
        <v>318</v>
      </c>
      <c r="D3141" s="12" t="s">
        <v>1760</v>
      </c>
      <c r="E3141" s="19" t="s">
        <v>5</v>
      </c>
      <c r="F3141" s="19" t="s">
        <v>10</v>
      </c>
      <c r="G3141" s="19" t="s">
        <v>6295</v>
      </c>
      <c r="H3141" s="12" t="s">
        <v>6296</v>
      </c>
      <c r="I3141" s="20">
        <v>21591</v>
      </c>
      <c r="J3141" s="12" t="s">
        <v>2258</v>
      </c>
      <c r="K3141" s="12" t="s">
        <v>6297</v>
      </c>
      <c r="L3141" s="12" t="s">
        <v>7926</v>
      </c>
      <c r="M3141" s="12"/>
      <c r="N3141" s="12" t="s">
        <v>6112</v>
      </c>
      <c r="O3141" s="23">
        <v>0</v>
      </c>
      <c r="P3141" s="23">
        <v>10000</v>
      </c>
      <c r="Q3141" s="23">
        <v>0</v>
      </c>
      <c r="R3141" s="24">
        <v>0</v>
      </c>
      <c r="S3141" s="25">
        <v>512</v>
      </c>
      <c r="T3141" s="21"/>
      <c r="U3141" s="22" t="str">
        <f>IFERROR(VLOOKUP(B3141,[1]Planilha1!$A$1:$B$34,2,FALSE),"Liberado")</f>
        <v>Liberado</v>
      </c>
      <c r="V3141" s="21"/>
      <c r="W3141" s="21"/>
      <c r="X3141" s="21"/>
      <c r="Y3141" s="21"/>
      <c r="Z3141" s="21"/>
      <c r="AA3141" s="21"/>
      <c r="AB3141" s="21"/>
      <c r="AC3141" s="21"/>
      <c r="AD3141" s="21"/>
      <c r="AE3141" s="21"/>
      <c r="AF3141" s="21"/>
      <c r="AG3141" s="21"/>
      <c r="AH3141" s="21"/>
      <c r="AI3141" s="21"/>
      <c r="AJ3141" s="21"/>
      <c r="AK3141" s="21"/>
      <c r="AL3141" s="21"/>
      <c r="AM3141" s="21"/>
      <c r="AN3141" s="21"/>
      <c r="AO3141" s="21"/>
      <c r="AP3141" s="21"/>
      <c r="AQ3141" s="21"/>
      <c r="AR3141" s="21"/>
      <c r="AS3141" s="21"/>
      <c r="AT3141" s="21"/>
      <c r="AU3141" s="21"/>
      <c r="AV3141" s="21"/>
      <c r="AW3141" s="21"/>
      <c r="AX3141" s="21"/>
      <c r="AY3141" s="21"/>
      <c r="AZ3141" s="21"/>
      <c r="BA3141" s="21"/>
    </row>
    <row r="3142" spans="1:53" s="45" customFormat="1" ht="20.100000000000001" customHeight="1" x14ac:dyDescent="0.2">
      <c r="A3142" s="12" t="s">
        <v>87</v>
      </c>
      <c r="B3142" s="18" t="s">
        <v>273</v>
      </c>
      <c r="C3142" s="12" t="s">
        <v>318</v>
      </c>
      <c r="D3142" s="12" t="s">
        <v>1761</v>
      </c>
      <c r="E3142" s="19" t="s">
        <v>5</v>
      </c>
      <c r="F3142" s="19" t="s">
        <v>2273</v>
      </c>
      <c r="G3142" s="19" t="s">
        <v>6298</v>
      </c>
      <c r="H3142" s="12" t="s">
        <v>6293</v>
      </c>
      <c r="I3142" s="20">
        <v>27120</v>
      </c>
      <c r="J3142" s="12" t="s">
        <v>2302</v>
      </c>
      <c r="K3142" s="12" t="s">
        <v>3124</v>
      </c>
      <c r="L3142" s="12" t="s">
        <v>2299</v>
      </c>
      <c r="M3142" s="12"/>
      <c r="N3142" s="12" t="s">
        <v>6299</v>
      </c>
      <c r="O3142" s="23">
        <v>0</v>
      </c>
      <c r="P3142" s="23">
        <v>3000</v>
      </c>
      <c r="Q3142" s="23">
        <v>0</v>
      </c>
      <c r="R3142" s="24">
        <v>0</v>
      </c>
      <c r="S3142" s="25">
        <v>416</v>
      </c>
      <c r="T3142" s="21"/>
      <c r="U3142" s="22" t="str">
        <f>IFERROR(VLOOKUP(B3142,[1]Planilha1!$A$1:$B$34,2,FALSE),"Liberado")</f>
        <v>Liberado</v>
      </c>
      <c r="V3142" s="21"/>
      <c r="W3142" s="21"/>
      <c r="X3142" s="21"/>
      <c r="Y3142" s="21"/>
      <c r="Z3142" s="21"/>
      <c r="AA3142" s="21"/>
      <c r="AB3142" s="21"/>
      <c r="AC3142" s="21"/>
      <c r="AD3142" s="21"/>
      <c r="AE3142" s="21"/>
      <c r="AF3142" s="21"/>
      <c r="AG3142" s="21"/>
      <c r="AH3142" s="21"/>
      <c r="AI3142" s="21"/>
      <c r="AJ3142" s="21"/>
      <c r="AK3142" s="21"/>
      <c r="AL3142" s="21"/>
      <c r="AM3142" s="21"/>
      <c r="AN3142" s="21"/>
      <c r="AO3142" s="21"/>
      <c r="AP3142" s="21"/>
      <c r="AQ3142" s="21"/>
      <c r="AR3142" s="21"/>
      <c r="AS3142" s="21"/>
      <c r="AT3142" s="21"/>
      <c r="AU3142" s="21"/>
      <c r="AV3142" s="21"/>
      <c r="AW3142" s="21"/>
      <c r="AX3142" s="21"/>
      <c r="AY3142" s="21"/>
      <c r="AZ3142" s="21"/>
      <c r="BA3142" s="21"/>
    </row>
    <row r="3143" spans="1:53" s="45" customFormat="1" ht="20.100000000000001" customHeight="1" x14ac:dyDescent="0.2">
      <c r="A3143" s="12" t="s">
        <v>87</v>
      </c>
      <c r="B3143" s="18" t="s">
        <v>273</v>
      </c>
      <c r="C3143" s="12" t="s">
        <v>320</v>
      </c>
      <c r="D3143" s="12" t="s">
        <v>1762</v>
      </c>
      <c r="E3143" s="19" t="s">
        <v>5</v>
      </c>
      <c r="F3143" s="19" t="s">
        <v>2273</v>
      </c>
      <c r="G3143" s="19" t="s">
        <v>6300</v>
      </c>
      <c r="H3143" s="12" t="s">
        <v>5933</v>
      </c>
      <c r="I3143" s="20">
        <v>35200</v>
      </c>
      <c r="J3143" s="12" t="s">
        <v>2302</v>
      </c>
      <c r="K3143" s="12" t="s">
        <v>2303</v>
      </c>
      <c r="L3143" s="12" t="s">
        <v>8183</v>
      </c>
      <c r="M3143" s="12"/>
      <c r="N3143" s="12" t="s">
        <v>6301</v>
      </c>
      <c r="O3143" s="23">
        <v>0</v>
      </c>
      <c r="P3143" s="23">
        <v>0</v>
      </c>
      <c r="Q3143" s="23">
        <v>0</v>
      </c>
      <c r="R3143" s="24">
        <v>0</v>
      </c>
      <c r="S3143" s="25">
        <v>544</v>
      </c>
      <c r="T3143" s="21"/>
      <c r="U3143" s="22" t="str">
        <f>IFERROR(VLOOKUP(B3143,[1]Planilha1!$A$1:$B$34,2,FALSE),"Liberado")</f>
        <v>Liberado</v>
      </c>
      <c r="V3143" s="21"/>
      <c r="W3143" s="21"/>
      <c r="X3143" s="21"/>
      <c r="Y3143" s="21"/>
      <c r="Z3143" s="21"/>
      <c r="AA3143" s="21"/>
      <c r="AB3143" s="21"/>
      <c r="AC3143" s="21"/>
      <c r="AD3143" s="21"/>
      <c r="AE3143" s="21"/>
      <c r="AF3143" s="21"/>
      <c r="AG3143" s="21"/>
      <c r="AH3143" s="21"/>
      <c r="AI3143" s="21"/>
      <c r="AJ3143" s="21"/>
      <c r="AK3143" s="21"/>
      <c r="AL3143" s="21"/>
      <c r="AM3143" s="21"/>
      <c r="AN3143" s="21"/>
      <c r="AO3143" s="21"/>
      <c r="AP3143" s="21"/>
      <c r="AQ3143" s="21"/>
      <c r="AR3143" s="21"/>
      <c r="AS3143" s="21"/>
      <c r="AT3143" s="21"/>
      <c r="AU3143" s="21"/>
      <c r="AV3143" s="21"/>
      <c r="AW3143" s="21"/>
      <c r="AX3143" s="21"/>
      <c r="AY3143" s="21"/>
      <c r="AZ3143" s="21"/>
      <c r="BA3143" s="21"/>
    </row>
    <row r="3144" spans="1:53" s="45" customFormat="1" ht="20.100000000000001" customHeight="1" x14ac:dyDescent="0.2">
      <c r="A3144" s="12" t="s">
        <v>87</v>
      </c>
      <c r="B3144" s="18" t="s">
        <v>273</v>
      </c>
      <c r="C3144" s="12" t="s">
        <v>320</v>
      </c>
      <c r="D3144" s="12" t="s">
        <v>7844</v>
      </c>
      <c r="E3144" s="19" t="s">
        <v>5</v>
      </c>
      <c r="F3144" s="19" t="s">
        <v>4670</v>
      </c>
      <c r="G3144" s="19" t="s">
        <v>10807</v>
      </c>
      <c r="H3144" s="12" t="s">
        <v>6263</v>
      </c>
      <c r="I3144" s="20">
        <v>7700.2</v>
      </c>
      <c r="J3144" s="12" t="s">
        <v>2302</v>
      </c>
      <c r="K3144" s="12" t="s">
        <v>2842</v>
      </c>
      <c r="L3144" s="12" t="s">
        <v>8102</v>
      </c>
      <c r="M3144" s="12" t="s">
        <v>10805</v>
      </c>
      <c r="N3144" s="12" t="s">
        <v>10808</v>
      </c>
      <c r="O3144" s="23">
        <v>0</v>
      </c>
      <c r="P3144" s="23">
        <v>0</v>
      </c>
      <c r="Q3144" s="23">
        <v>0</v>
      </c>
      <c r="R3144" s="24">
        <v>0</v>
      </c>
      <c r="S3144" s="25">
        <v>192</v>
      </c>
      <c r="T3144" s="21"/>
      <c r="U3144" s="22" t="str">
        <f>IFERROR(VLOOKUP(B3144,[1]Planilha1!$A$1:$B$34,2,FALSE),"Liberado")</f>
        <v>Liberado</v>
      </c>
      <c r="V3144" s="21"/>
      <c r="W3144" s="21"/>
      <c r="X3144" s="21"/>
      <c r="Y3144" s="21"/>
      <c r="Z3144" s="21"/>
      <c r="AA3144" s="21"/>
      <c r="AB3144" s="21"/>
      <c r="AC3144" s="21"/>
      <c r="AD3144" s="21"/>
      <c r="AE3144" s="21"/>
      <c r="AF3144" s="21"/>
      <c r="AG3144" s="21"/>
      <c r="AH3144" s="21"/>
      <c r="AI3144" s="21"/>
      <c r="AJ3144" s="21"/>
      <c r="AK3144" s="21"/>
      <c r="AL3144" s="21"/>
      <c r="AM3144" s="21"/>
      <c r="AN3144" s="21"/>
      <c r="AO3144" s="21"/>
      <c r="AP3144" s="21"/>
      <c r="AQ3144" s="21"/>
      <c r="AR3144" s="21"/>
      <c r="AS3144" s="21"/>
      <c r="AT3144" s="21"/>
      <c r="AU3144" s="21"/>
      <c r="AV3144" s="21"/>
      <c r="AW3144" s="21"/>
      <c r="AX3144" s="21"/>
      <c r="AY3144" s="21"/>
      <c r="AZ3144" s="21"/>
      <c r="BA3144" s="21"/>
    </row>
    <row r="3145" spans="1:53" s="45" customFormat="1" ht="20.100000000000001" customHeight="1" x14ac:dyDescent="0.2">
      <c r="A3145" s="12" t="s">
        <v>87</v>
      </c>
      <c r="B3145" s="18" t="s">
        <v>273</v>
      </c>
      <c r="C3145" s="12" t="s">
        <v>320</v>
      </c>
      <c r="D3145" s="12" t="s">
        <v>10809</v>
      </c>
      <c r="E3145" s="19" t="s">
        <v>5</v>
      </c>
      <c r="F3145" s="19" t="s">
        <v>2244</v>
      </c>
      <c r="G3145" s="19" t="s">
        <v>10810</v>
      </c>
      <c r="H3145" s="12" t="s">
        <v>10811</v>
      </c>
      <c r="I3145" s="20">
        <v>14500</v>
      </c>
      <c r="J3145" s="12" t="s">
        <v>2302</v>
      </c>
      <c r="K3145" s="12" t="s">
        <v>2303</v>
      </c>
      <c r="L3145" s="12" t="s">
        <v>7875</v>
      </c>
      <c r="M3145" s="12"/>
      <c r="N3145" s="12" t="s">
        <v>10812</v>
      </c>
      <c r="O3145" s="23">
        <v>0</v>
      </c>
      <c r="P3145" s="23">
        <v>0</v>
      </c>
      <c r="Q3145" s="23">
        <v>0</v>
      </c>
      <c r="R3145" s="24">
        <v>0</v>
      </c>
      <c r="S3145" s="25">
        <v>128</v>
      </c>
      <c r="T3145" s="21"/>
      <c r="U3145" s="22" t="str">
        <f>IFERROR(VLOOKUP(B3145,[1]Planilha1!$A$1:$B$34,2,FALSE),"Liberado")</f>
        <v>Liberado</v>
      </c>
      <c r="V3145" s="21"/>
      <c r="W3145" s="21"/>
      <c r="X3145" s="21"/>
      <c r="Y3145" s="21"/>
      <c r="Z3145" s="21"/>
      <c r="AA3145" s="21"/>
      <c r="AB3145" s="21"/>
      <c r="AC3145" s="21"/>
      <c r="AD3145" s="21"/>
      <c r="AE3145" s="21"/>
      <c r="AF3145" s="21"/>
      <c r="AG3145" s="21"/>
      <c r="AH3145" s="21"/>
      <c r="AI3145" s="21"/>
      <c r="AJ3145" s="21"/>
      <c r="AK3145" s="21"/>
      <c r="AL3145" s="21"/>
      <c r="AM3145" s="21"/>
      <c r="AN3145" s="21"/>
      <c r="AO3145" s="21"/>
      <c r="AP3145" s="21"/>
      <c r="AQ3145" s="21"/>
      <c r="AR3145" s="21"/>
      <c r="AS3145" s="21"/>
      <c r="AT3145" s="21"/>
      <c r="AU3145" s="21"/>
      <c r="AV3145" s="21"/>
      <c r="AW3145" s="21"/>
      <c r="AX3145" s="21"/>
      <c r="AY3145" s="21"/>
      <c r="AZ3145" s="21"/>
      <c r="BA3145" s="21"/>
    </row>
    <row r="3146" spans="1:53" s="45" customFormat="1" ht="20.100000000000001" customHeight="1" x14ac:dyDescent="0.2">
      <c r="A3146" s="12" t="s">
        <v>87</v>
      </c>
      <c r="B3146" s="18" t="s">
        <v>273</v>
      </c>
      <c r="C3146" s="12" t="s">
        <v>519</v>
      </c>
      <c r="D3146" s="12" t="s">
        <v>1763</v>
      </c>
      <c r="E3146" s="19" t="s">
        <v>5</v>
      </c>
      <c r="F3146" s="19" t="s">
        <v>2244</v>
      </c>
      <c r="G3146" s="19" t="s">
        <v>6302</v>
      </c>
      <c r="H3146" s="12" t="s">
        <v>6303</v>
      </c>
      <c r="I3146" s="20">
        <v>31520</v>
      </c>
      <c r="J3146" s="12" t="s">
        <v>2302</v>
      </c>
      <c r="K3146" s="12" t="s">
        <v>3124</v>
      </c>
      <c r="L3146" s="12" t="s">
        <v>2299</v>
      </c>
      <c r="M3146" s="12"/>
      <c r="N3146" s="12" t="s">
        <v>6304</v>
      </c>
      <c r="O3146" s="23">
        <v>0</v>
      </c>
      <c r="P3146" s="23">
        <v>7000</v>
      </c>
      <c r="Q3146" s="23">
        <v>0</v>
      </c>
      <c r="R3146" s="24">
        <v>0</v>
      </c>
      <c r="S3146" s="25">
        <v>960</v>
      </c>
      <c r="T3146" s="21"/>
      <c r="U3146" s="22" t="str">
        <f>IFERROR(VLOOKUP(B3146,[1]Planilha1!$A$1:$B$34,2,FALSE),"Liberado")</f>
        <v>Liberado</v>
      </c>
      <c r="V3146" s="21"/>
      <c r="W3146" s="21"/>
      <c r="X3146" s="21"/>
      <c r="Y3146" s="21"/>
      <c r="Z3146" s="21"/>
      <c r="AA3146" s="21"/>
      <c r="AB3146" s="21"/>
      <c r="AC3146" s="21"/>
      <c r="AD3146" s="21"/>
      <c r="AE3146" s="21"/>
      <c r="AF3146" s="21"/>
      <c r="AG3146" s="21"/>
      <c r="AH3146" s="21"/>
      <c r="AI3146" s="21"/>
      <c r="AJ3146" s="21"/>
      <c r="AK3146" s="21"/>
      <c r="AL3146" s="21"/>
      <c r="AM3146" s="21"/>
      <c r="AN3146" s="21"/>
      <c r="AO3146" s="21"/>
      <c r="AP3146" s="21"/>
      <c r="AQ3146" s="21"/>
      <c r="AR3146" s="21"/>
      <c r="AS3146" s="21"/>
      <c r="AT3146" s="21"/>
      <c r="AU3146" s="21"/>
      <c r="AV3146" s="21"/>
      <c r="AW3146" s="21"/>
      <c r="AX3146" s="21"/>
      <c r="AY3146" s="21"/>
      <c r="AZ3146" s="21"/>
      <c r="BA3146" s="21"/>
    </row>
    <row r="3147" spans="1:53" s="45" customFormat="1" ht="20.100000000000001" customHeight="1" x14ac:dyDescent="0.2">
      <c r="A3147" s="12" t="s">
        <v>87</v>
      </c>
      <c r="B3147" s="18" t="s">
        <v>273</v>
      </c>
      <c r="C3147" s="12" t="s">
        <v>519</v>
      </c>
      <c r="D3147" s="12" t="s">
        <v>1764</v>
      </c>
      <c r="E3147" s="19" t="s">
        <v>5</v>
      </c>
      <c r="F3147" s="19" t="s">
        <v>2273</v>
      </c>
      <c r="G3147" s="19" t="s">
        <v>6305</v>
      </c>
      <c r="H3147" s="12" t="s">
        <v>6303</v>
      </c>
      <c r="I3147" s="20">
        <v>20000</v>
      </c>
      <c r="J3147" s="12" t="s">
        <v>2258</v>
      </c>
      <c r="K3147" s="12" t="s">
        <v>6306</v>
      </c>
      <c r="L3147" s="12" t="s">
        <v>2368</v>
      </c>
      <c r="M3147" s="12"/>
      <c r="N3147" s="12" t="s">
        <v>6307</v>
      </c>
      <c r="O3147" s="23">
        <v>0</v>
      </c>
      <c r="P3147" s="23">
        <v>8000</v>
      </c>
      <c r="Q3147" s="23">
        <v>0</v>
      </c>
      <c r="R3147" s="24">
        <v>0</v>
      </c>
      <c r="S3147" s="25">
        <v>832</v>
      </c>
      <c r="T3147" s="21"/>
      <c r="U3147" s="22" t="str">
        <f>IFERROR(VLOOKUP(B3147,[1]Planilha1!$A$1:$B$34,2,FALSE),"Liberado")</f>
        <v>Liberado</v>
      </c>
      <c r="V3147" s="21"/>
      <c r="W3147" s="21"/>
      <c r="X3147" s="21"/>
      <c r="Y3147" s="21"/>
      <c r="Z3147" s="21"/>
      <c r="AA3147" s="21"/>
      <c r="AB3147" s="21"/>
      <c r="AC3147" s="21"/>
      <c r="AD3147" s="21"/>
      <c r="AE3147" s="21"/>
      <c r="AF3147" s="21"/>
      <c r="AG3147" s="21"/>
      <c r="AH3147" s="21"/>
      <c r="AI3147" s="21"/>
      <c r="AJ3147" s="21"/>
      <c r="AK3147" s="21"/>
      <c r="AL3147" s="21"/>
      <c r="AM3147" s="21"/>
      <c r="AN3147" s="21"/>
      <c r="AO3147" s="21"/>
      <c r="AP3147" s="21"/>
      <c r="AQ3147" s="21"/>
      <c r="AR3147" s="21"/>
      <c r="AS3147" s="21"/>
      <c r="AT3147" s="21"/>
      <c r="AU3147" s="21"/>
      <c r="AV3147" s="21"/>
      <c r="AW3147" s="21"/>
      <c r="AX3147" s="21"/>
      <c r="AY3147" s="21"/>
      <c r="AZ3147" s="21"/>
      <c r="BA3147" s="21"/>
    </row>
    <row r="3148" spans="1:53" s="45" customFormat="1" ht="20.100000000000001" customHeight="1" x14ac:dyDescent="0.2">
      <c r="A3148" s="12" t="s">
        <v>87</v>
      </c>
      <c r="B3148" s="18" t="s">
        <v>273</v>
      </c>
      <c r="C3148" s="12" t="s">
        <v>519</v>
      </c>
      <c r="D3148" s="12" t="s">
        <v>1765</v>
      </c>
      <c r="E3148" s="19" t="s">
        <v>5</v>
      </c>
      <c r="F3148" s="19" t="s">
        <v>2273</v>
      </c>
      <c r="G3148" s="19" t="s">
        <v>6308</v>
      </c>
      <c r="H3148" s="12" t="s">
        <v>6303</v>
      </c>
      <c r="I3148" s="20">
        <v>35200</v>
      </c>
      <c r="J3148" s="12" t="s">
        <v>2302</v>
      </c>
      <c r="K3148" s="12" t="s">
        <v>3124</v>
      </c>
      <c r="L3148" s="12" t="s">
        <v>2299</v>
      </c>
      <c r="M3148" s="12"/>
      <c r="N3148" s="12" t="s">
        <v>6309</v>
      </c>
      <c r="O3148" s="23">
        <v>0</v>
      </c>
      <c r="P3148" s="23">
        <v>0</v>
      </c>
      <c r="Q3148" s="23">
        <v>0</v>
      </c>
      <c r="R3148" s="24">
        <v>0</v>
      </c>
      <c r="S3148" s="25">
        <v>384</v>
      </c>
      <c r="T3148" s="21"/>
      <c r="U3148" s="22" t="str">
        <f>IFERROR(VLOOKUP(B3148,[1]Planilha1!$A$1:$B$34,2,FALSE),"Liberado")</f>
        <v>Liberado</v>
      </c>
      <c r="V3148" s="21"/>
      <c r="W3148" s="21"/>
      <c r="X3148" s="21"/>
      <c r="Y3148" s="21"/>
      <c r="Z3148" s="21"/>
      <c r="AA3148" s="21"/>
      <c r="AB3148" s="21"/>
      <c r="AC3148" s="21"/>
      <c r="AD3148" s="21"/>
      <c r="AE3148" s="21"/>
      <c r="AF3148" s="21"/>
      <c r="AG3148" s="21"/>
      <c r="AH3148" s="21"/>
      <c r="AI3148" s="21"/>
      <c r="AJ3148" s="21"/>
      <c r="AK3148" s="21"/>
      <c r="AL3148" s="21"/>
      <c r="AM3148" s="21"/>
      <c r="AN3148" s="21"/>
      <c r="AO3148" s="21"/>
      <c r="AP3148" s="21"/>
      <c r="AQ3148" s="21"/>
      <c r="AR3148" s="21"/>
      <c r="AS3148" s="21"/>
      <c r="AT3148" s="21"/>
      <c r="AU3148" s="21"/>
      <c r="AV3148" s="21"/>
      <c r="AW3148" s="21"/>
      <c r="AX3148" s="21"/>
      <c r="AY3148" s="21"/>
      <c r="AZ3148" s="21"/>
      <c r="BA3148" s="21"/>
    </row>
    <row r="3149" spans="1:53" s="45" customFormat="1" ht="20.100000000000001" customHeight="1" x14ac:dyDescent="0.2">
      <c r="A3149" s="12" t="s">
        <v>87</v>
      </c>
      <c r="B3149" s="18" t="s">
        <v>273</v>
      </c>
      <c r="C3149" s="12" t="s">
        <v>519</v>
      </c>
      <c r="D3149" s="12" t="s">
        <v>1766</v>
      </c>
      <c r="E3149" s="19" t="s">
        <v>5</v>
      </c>
      <c r="F3149" s="19" t="s">
        <v>2273</v>
      </c>
      <c r="G3149" s="19" t="s">
        <v>6310</v>
      </c>
      <c r="H3149" s="12" t="s">
        <v>6303</v>
      </c>
      <c r="I3149" s="20">
        <v>9319.6</v>
      </c>
      <c r="J3149" s="12" t="s">
        <v>2302</v>
      </c>
      <c r="K3149" s="12" t="s">
        <v>2303</v>
      </c>
      <c r="L3149" s="12" t="s">
        <v>2677</v>
      </c>
      <c r="M3149" s="12"/>
      <c r="N3149" s="12" t="s">
        <v>6311</v>
      </c>
      <c r="O3149" s="23">
        <v>0</v>
      </c>
      <c r="P3149" s="23">
        <v>0</v>
      </c>
      <c r="Q3149" s="23">
        <v>0</v>
      </c>
      <c r="R3149" s="24">
        <v>0</v>
      </c>
      <c r="S3149" s="25">
        <v>160</v>
      </c>
      <c r="T3149" s="21"/>
      <c r="U3149" s="22" t="str">
        <f>IFERROR(VLOOKUP(B3149,[1]Planilha1!$A$1:$B$34,2,FALSE),"Liberado")</f>
        <v>Liberado</v>
      </c>
      <c r="V3149" s="21"/>
      <c r="W3149" s="21"/>
      <c r="X3149" s="21"/>
      <c r="Y3149" s="21"/>
      <c r="Z3149" s="21"/>
      <c r="AA3149" s="21"/>
      <c r="AB3149" s="21"/>
      <c r="AC3149" s="21"/>
      <c r="AD3149" s="21"/>
      <c r="AE3149" s="21"/>
      <c r="AF3149" s="21"/>
      <c r="AG3149" s="21"/>
      <c r="AH3149" s="21"/>
      <c r="AI3149" s="21"/>
      <c r="AJ3149" s="21"/>
      <c r="AK3149" s="21"/>
      <c r="AL3149" s="21"/>
      <c r="AM3149" s="21"/>
      <c r="AN3149" s="21"/>
      <c r="AO3149" s="21"/>
      <c r="AP3149" s="21"/>
      <c r="AQ3149" s="21"/>
      <c r="AR3149" s="21"/>
      <c r="AS3149" s="21"/>
      <c r="AT3149" s="21"/>
      <c r="AU3149" s="21"/>
      <c r="AV3149" s="21"/>
      <c r="AW3149" s="21"/>
      <c r="AX3149" s="21"/>
      <c r="AY3149" s="21"/>
      <c r="AZ3149" s="21"/>
      <c r="BA3149" s="21"/>
    </row>
    <row r="3150" spans="1:53" s="45" customFormat="1" ht="20.100000000000001" customHeight="1" x14ac:dyDescent="0.2">
      <c r="A3150" s="12" t="s">
        <v>87</v>
      </c>
      <c r="B3150" s="18" t="s">
        <v>273</v>
      </c>
      <c r="C3150" s="12" t="s">
        <v>519</v>
      </c>
      <c r="D3150" s="12" t="s">
        <v>10813</v>
      </c>
      <c r="E3150" s="19" t="s">
        <v>5</v>
      </c>
      <c r="F3150" s="19" t="s">
        <v>2273</v>
      </c>
      <c r="G3150" s="19" t="s">
        <v>10814</v>
      </c>
      <c r="H3150" s="12" t="s">
        <v>10815</v>
      </c>
      <c r="I3150" s="20">
        <v>1053240</v>
      </c>
      <c r="J3150" s="12" t="s">
        <v>2302</v>
      </c>
      <c r="K3150" s="12" t="s">
        <v>3124</v>
      </c>
      <c r="L3150" s="12" t="s">
        <v>2288</v>
      </c>
      <c r="M3150" s="12"/>
      <c r="N3150" s="12" t="s">
        <v>10816</v>
      </c>
      <c r="O3150" s="23">
        <v>0</v>
      </c>
      <c r="P3150" s="23">
        <v>0</v>
      </c>
      <c r="Q3150" s="23">
        <v>0</v>
      </c>
      <c r="R3150" s="24">
        <v>0</v>
      </c>
      <c r="S3150" s="25">
        <v>160</v>
      </c>
      <c r="T3150" s="21"/>
      <c r="U3150" s="22" t="str">
        <f>IFERROR(VLOOKUP(B3150,[1]Planilha1!$A$1:$B$34,2,FALSE),"Liberado")</f>
        <v>Liberado</v>
      </c>
      <c r="V3150" s="21"/>
      <c r="W3150" s="21"/>
      <c r="X3150" s="21"/>
      <c r="Y3150" s="21"/>
      <c r="Z3150" s="21"/>
      <c r="AA3150" s="21"/>
      <c r="AB3150" s="21"/>
      <c r="AC3150" s="21"/>
      <c r="AD3150" s="21"/>
      <c r="AE3150" s="21"/>
      <c r="AF3150" s="21"/>
      <c r="AG3150" s="21"/>
      <c r="AH3150" s="21"/>
      <c r="AI3150" s="21"/>
      <c r="AJ3150" s="21"/>
      <c r="AK3150" s="21"/>
      <c r="AL3150" s="21"/>
      <c r="AM3150" s="21"/>
      <c r="AN3150" s="21"/>
      <c r="AO3150" s="21"/>
      <c r="AP3150" s="21"/>
      <c r="AQ3150" s="21"/>
      <c r="AR3150" s="21"/>
      <c r="AS3150" s="21"/>
      <c r="AT3150" s="21"/>
      <c r="AU3150" s="21"/>
      <c r="AV3150" s="21"/>
      <c r="AW3150" s="21"/>
      <c r="AX3150" s="21"/>
      <c r="AY3150" s="21"/>
      <c r="AZ3150" s="21"/>
      <c r="BA3150" s="21"/>
    </row>
    <row r="3151" spans="1:53" s="45" customFormat="1" ht="20.100000000000001" customHeight="1" x14ac:dyDescent="0.2">
      <c r="A3151" s="12" t="s">
        <v>87</v>
      </c>
      <c r="B3151" s="18" t="s">
        <v>273</v>
      </c>
      <c r="C3151" s="12" t="s">
        <v>519</v>
      </c>
      <c r="D3151" s="12" t="s">
        <v>10817</v>
      </c>
      <c r="E3151" s="19" t="s">
        <v>5</v>
      </c>
      <c r="F3151" s="19" t="s">
        <v>2881</v>
      </c>
      <c r="G3151" s="19" t="s">
        <v>10818</v>
      </c>
      <c r="H3151" s="12" t="s">
        <v>10815</v>
      </c>
      <c r="I3151" s="20">
        <v>880</v>
      </c>
      <c r="J3151" s="12" t="s">
        <v>2302</v>
      </c>
      <c r="K3151" s="12" t="s">
        <v>10819</v>
      </c>
      <c r="L3151" s="12" t="s">
        <v>7875</v>
      </c>
      <c r="M3151" s="12"/>
      <c r="N3151" s="12" t="s">
        <v>10820</v>
      </c>
      <c r="O3151" s="23">
        <v>0</v>
      </c>
      <c r="P3151" s="23">
        <v>0</v>
      </c>
      <c r="Q3151" s="23">
        <v>0</v>
      </c>
      <c r="R3151" s="24">
        <v>0</v>
      </c>
      <c r="S3151" s="25">
        <v>190</v>
      </c>
      <c r="T3151" s="21"/>
      <c r="U3151" s="22" t="str">
        <f>IFERROR(VLOOKUP(B3151,[1]Planilha1!$A$1:$B$34,2,FALSE),"Liberado")</f>
        <v>Liberado</v>
      </c>
      <c r="V3151" s="21"/>
      <c r="W3151" s="21"/>
      <c r="X3151" s="21"/>
      <c r="Y3151" s="21"/>
      <c r="Z3151" s="21"/>
      <c r="AA3151" s="21"/>
      <c r="AB3151" s="21"/>
      <c r="AC3151" s="21"/>
      <c r="AD3151" s="21"/>
      <c r="AE3151" s="21"/>
      <c r="AF3151" s="21"/>
      <c r="AG3151" s="21"/>
      <c r="AH3151" s="21"/>
      <c r="AI3151" s="21"/>
      <c r="AJ3151" s="21"/>
      <c r="AK3151" s="21"/>
      <c r="AL3151" s="21"/>
      <c r="AM3151" s="21"/>
      <c r="AN3151" s="21"/>
      <c r="AO3151" s="21"/>
      <c r="AP3151" s="21"/>
      <c r="AQ3151" s="21"/>
      <c r="AR3151" s="21"/>
      <c r="AS3151" s="21"/>
      <c r="AT3151" s="21"/>
      <c r="AU3151" s="21"/>
      <c r="AV3151" s="21"/>
      <c r="AW3151" s="21"/>
      <c r="AX3151" s="21"/>
      <c r="AY3151" s="21"/>
      <c r="AZ3151" s="21"/>
      <c r="BA3151" s="21"/>
    </row>
    <row r="3152" spans="1:53" s="45" customFormat="1" ht="20.100000000000001" customHeight="1" x14ac:dyDescent="0.2">
      <c r="A3152" s="12" t="s">
        <v>87</v>
      </c>
      <c r="B3152" s="18" t="s">
        <v>273</v>
      </c>
      <c r="C3152" s="12" t="s">
        <v>534</v>
      </c>
      <c r="D3152" s="12" t="s">
        <v>1767</v>
      </c>
      <c r="E3152" s="19" t="s">
        <v>5</v>
      </c>
      <c r="F3152" s="19" t="s">
        <v>2273</v>
      </c>
      <c r="G3152" s="19" t="s">
        <v>6312</v>
      </c>
      <c r="H3152" s="12" t="s">
        <v>6090</v>
      </c>
      <c r="I3152" s="20">
        <v>28960</v>
      </c>
      <c r="J3152" s="12" t="s">
        <v>2258</v>
      </c>
      <c r="K3152" s="12" t="s">
        <v>6313</v>
      </c>
      <c r="L3152" s="12" t="s">
        <v>2368</v>
      </c>
      <c r="M3152" s="12"/>
      <c r="N3152" s="12" t="s">
        <v>6314</v>
      </c>
      <c r="O3152" s="23">
        <v>0</v>
      </c>
      <c r="P3152" s="23">
        <v>10000</v>
      </c>
      <c r="Q3152" s="23">
        <v>0</v>
      </c>
      <c r="R3152" s="24">
        <v>0</v>
      </c>
      <c r="S3152" s="25">
        <v>960</v>
      </c>
      <c r="T3152" s="21"/>
      <c r="U3152" s="22" t="str">
        <f>IFERROR(VLOOKUP(B3152,[1]Planilha1!$A$1:$B$34,2,FALSE),"Liberado")</f>
        <v>Liberado</v>
      </c>
      <c r="V3152" s="21"/>
      <c r="W3152" s="21"/>
      <c r="X3152" s="21"/>
      <c r="Y3152" s="21"/>
      <c r="Z3152" s="21"/>
      <c r="AA3152" s="21"/>
      <c r="AB3152" s="21"/>
      <c r="AC3152" s="21"/>
      <c r="AD3152" s="21"/>
      <c r="AE3152" s="21"/>
      <c r="AF3152" s="21"/>
      <c r="AG3152" s="21"/>
      <c r="AH3152" s="21"/>
      <c r="AI3152" s="21"/>
      <c r="AJ3152" s="21"/>
      <c r="AK3152" s="21"/>
      <c r="AL3152" s="21"/>
      <c r="AM3152" s="21"/>
      <c r="AN3152" s="21"/>
      <c r="AO3152" s="21"/>
      <c r="AP3152" s="21"/>
      <c r="AQ3152" s="21"/>
      <c r="AR3152" s="21"/>
      <c r="AS3152" s="21"/>
      <c r="AT3152" s="21"/>
      <c r="AU3152" s="21"/>
      <c r="AV3152" s="21"/>
      <c r="AW3152" s="21"/>
      <c r="AX3152" s="21"/>
      <c r="AY3152" s="21"/>
      <c r="AZ3152" s="21"/>
      <c r="BA3152" s="21"/>
    </row>
    <row r="3153" spans="1:53" s="45" customFormat="1" ht="20.100000000000001" customHeight="1" x14ac:dyDescent="0.2">
      <c r="A3153" s="12" t="s">
        <v>87</v>
      </c>
      <c r="B3153" s="18" t="s">
        <v>273</v>
      </c>
      <c r="C3153" s="12" t="s">
        <v>534</v>
      </c>
      <c r="D3153" s="12" t="s">
        <v>1768</v>
      </c>
      <c r="E3153" s="19" t="s">
        <v>5</v>
      </c>
      <c r="F3153" s="19" t="s">
        <v>15</v>
      </c>
      <c r="G3153" s="19" t="s">
        <v>6315</v>
      </c>
      <c r="H3153" s="12" t="s">
        <v>6316</v>
      </c>
      <c r="I3153" s="20">
        <v>28960</v>
      </c>
      <c r="J3153" s="12" t="s">
        <v>2258</v>
      </c>
      <c r="K3153" s="12" t="s">
        <v>6317</v>
      </c>
      <c r="L3153" s="12" t="s">
        <v>2368</v>
      </c>
      <c r="M3153" s="12"/>
      <c r="N3153" s="12" t="s">
        <v>10821</v>
      </c>
      <c r="O3153" s="23">
        <v>0</v>
      </c>
      <c r="P3153" s="23">
        <v>10000</v>
      </c>
      <c r="Q3153" s="23">
        <v>0</v>
      </c>
      <c r="R3153" s="24">
        <v>0</v>
      </c>
      <c r="S3153" s="25">
        <v>864</v>
      </c>
      <c r="T3153" s="21"/>
      <c r="U3153" s="22" t="str">
        <f>IFERROR(VLOOKUP(B3153,[1]Planilha1!$A$1:$B$34,2,FALSE),"Liberado")</f>
        <v>Liberado</v>
      </c>
      <c r="V3153" s="21"/>
      <c r="W3153" s="21"/>
      <c r="X3153" s="21"/>
      <c r="Y3153" s="21"/>
      <c r="Z3153" s="21"/>
      <c r="AA3153" s="21"/>
      <c r="AB3153" s="21"/>
      <c r="AC3153" s="21"/>
      <c r="AD3153" s="21"/>
      <c r="AE3153" s="21"/>
      <c r="AF3153" s="21"/>
      <c r="AG3153" s="21"/>
      <c r="AH3153" s="21"/>
      <c r="AI3153" s="21"/>
      <c r="AJ3153" s="21"/>
      <c r="AK3153" s="21"/>
      <c r="AL3153" s="21"/>
      <c r="AM3153" s="21"/>
      <c r="AN3153" s="21"/>
      <c r="AO3153" s="21"/>
      <c r="AP3153" s="21"/>
      <c r="AQ3153" s="21"/>
      <c r="AR3153" s="21"/>
      <c r="AS3153" s="21"/>
      <c r="AT3153" s="21"/>
      <c r="AU3153" s="21"/>
      <c r="AV3153" s="21"/>
      <c r="AW3153" s="21"/>
      <c r="AX3153" s="21"/>
      <c r="AY3153" s="21"/>
      <c r="AZ3153" s="21"/>
      <c r="BA3153" s="21"/>
    </row>
    <row r="3154" spans="1:53" s="45" customFormat="1" ht="20.100000000000001" customHeight="1" x14ac:dyDescent="0.2">
      <c r="A3154" s="12" t="s">
        <v>87</v>
      </c>
      <c r="B3154" s="18" t="s">
        <v>273</v>
      </c>
      <c r="C3154" s="12" t="s">
        <v>534</v>
      </c>
      <c r="D3154" s="12" t="s">
        <v>1769</v>
      </c>
      <c r="E3154" s="19" t="s">
        <v>5</v>
      </c>
      <c r="F3154" s="19" t="s">
        <v>2273</v>
      </c>
      <c r="G3154" s="19" t="s">
        <v>6318</v>
      </c>
      <c r="H3154" s="12" t="s">
        <v>6090</v>
      </c>
      <c r="I3154" s="20">
        <v>35200</v>
      </c>
      <c r="J3154" s="12" t="s">
        <v>2302</v>
      </c>
      <c r="K3154" s="12" t="s">
        <v>2303</v>
      </c>
      <c r="L3154" s="12" t="s">
        <v>2288</v>
      </c>
      <c r="M3154" s="12"/>
      <c r="N3154" s="12" t="s">
        <v>6319</v>
      </c>
      <c r="O3154" s="23">
        <v>0</v>
      </c>
      <c r="P3154" s="23">
        <v>0</v>
      </c>
      <c r="Q3154" s="23">
        <v>0</v>
      </c>
      <c r="R3154" s="24">
        <v>0</v>
      </c>
      <c r="S3154" s="25">
        <v>352</v>
      </c>
      <c r="T3154" s="21"/>
      <c r="U3154" s="22" t="str">
        <f>IFERROR(VLOOKUP(B3154,[1]Planilha1!$A$1:$B$34,2,FALSE),"Liberado")</f>
        <v>Liberado</v>
      </c>
      <c r="V3154" s="21"/>
      <c r="W3154" s="21"/>
      <c r="X3154" s="21"/>
      <c r="Y3154" s="21"/>
      <c r="Z3154" s="21"/>
      <c r="AA3154" s="21"/>
      <c r="AB3154" s="21"/>
      <c r="AC3154" s="21"/>
      <c r="AD3154" s="21"/>
      <c r="AE3154" s="21"/>
      <c r="AF3154" s="21"/>
      <c r="AG3154" s="21"/>
      <c r="AH3154" s="21"/>
      <c r="AI3154" s="21"/>
      <c r="AJ3154" s="21"/>
      <c r="AK3154" s="21"/>
      <c r="AL3154" s="21"/>
      <c r="AM3154" s="21"/>
      <c r="AN3154" s="21"/>
      <c r="AO3154" s="21"/>
      <c r="AP3154" s="21"/>
      <c r="AQ3154" s="21"/>
      <c r="AR3154" s="21"/>
      <c r="AS3154" s="21"/>
      <c r="AT3154" s="21"/>
      <c r="AU3154" s="21"/>
      <c r="AV3154" s="21"/>
      <c r="AW3154" s="21"/>
      <c r="AX3154" s="21"/>
      <c r="AY3154" s="21"/>
      <c r="AZ3154" s="21"/>
      <c r="BA3154" s="21"/>
    </row>
    <row r="3155" spans="1:53" s="45" customFormat="1" ht="20.100000000000001" customHeight="1" x14ac:dyDescent="0.2">
      <c r="A3155" s="12" t="s">
        <v>87</v>
      </c>
      <c r="B3155" s="18" t="s">
        <v>273</v>
      </c>
      <c r="C3155" s="12" t="s">
        <v>534</v>
      </c>
      <c r="D3155" s="12" t="s">
        <v>1770</v>
      </c>
      <c r="E3155" s="19" t="s">
        <v>5</v>
      </c>
      <c r="F3155" s="19" t="s">
        <v>10</v>
      </c>
      <c r="G3155" s="19" t="s">
        <v>6320</v>
      </c>
      <c r="H3155" s="12" t="s">
        <v>6090</v>
      </c>
      <c r="I3155" s="20">
        <v>32248.48</v>
      </c>
      <c r="J3155" s="12" t="s">
        <v>2302</v>
      </c>
      <c r="K3155" s="12" t="s">
        <v>5796</v>
      </c>
      <c r="L3155" s="12" t="s">
        <v>2466</v>
      </c>
      <c r="M3155" s="12"/>
      <c r="N3155" s="12" t="s">
        <v>6321</v>
      </c>
      <c r="O3155" s="23">
        <v>0</v>
      </c>
      <c r="P3155" s="23">
        <v>0</v>
      </c>
      <c r="Q3155" s="23">
        <v>0</v>
      </c>
      <c r="R3155" s="24">
        <v>0</v>
      </c>
      <c r="S3155" s="25">
        <v>352</v>
      </c>
      <c r="T3155" s="21"/>
      <c r="U3155" s="22" t="str">
        <f>IFERROR(VLOOKUP(B3155,[1]Planilha1!$A$1:$B$34,2,FALSE),"Liberado")</f>
        <v>Liberado</v>
      </c>
      <c r="V3155" s="21"/>
      <c r="W3155" s="21"/>
      <c r="X3155" s="21"/>
      <c r="Y3155" s="21"/>
      <c r="Z3155" s="21"/>
      <c r="AA3155" s="21"/>
      <c r="AB3155" s="21"/>
      <c r="AC3155" s="21"/>
      <c r="AD3155" s="21"/>
      <c r="AE3155" s="21"/>
      <c r="AF3155" s="21"/>
      <c r="AG3155" s="21"/>
      <c r="AH3155" s="21"/>
      <c r="AI3155" s="21"/>
      <c r="AJ3155" s="21"/>
      <c r="AK3155" s="21"/>
      <c r="AL3155" s="21"/>
      <c r="AM3155" s="21"/>
      <c r="AN3155" s="21"/>
      <c r="AO3155" s="21"/>
      <c r="AP3155" s="21"/>
      <c r="AQ3155" s="21"/>
      <c r="AR3155" s="21"/>
      <c r="AS3155" s="21"/>
      <c r="AT3155" s="21"/>
      <c r="AU3155" s="21"/>
      <c r="AV3155" s="21"/>
      <c r="AW3155" s="21"/>
      <c r="AX3155" s="21"/>
      <c r="AY3155" s="21"/>
      <c r="AZ3155" s="21"/>
      <c r="BA3155" s="21"/>
    </row>
    <row r="3156" spans="1:53" s="45" customFormat="1" ht="20.100000000000001" customHeight="1" x14ac:dyDescent="0.2">
      <c r="A3156" s="12" t="s">
        <v>87</v>
      </c>
      <c r="B3156" s="18" t="s">
        <v>273</v>
      </c>
      <c r="C3156" s="12" t="s">
        <v>534</v>
      </c>
      <c r="D3156" s="12" t="s">
        <v>10822</v>
      </c>
      <c r="E3156" s="19" t="s">
        <v>5</v>
      </c>
      <c r="F3156" s="19" t="s">
        <v>2273</v>
      </c>
      <c r="G3156" s="19" t="s">
        <v>10823</v>
      </c>
      <c r="H3156" s="12" t="s">
        <v>10824</v>
      </c>
      <c r="I3156" s="20">
        <v>20000</v>
      </c>
      <c r="J3156" s="12" t="s">
        <v>2258</v>
      </c>
      <c r="K3156" s="12" t="s">
        <v>10825</v>
      </c>
      <c r="L3156" s="12" t="s">
        <v>2368</v>
      </c>
      <c r="M3156" s="12"/>
      <c r="N3156" s="12" t="s">
        <v>2412</v>
      </c>
      <c r="O3156" s="23">
        <v>0</v>
      </c>
      <c r="P3156" s="23">
        <v>0</v>
      </c>
      <c r="Q3156" s="23">
        <v>0</v>
      </c>
      <c r="R3156" s="24">
        <v>0</v>
      </c>
      <c r="S3156" s="25">
        <v>200</v>
      </c>
      <c r="T3156" s="21"/>
      <c r="U3156" s="22" t="str">
        <f>IFERROR(VLOOKUP(B3156,[1]Planilha1!$A$1:$B$34,2,FALSE),"Liberado")</f>
        <v>Liberado</v>
      </c>
      <c r="V3156" s="21"/>
      <c r="W3156" s="21"/>
      <c r="X3156" s="21"/>
      <c r="Y3156" s="21"/>
      <c r="Z3156" s="21"/>
      <c r="AA3156" s="21"/>
      <c r="AB3156" s="21"/>
      <c r="AC3156" s="21"/>
      <c r="AD3156" s="21"/>
      <c r="AE3156" s="21"/>
      <c r="AF3156" s="21"/>
      <c r="AG3156" s="21"/>
      <c r="AH3156" s="21"/>
      <c r="AI3156" s="21"/>
      <c r="AJ3156" s="21"/>
      <c r="AK3156" s="21"/>
      <c r="AL3156" s="21"/>
      <c r="AM3156" s="21"/>
      <c r="AN3156" s="21"/>
      <c r="AO3156" s="21"/>
      <c r="AP3156" s="21"/>
      <c r="AQ3156" s="21"/>
      <c r="AR3156" s="21"/>
      <c r="AS3156" s="21"/>
      <c r="AT3156" s="21"/>
      <c r="AU3156" s="21"/>
      <c r="AV3156" s="21"/>
      <c r="AW3156" s="21"/>
      <c r="AX3156" s="21"/>
      <c r="AY3156" s="21"/>
      <c r="AZ3156" s="21"/>
      <c r="BA3156" s="21"/>
    </row>
    <row r="3157" spans="1:53" s="45" customFormat="1" ht="20.100000000000001" customHeight="1" x14ac:dyDescent="0.2">
      <c r="A3157" s="12" t="s">
        <v>87</v>
      </c>
      <c r="B3157" s="18" t="s">
        <v>273</v>
      </c>
      <c r="C3157" s="12" t="s">
        <v>534</v>
      </c>
      <c r="D3157" s="12" t="s">
        <v>10826</v>
      </c>
      <c r="E3157" s="19" t="s">
        <v>5</v>
      </c>
      <c r="F3157" s="19" t="s">
        <v>14</v>
      </c>
      <c r="G3157" s="19" t="s">
        <v>10827</v>
      </c>
      <c r="H3157" s="12" t="s">
        <v>10828</v>
      </c>
      <c r="I3157" s="20">
        <v>10000</v>
      </c>
      <c r="J3157" s="12" t="s">
        <v>2302</v>
      </c>
      <c r="K3157" s="12" t="s">
        <v>2303</v>
      </c>
      <c r="L3157" s="12" t="s">
        <v>2288</v>
      </c>
      <c r="M3157" s="12"/>
      <c r="N3157" s="12" t="s">
        <v>10829</v>
      </c>
      <c r="O3157" s="23">
        <v>0</v>
      </c>
      <c r="P3157" s="23">
        <v>0</v>
      </c>
      <c r="Q3157" s="23">
        <v>0</v>
      </c>
      <c r="R3157" s="24">
        <v>0</v>
      </c>
      <c r="S3157" s="25">
        <v>160</v>
      </c>
      <c r="T3157" s="21"/>
      <c r="U3157" s="22" t="str">
        <f>IFERROR(VLOOKUP(B3157,[1]Planilha1!$A$1:$B$34,2,FALSE),"Liberado")</f>
        <v>Liberado</v>
      </c>
      <c r="V3157" s="21"/>
      <c r="W3157" s="21"/>
      <c r="X3157" s="21"/>
      <c r="Y3157" s="21"/>
      <c r="Z3157" s="21"/>
      <c r="AA3157" s="21"/>
      <c r="AB3157" s="21"/>
      <c r="AC3157" s="21"/>
      <c r="AD3157" s="21"/>
      <c r="AE3157" s="21"/>
      <c r="AF3157" s="21"/>
      <c r="AG3157" s="21"/>
      <c r="AH3157" s="21"/>
      <c r="AI3157" s="21"/>
      <c r="AJ3157" s="21"/>
      <c r="AK3157" s="21"/>
      <c r="AL3157" s="21"/>
      <c r="AM3157" s="21"/>
      <c r="AN3157" s="21"/>
      <c r="AO3157" s="21"/>
      <c r="AP3157" s="21"/>
      <c r="AQ3157" s="21"/>
      <c r="AR3157" s="21"/>
      <c r="AS3157" s="21"/>
      <c r="AT3157" s="21"/>
      <c r="AU3157" s="21"/>
      <c r="AV3157" s="21"/>
      <c r="AW3157" s="21"/>
      <c r="AX3157" s="21"/>
      <c r="AY3157" s="21"/>
      <c r="AZ3157" s="21"/>
      <c r="BA3157" s="21"/>
    </row>
    <row r="3158" spans="1:53" s="45" customFormat="1" ht="20.100000000000001" customHeight="1" x14ac:dyDescent="0.2">
      <c r="A3158" s="12" t="s">
        <v>87</v>
      </c>
      <c r="B3158" s="18" t="s">
        <v>273</v>
      </c>
      <c r="C3158" s="12" t="s">
        <v>556</v>
      </c>
      <c r="D3158" s="12" t="s">
        <v>10830</v>
      </c>
      <c r="E3158" s="19" t="s">
        <v>5</v>
      </c>
      <c r="F3158" s="19" t="s">
        <v>2244</v>
      </c>
      <c r="G3158" s="19" t="s">
        <v>10831</v>
      </c>
      <c r="H3158" s="12" t="s">
        <v>10832</v>
      </c>
      <c r="I3158" s="20">
        <v>53850</v>
      </c>
      <c r="J3158" s="12" t="s">
        <v>2258</v>
      </c>
      <c r="K3158" s="12" t="s">
        <v>9295</v>
      </c>
      <c r="L3158" s="12" t="s">
        <v>8047</v>
      </c>
      <c r="M3158" s="12"/>
      <c r="N3158" s="12" t="s">
        <v>2733</v>
      </c>
      <c r="O3158" s="23">
        <v>0</v>
      </c>
      <c r="P3158" s="23">
        <v>46850.01</v>
      </c>
      <c r="Q3158" s="23">
        <v>0</v>
      </c>
      <c r="R3158" s="24">
        <v>0</v>
      </c>
      <c r="S3158" s="25">
        <v>0</v>
      </c>
      <c r="T3158" s="21"/>
      <c r="U3158" s="22" t="str">
        <f>IFERROR(VLOOKUP(B3158,[1]Planilha1!$A$1:$B$34,2,FALSE),"Liberado")</f>
        <v>Liberado</v>
      </c>
      <c r="V3158" s="21"/>
      <c r="W3158" s="21"/>
      <c r="X3158" s="21"/>
      <c r="Y3158" s="21"/>
      <c r="Z3158" s="21"/>
      <c r="AA3158" s="21"/>
      <c r="AB3158" s="21"/>
      <c r="AC3158" s="21"/>
      <c r="AD3158" s="21"/>
      <c r="AE3158" s="21"/>
      <c r="AF3158" s="21"/>
      <c r="AG3158" s="21"/>
      <c r="AH3158" s="21"/>
      <c r="AI3158" s="21"/>
      <c r="AJ3158" s="21"/>
      <c r="AK3158" s="21"/>
      <c r="AL3158" s="21"/>
      <c r="AM3158" s="21"/>
      <c r="AN3158" s="21"/>
      <c r="AO3158" s="21"/>
      <c r="AP3158" s="21"/>
      <c r="AQ3158" s="21"/>
      <c r="AR3158" s="21"/>
      <c r="AS3158" s="21"/>
      <c r="AT3158" s="21"/>
      <c r="AU3158" s="21"/>
      <c r="AV3158" s="21"/>
      <c r="AW3158" s="21"/>
      <c r="AX3158" s="21"/>
      <c r="AY3158" s="21"/>
      <c r="AZ3158" s="21"/>
      <c r="BA3158" s="21"/>
    </row>
    <row r="3159" spans="1:53" s="45" customFormat="1" ht="20.100000000000001" customHeight="1" x14ac:dyDescent="0.2">
      <c r="A3159" s="12" t="s">
        <v>87</v>
      </c>
      <c r="B3159" s="18" t="s">
        <v>273</v>
      </c>
      <c r="C3159" s="12" t="s">
        <v>602</v>
      </c>
      <c r="D3159" s="12" t="s">
        <v>1771</v>
      </c>
      <c r="E3159" s="19" t="s">
        <v>5</v>
      </c>
      <c r="F3159" s="19" t="s">
        <v>10</v>
      </c>
      <c r="G3159" s="19" t="s">
        <v>6322</v>
      </c>
      <c r="H3159" s="12" t="s">
        <v>6323</v>
      </c>
      <c r="I3159" s="20">
        <v>1234</v>
      </c>
      <c r="J3159" s="12" t="s">
        <v>2258</v>
      </c>
      <c r="K3159" s="12" t="s">
        <v>6324</v>
      </c>
      <c r="L3159" s="12" t="s">
        <v>2831</v>
      </c>
      <c r="M3159" s="12"/>
      <c r="N3159" s="12" t="s">
        <v>6325</v>
      </c>
      <c r="O3159" s="23">
        <v>0</v>
      </c>
      <c r="P3159" s="23">
        <v>10000</v>
      </c>
      <c r="Q3159" s="23">
        <v>0</v>
      </c>
      <c r="R3159" s="24">
        <v>0</v>
      </c>
      <c r="S3159" s="25">
        <v>1680</v>
      </c>
      <c r="T3159" s="21"/>
      <c r="U3159" s="22" t="str">
        <f>IFERROR(VLOOKUP(B3159,[1]Planilha1!$A$1:$B$34,2,FALSE),"Liberado")</f>
        <v>Liberado</v>
      </c>
      <c r="V3159" s="21"/>
      <c r="W3159" s="21"/>
      <c r="X3159" s="21"/>
      <c r="Y3159" s="21"/>
      <c r="Z3159" s="21"/>
      <c r="AA3159" s="21"/>
      <c r="AB3159" s="21"/>
      <c r="AC3159" s="21"/>
      <c r="AD3159" s="21"/>
      <c r="AE3159" s="21"/>
      <c r="AF3159" s="21"/>
      <c r="AG3159" s="21"/>
      <c r="AH3159" s="21"/>
      <c r="AI3159" s="21"/>
      <c r="AJ3159" s="21"/>
      <c r="AK3159" s="21"/>
      <c r="AL3159" s="21"/>
      <c r="AM3159" s="21"/>
      <c r="AN3159" s="21"/>
      <c r="AO3159" s="21"/>
      <c r="AP3159" s="21"/>
      <c r="AQ3159" s="21"/>
      <c r="AR3159" s="21"/>
      <c r="AS3159" s="21"/>
      <c r="AT3159" s="21"/>
      <c r="AU3159" s="21"/>
      <c r="AV3159" s="21"/>
      <c r="AW3159" s="21"/>
      <c r="AX3159" s="21"/>
      <c r="AY3159" s="21"/>
      <c r="AZ3159" s="21"/>
      <c r="BA3159" s="21"/>
    </row>
    <row r="3160" spans="1:53" s="45" customFormat="1" ht="20.100000000000001" customHeight="1" x14ac:dyDescent="0.2">
      <c r="A3160" s="12" t="s">
        <v>87</v>
      </c>
      <c r="B3160" s="18" t="s">
        <v>273</v>
      </c>
      <c r="C3160" s="12" t="s">
        <v>602</v>
      </c>
      <c r="D3160" s="12" t="s">
        <v>1772</v>
      </c>
      <c r="E3160" s="19" t="s">
        <v>5</v>
      </c>
      <c r="F3160" s="19" t="s">
        <v>2255</v>
      </c>
      <c r="G3160" s="19" t="s">
        <v>6326</v>
      </c>
      <c r="H3160" s="12" t="s">
        <v>6286</v>
      </c>
      <c r="I3160" s="20">
        <v>11000000</v>
      </c>
      <c r="J3160" s="12" t="s">
        <v>2258</v>
      </c>
      <c r="K3160" s="12" t="s">
        <v>6327</v>
      </c>
      <c r="L3160" s="12" t="s">
        <v>2368</v>
      </c>
      <c r="M3160" s="12"/>
      <c r="N3160" s="12" t="s">
        <v>6328</v>
      </c>
      <c r="O3160" s="23">
        <v>0</v>
      </c>
      <c r="P3160" s="23">
        <v>10000</v>
      </c>
      <c r="Q3160" s="23">
        <v>0</v>
      </c>
      <c r="R3160" s="24">
        <v>0</v>
      </c>
      <c r="S3160" s="25">
        <v>1400</v>
      </c>
      <c r="T3160" s="21"/>
      <c r="U3160" s="22" t="str">
        <f>IFERROR(VLOOKUP(B3160,[1]Planilha1!$A$1:$B$34,2,FALSE),"Liberado")</f>
        <v>Liberado</v>
      </c>
      <c r="V3160" s="21"/>
      <c r="W3160" s="21"/>
      <c r="X3160" s="21"/>
      <c r="Y3160" s="21"/>
      <c r="Z3160" s="21"/>
      <c r="AA3160" s="21"/>
      <c r="AB3160" s="21"/>
      <c r="AC3160" s="21"/>
      <c r="AD3160" s="21"/>
      <c r="AE3160" s="21"/>
      <c r="AF3160" s="21"/>
      <c r="AG3160" s="21"/>
      <c r="AH3160" s="21"/>
      <c r="AI3160" s="21"/>
      <c r="AJ3160" s="21"/>
      <c r="AK3160" s="21"/>
      <c r="AL3160" s="21"/>
      <c r="AM3160" s="21"/>
      <c r="AN3160" s="21"/>
      <c r="AO3160" s="21"/>
      <c r="AP3160" s="21"/>
      <c r="AQ3160" s="21"/>
      <c r="AR3160" s="21"/>
      <c r="AS3160" s="21"/>
      <c r="AT3160" s="21"/>
      <c r="AU3160" s="21"/>
      <c r="AV3160" s="21"/>
      <c r="AW3160" s="21"/>
      <c r="AX3160" s="21"/>
      <c r="AY3160" s="21"/>
      <c r="AZ3160" s="21"/>
      <c r="BA3160" s="21"/>
    </row>
    <row r="3161" spans="1:53" s="45" customFormat="1" ht="20.100000000000001" customHeight="1" x14ac:dyDescent="0.2">
      <c r="A3161" s="12" t="s">
        <v>87</v>
      </c>
      <c r="B3161" s="18" t="s">
        <v>273</v>
      </c>
      <c r="C3161" s="12" t="s">
        <v>602</v>
      </c>
      <c r="D3161" s="12" t="s">
        <v>1773</v>
      </c>
      <c r="E3161" s="19" t="s">
        <v>5</v>
      </c>
      <c r="F3161" s="19" t="s">
        <v>2273</v>
      </c>
      <c r="G3161" s="19" t="s">
        <v>6329</v>
      </c>
      <c r="H3161" s="12" t="s">
        <v>3283</v>
      </c>
      <c r="I3161" s="20">
        <v>5000</v>
      </c>
      <c r="J3161" s="12" t="s">
        <v>2258</v>
      </c>
      <c r="K3161" s="12" t="s">
        <v>6330</v>
      </c>
      <c r="L3161" s="12" t="s">
        <v>2677</v>
      </c>
      <c r="M3161" s="12"/>
      <c r="N3161" s="12" t="s">
        <v>2451</v>
      </c>
      <c r="O3161" s="23">
        <v>0</v>
      </c>
      <c r="P3161" s="23">
        <v>10000</v>
      </c>
      <c r="Q3161" s="23">
        <v>0</v>
      </c>
      <c r="R3161" s="24">
        <v>0</v>
      </c>
      <c r="S3161" s="25">
        <v>760</v>
      </c>
      <c r="T3161" s="21"/>
      <c r="U3161" s="22" t="str">
        <f>IFERROR(VLOOKUP(B3161,[1]Planilha1!$A$1:$B$34,2,FALSE),"Liberado")</f>
        <v>Liberado</v>
      </c>
      <c r="V3161" s="21"/>
      <c r="W3161" s="21"/>
      <c r="X3161" s="21"/>
      <c r="Y3161" s="21"/>
      <c r="Z3161" s="21"/>
      <c r="AA3161" s="21"/>
      <c r="AB3161" s="21"/>
      <c r="AC3161" s="21"/>
      <c r="AD3161" s="21"/>
      <c r="AE3161" s="21"/>
      <c r="AF3161" s="21"/>
      <c r="AG3161" s="21"/>
      <c r="AH3161" s="21"/>
      <c r="AI3161" s="21"/>
      <c r="AJ3161" s="21"/>
      <c r="AK3161" s="21"/>
      <c r="AL3161" s="21"/>
      <c r="AM3161" s="21"/>
      <c r="AN3161" s="21"/>
      <c r="AO3161" s="21"/>
      <c r="AP3161" s="21"/>
      <c r="AQ3161" s="21"/>
      <c r="AR3161" s="21"/>
      <c r="AS3161" s="21"/>
      <c r="AT3161" s="21"/>
      <c r="AU3161" s="21"/>
      <c r="AV3161" s="21"/>
      <c r="AW3161" s="21"/>
      <c r="AX3161" s="21"/>
      <c r="AY3161" s="21"/>
      <c r="AZ3161" s="21"/>
      <c r="BA3161" s="21"/>
    </row>
    <row r="3162" spans="1:53" s="45" customFormat="1" ht="20.100000000000001" customHeight="1" x14ac:dyDescent="0.2">
      <c r="A3162" s="12" t="s">
        <v>87</v>
      </c>
      <c r="B3162" s="18" t="s">
        <v>273</v>
      </c>
      <c r="C3162" s="12" t="s">
        <v>602</v>
      </c>
      <c r="D3162" s="12" t="s">
        <v>1785</v>
      </c>
      <c r="E3162" s="19" t="s">
        <v>5</v>
      </c>
      <c r="F3162" s="19" t="s">
        <v>2273</v>
      </c>
      <c r="G3162" s="19" t="s">
        <v>6364</v>
      </c>
      <c r="H3162" s="12" t="s">
        <v>3274</v>
      </c>
      <c r="I3162" s="20">
        <v>20000</v>
      </c>
      <c r="J3162" s="12" t="s">
        <v>2258</v>
      </c>
      <c r="K3162" s="12" t="s">
        <v>4553</v>
      </c>
      <c r="L3162" s="12" t="s">
        <v>2368</v>
      </c>
      <c r="M3162" s="12"/>
      <c r="N3162" s="12" t="s">
        <v>2763</v>
      </c>
      <c r="O3162" s="23">
        <v>8000</v>
      </c>
      <c r="P3162" s="23">
        <v>0</v>
      </c>
      <c r="Q3162" s="23">
        <v>0</v>
      </c>
      <c r="R3162" s="24">
        <v>0</v>
      </c>
      <c r="S3162" s="25">
        <v>608</v>
      </c>
      <c r="T3162" s="21"/>
      <c r="U3162" s="22" t="str">
        <f>IFERROR(VLOOKUP(B3162,[1]Planilha1!$A$1:$B$34,2,FALSE),"Liberado")</f>
        <v>Liberado</v>
      </c>
      <c r="V3162" s="21"/>
      <c r="W3162" s="21"/>
      <c r="X3162" s="21"/>
      <c r="Y3162" s="21"/>
      <c r="Z3162" s="21"/>
      <c r="AA3162" s="21"/>
      <c r="AB3162" s="21"/>
      <c r="AC3162" s="21"/>
      <c r="AD3162" s="21"/>
      <c r="AE3162" s="21"/>
      <c r="AF3162" s="21"/>
      <c r="AG3162" s="21"/>
      <c r="AH3162" s="21"/>
      <c r="AI3162" s="21"/>
      <c r="AJ3162" s="21"/>
      <c r="AK3162" s="21"/>
      <c r="AL3162" s="21"/>
      <c r="AM3162" s="21"/>
      <c r="AN3162" s="21"/>
      <c r="AO3162" s="21"/>
      <c r="AP3162" s="21"/>
      <c r="AQ3162" s="21"/>
      <c r="AR3162" s="21"/>
      <c r="AS3162" s="21"/>
      <c r="AT3162" s="21"/>
      <c r="AU3162" s="21"/>
      <c r="AV3162" s="21"/>
      <c r="AW3162" s="21"/>
      <c r="AX3162" s="21"/>
      <c r="AY3162" s="21"/>
      <c r="AZ3162" s="21"/>
      <c r="BA3162" s="21"/>
    </row>
    <row r="3163" spans="1:53" s="45" customFormat="1" ht="20.100000000000001" customHeight="1" x14ac:dyDescent="0.2">
      <c r="A3163" s="12" t="s">
        <v>87</v>
      </c>
      <c r="B3163" s="18" t="s">
        <v>273</v>
      </c>
      <c r="C3163" s="12" t="s">
        <v>602</v>
      </c>
      <c r="D3163" s="12" t="s">
        <v>10833</v>
      </c>
      <c r="E3163" s="19" t="s">
        <v>5</v>
      </c>
      <c r="F3163" s="19" t="s">
        <v>2881</v>
      </c>
      <c r="G3163" s="19" t="s">
        <v>10834</v>
      </c>
      <c r="H3163" s="12" t="s">
        <v>3267</v>
      </c>
      <c r="I3163" s="20">
        <v>29911.81</v>
      </c>
      <c r="J3163" s="12" t="s">
        <v>2258</v>
      </c>
      <c r="K3163" s="12" t="s">
        <v>7847</v>
      </c>
      <c r="L3163" s="12" t="s">
        <v>2368</v>
      </c>
      <c r="M3163" s="12"/>
      <c r="N3163" s="12" t="s">
        <v>10835</v>
      </c>
      <c r="O3163" s="23">
        <v>0</v>
      </c>
      <c r="P3163" s="23">
        <v>29911.81</v>
      </c>
      <c r="Q3163" s="23">
        <v>0</v>
      </c>
      <c r="R3163" s="24">
        <v>0</v>
      </c>
      <c r="S3163" s="25">
        <v>570</v>
      </c>
      <c r="T3163" s="21"/>
      <c r="U3163" s="22" t="str">
        <f>IFERROR(VLOOKUP(B3163,[1]Planilha1!$A$1:$B$34,2,FALSE),"Liberado")</f>
        <v>Liberado</v>
      </c>
      <c r="V3163" s="21"/>
      <c r="W3163" s="21"/>
      <c r="X3163" s="21"/>
      <c r="Y3163" s="21"/>
      <c r="Z3163" s="21"/>
      <c r="AA3163" s="21"/>
      <c r="AB3163" s="21"/>
      <c r="AC3163" s="21"/>
      <c r="AD3163" s="21"/>
      <c r="AE3163" s="21"/>
      <c r="AF3163" s="21"/>
      <c r="AG3163" s="21"/>
      <c r="AH3163" s="21"/>
      <c r="AI3163" s="21"/>
      <c r="AJ3163" s="21"/>
      <c r="AK3163" s="21"/>
      <c r="AL3163" s="21"/>
      <c r="AM3163" s="21"/>
      <c r="AN3163" s="21"/>
      <c r="AO3163" s="21"/>
      <c r="AP3163" s="21"/>
      <c r="AQ3163" s="21"/>
      <c r="AR3163" s="21"/>
      <c r="AS3163" s="21"/>
      <c r="AT3163" s="21"/>
      <c r="AU3163" s="21"/>
      <c r="AV3163" s="21"/>
      <c r="AW3163" s="21"/>
      <c r="AX3163" s="21"/>
      <c r="AY3163" s="21"/>
      <c r="AZ3163" s="21"/>
      <c r="BA3163" s="21"/>
    </row>
    <row r="3164" spans="1:53" s="45" customFormat="1" ht="20.100000000000001" customHeight="1" x14ac:dyDescent="0.2">
      <c r="A3164" s="12" t="s">
        <v>87</v>
      </c>
      <c r="B3164" s="18" t="s">
        <v>273</v>
      </c>
      <c r="C3164" s="12" t="s">
        <v>602</v>
      </c>
      <c r="D3164" s="12" t="s">
        <v>1774</v>
      </c>
      <c r="E3164" s="19" t="s">
        <v>5</v>
      </c>
      <c r="F3164" s="19" t="s">
        <v>2255</v>
      </c>
      <c r="G3164" s="19" t="s">
        <v>6331</v>
      </c>
      <c r="H3164" s="12" t="s">
        <v>3283</v>
      </c>
      <c r="I3164" s="20">
        <v>20763.3</v>
      </c>
      <c r="J3164" s="12" t="s">
        <v>2258</v>
      </c>
      <c r="K3164" s="12" t="s">
        <v>6332</v>
      </c>
      <c r="L3164" s="12" t="s">
        <v>7926</v>
      </c>
      <c r="M3164" s="12"/>
      <c r="N3164" s="12" t="s">
        <v>2451</v>
      </c>
      <c r="O3164" s="23">
        <v>0</v>
      </c>
      <c r="P3164" s="23">
        <v>10000</v>
      </c>
      <c r="Q3164" s="23">
        <v>0</v>
      </c>
      <c r="R3164" s="24">
        <v>0</v>
      </c>
      <c r="S3164" s="25">
        <v>520</v>
      </c>
      <c r="T3164" s="21"/>
      <c r="U3164" s="22" t="str">
        <f>IFERROR(VLOOKUP(B3164,[1]Planilha1!$A$1:$B$34,2,FALSE),"Liberado")</f>
        <v>Liberado</v>
      </c>
      <c r="V3164" s="21"/>
      <c r="W3164" s="21"/>
      <c r="X3164" s="21"/>
      <c r="Y3164" s="21"/>
      <c r="Z3164" s="21"/>
      <c r="AA3164" s="21"/>
      <c r="AB3164" s="21"/>
      <c r="AC3164" s="21"/>
      <c r="AD3164" s="21"/>
      <c r="AE3164" s="21"/>
      <c r="AF3164" s="21"/>
      <c r="AG3164" s="21"/>
      <c r="AH3164" s="21"/>
      <c r="AI3164" s="21"/>
      <c r="AJ3164" s="21"/>
      <c r="AK3164" s="21"/>
      <c r="AL3164" s="21"/>
      <c r="AM3164" s="21"/>
      <c r="AN3164" s="21"/>
      <c r="AO3164" s="21"/>
      <c r="AP3164" s="21"/>
      <c r="AQ3164" s="21"/>
      <c r="AR3164" s="21"/>
      <c r="AS3164" s="21"/>
      <c r="AT3164" s="21"/>
      <c r="AU3164" s="21"/>
      <c r="AV3164" s="21"/>
      <c r="AW3164" s="21"/>
      <c r="AX3164" s="21"/>
      <c r="AY3164" s="21"/>
      <c r="AZ3164" s="21"/>
      <c r="BA3164" s="21"/>
    </row>
    <row r="3165" spans="1:53" s="45" customFormat="1" ht="20.100000000000001" customHeight="1" x14ac:dyDescent="0.2">
      <c r="A3165" s="12" t="s">
        <v>87</v>
      </c>
      <c r="B3165" s="18" t="s">
        <v>273</v>
      </c>
      <c r="C3165" s="12" t="s">
        <v>602</v>
      </c>
      <c r="D3165" s="12" t="s">
        <v>1775</v>
      </c>
      <c r="E3165" s="19" t="s">
        <v>5</v>
      </c>
      <c r="F3165" s="19" t="s">
        <v>2273</v>
      </c>
      <c r="G3165" s="19" t="s">
        <v>6333</v>
      </c>
      <c r="H3165" s="12" t="s">
        <v>6334</v>
      </c>
      <c r="I3165" s="20">
        <v>15000</v>
      </c>
      <c r="J3165" s="12" t="s">
        <v>2258</v>
      </c>
      <c r="K3165" s="12" t="s">
        <v>2410</v>
      </c>
      <c r="L3165" s="12" t="s">
        <v>7926</v>
      </c>
      <c r="M3165" s="12"/>
      <c r="N3165" s="12" t="s">
        <v>2412</v>
      </c>
      <c r="O3165" s="23">
        <v>0</v>
      </c>
      <c r="P3165" s="23">
        <v>10000</v>
      </c>
      <c r="Q3165" s="23">
        <v>0</v>
      </c>
      <c r="R3165" s="24">
        <v>0</v>
      </c>
      <c r="S3165" s="25">
        <v>400</v>
      </c>
      <c r="T3165" s="21"/>
      <c r="U3165" s="22" t="str">
        <f>IFERROR(VLOOKUP(B3165,[1]Planilha1!$A$1:$B$34,2,FALSE),"Liberado")</f>
        <v>Liberado</v>
      </c>
      <c r="V3165" s="21"/>
      <c r="W3165" s="21"/>
      <c r="X3165" s="21"/>
      <c r="Y3165" s="21"/>
      <c r="Z3165" s="21"/>
      <c r="AA3165" s="21"/>
      <c r="AB3165" s="21"/>
      <c r="AC3165" s="21"/>
      <c r="AD3165" s="21"/>
      <c r="AE3165" s="21"/>
      <c r="AF3165" s="21"/>
      <c r="AG3165" s="21"/>
      <c r="AH3165" s="21"/>
      <c r="AI3165" s="21"/>
      <c r="AJ3165" s="21"/>
      <c r="AK3165" s="21"/>
      <c r="AL3165" s="21"/>
      <c r="AM3165" s="21"/>
      <c r="AN3165" s="21"/>
      <c r="AO3165" s="21"/>
      <c r="AP3165" s="21"/>
      <c r="AQ3165" s="21"/>
      <c r="AR3165" s="21"/>
      <c r="AS3165" s="21"/>
      <c r="AT3165" s="21"/>
      <c r="AU3165" s="21"/>
      <c r="AV3165" s="21"/>
      <c r="AW3165" s="21"/>
      <c r="AX3165" s="21"/>
      <c r="AY3165" s="21"/>
      <c r="AZ3165" s="21"/>
      <c r="BA3165" s="21"/>
    </row>
    <row r="3166" spans="1:53" s="45" customFormat="1" ht="20.100000000000001" customHeight="1" x14ac:dyDescent="0.2">
      <c r="A3166" s="12" t="s">
        <v>87</v>
      </c>
      <c r="B3166" s="18" t="s">
        <v>273</v>
      </c>
      <c r="C3166" s="12" t="s">
        <v>602</v>
      </c>
      <c r="D3166" s="12" t="s">
        <v>1776</v>
      </c>
      <c r="E3166" s="19" t="s">
        <v>5</v>
      </c>
      <c r="F3166" s="19" t="s">
        <v>2273</v>
      </c>
      <c r="G3166" s="19" t="s">
        <v>6335</v>
      </c>
      <c r="H3166" s="12" t="s">
        <v>6336</v>
      </c>
      <c r="I3166" s="20">
        <v>10336.85</v>
      </c>
      <c r="J3166" s="12" t="s">
        <v>2258</v>
      </c>
      <c r="K3166" s="12" t="s">
        <v>6337</v>
      </c>
      <c r="L3166" s="12" t="s">
        <v>7926</v>
      </c>
      <c r="M3166" s="12"/>
      <c r="N3166" s="12" t="s">
        <v>6338</v>
      </c>
      <c r="O3166" s="23">
        <v>0</v>
      </c>
      <c r="P3166" s="23">
        <v>2336.85</v>
      </c>
      <c r="Q3166" s="23">
        <v>0</v>
      </c>
      <c r="R3166" s="24">
        <v>0</v>
      </c>
      <c r="S3166" s="25">
        <v>256</v>
      </c>
      <c r="T3166" s="21"/>
      <c r="U3166" s="22" t="str">
        <f>IFERROR(VLOOKUP(B3166,[1]Planilha1!$A$1:$B$34,2,FALSE),"Liberado")</f>
        <v>Liberado</v>
      </c>
      <c r="V3166" s="21"/>
      <c r="W3166" s="21"/>
      <c r="X3166" s="21"/>
      <c r="Y3166" s="21"/>
      <c r="Z3166" s="21"/>
      <c r="AA3166" s="21"/>
      <c r="AB3166" s="21"/>
      <c r="AC3166" s="21"/>
      <c r="AD3166" s="21"/>
      <c r="AE3166" s="21"/>
      <c r="AF3166" s="21"/>
      <c r="AG3166" s="21"/>
      <c r="AH3166" s="21"/>
      <c r="AI3166" s="21"/>
      <c r="AJ3166" s="21"/>
      <c r="AK3166" s="21"/>
      <c r="AL3166" s="21"/>
      <c r="AM3166" s="21"/>
      <c r="AN3166" s="21"/>
      <c r="AO3166" s="21"/>
      <c r="AP3166" s="21"/>
      <c r="AQ3166" s="21"/>
      <c r="AR3166" s="21"/>
      <c r="AS3166" s="21"/>
      <c r="AT3166" s="21"/>
      <c r="AU3166" s="21"/>
      <c r="AV3166" s="21"/>
      <c r="AW3166" s="21"/>
      <c r="AX3166" s="21"/>
      <c r="AY3166" s="21"/>
      <c r="AZ3166" s="21"/>
      <c r="BA3166" s="21"/>
    </row>
    <row r="3167" spans="1:53" s="45" customFormat="1" ht="20.100000000000001" customHeight="1" x14ac:dyDescent="0.2">
      <c r="A3167" s="12" t="s">
        <v>87</v>
      </c>
      <c r="B3167" s="18" t="s">
        <v>273</v>
      </c>
      <c r="C3167" s="12" t="s">
        <v>602</v>
      </c>
      <c r="D3167" s="12" t="s">
        <v>10836</v>
      </c>
      <c r="E3167" s="19" t="s">
        <v>5</v>
      </c>
      <c r="F3167" s="19" t="s">
        <v>2244</v>
      </c>
      <c r="G3167" s="19" t="s">
        <v>10837</v>
      </c>
      <c r="H3167" s="12" t="s">
        <v>10838</v>
      </c>
      <c r="I3167" s="20">
        <v>8920.8799999999992</v>
      </c>
      <c r="J3167" s="12" t="s">
        <v>2258</v>
      </c>
      <c r="K3167" s="12" t="s">
        <v>2545</v>
      </c>
      <c r="L3167" s="12" t="s">
        <v>7869</v>
      </c>
      <c r="M3167" s="12"/>
      <c r="N3167" s="12" t="s">
        <v>3083</v>
      </c>
      <c r="O3167" s="23">
        <v>0</v>
      </c>
      <c r="P3167" s="23">
        <v>10000</v>
      </c>
      <c r="Q3167" s="23">
        <v>0</v>
      </c>
      <c r="R3167" s="24">
        <v>0</v>
      </c>
      <c r="S3167" s="25">
        <v>320</v>
      </c>
      <c r="T3167" s="21"/>
      <c r="U3167" s="22" t="str">
        <f>IFERROR(VLOOKUP(B3167,[1]Planilha1!$A$1:$B$34,2,FALSE),"Liberado")</f>
        <v>Liberado</v>
      </c>
      <c r="V3167" s="21"/>
      <c r="W3167" s="21"/>
      <c r="X3167" s="21"/>
      <c r="Y3167" s="21"/>
      <c r="Z3167" s="21"/>
      <c r="AA3167" s="21"/>
      <c r="AB3167" s="21"/>
      <c r="AC3167" s="21"/>
      <c r="AD3167" s="21"/>
      <c r="AE3167" s="21"/>
      <c r="AF3167" s="21"/>
      <c r="AG3167" s="21"/>
      <c r="AH3167" s="21"/>
      <c r="AI3167" s="21"/>
      <c r="AJ3167" s="21"/>
      <c r="AK3167" s="21"/>
      <c r="AL3167" s="21"/>
      <c r="AM3167" s="21"/>
      <c r="AN3167" s="21"/>
      <c r="AO3167" s="21"/>
      <c r="AP3167" s="21"/>
      <c r="AQ3167" s="21"/>
      <c r="AR3167" s="21"/>
      <c r="AS3167" s="21"/>
      <c r="AT3167" s="21"/>
      <c r="AU3167" s="21"/>
      <c r="AV3167" s="21"/>
      <c r="AW3167" s="21"/>
      <c r="AX3167" s="21"/>
      <c r="AY3167" s="21"/>
      <c r="AZ3167" s="21"/>
      <c r="BA3167" s="21"/>
    </row>
    <row r="3168" spans="1:53" s="45" customFormat="1" ht="20.100000000000001" customHeight="1" x14ac:dyDescent="0.2">
      <c r="A3168" s="12" t="s">
        <v>87</v>
      </c>
      <c r="B3168" s="18" t="s">
        <v>273</v>
      </c>
      <c r="C3168" s="12" t="s">
        <v>602</v>
      </c>
      <c r="D3168" s="12" t="s">
        <v>10839</v>
      </c>
      <c r="E3168" s="19" t="s">
        <v>5</v>
      </c>
      <c r="F3168" s="19" t="s">
        <v>9867</v>
      </c>
      <c r="G3168" s="19" t="s">
        <v>10840</v>
      </c>
      <c r="H3168" s="12" t="s">
        <v>3283</v>
      </c>
      <c r="I3168" s="20">
        <v>75000</v>
      </c>
      <c r="J3168" s="12" t="s">
        <v>2258</v>
      </c>
      <c r="K3168" s="12" t="s">
        <v>3216</v>
      </c>
      <c r="L3168" s="12" t="s">
        <v>6531</v>
      </c>
      <c r="M3168" s="12"/>
      <c r="N3168" s="12" t="s">
        <v>3216</v>
      </c>
      <c r="O3168" s="23">
        <v>0</v>
      </c>
      <c r="P3168" s="23">
        <v>0</v>
      </c>
      <c r="Q3168" s="23">
        <v>0</v>
      </c>
      <c r="R3168" s="24">
        <v>0</v>
      </c>
      <c r="S3168" s="25">
        <v>0</v>
      </c>
      <c r="T3168" s="21"/>
      <c r="U3168" s="22" t="str">
        <f>IFERROR(VLOOKUP(B3168,[1]Planilha1!$A$1:$B$34,2,FALSE),"Liberado")</f>
        <v>Liberado</v>
      </c>
      <c r="V3168" s="21"/>
      <c r="W3168" s="21"/>
      <c r="X3168" s="21"/>
      <c r="Y3168" s="21"/>
      <c r="Z3168" s="21"/>
      <c r="AA3168" s="21"/>
      <c r="AB3168" s="21"/>
      <c r="AC3168" s="21"/>
      <c r="AD3168" s="21"/>
      <c r="AE3168" s="21"/>
      <c r="AF3168" s="21"/>
      <c r="AG3168" s="21"/>
      <c r="AH3168" s="21"/>
      <c r="AI3168" s="21"/>
      <c r="AJ3168" s="21"/>
      <c r="AK3168" s="21"/>
      <c r="AL3168" s="21"/>
      <c r="AM3168" s="21"/>
      <c r="AN3168" s="21"/>
      <c r="AO3168" s="21"/>
      <c r="AP3168" s="21"/>
      <c r="AQ3168" s="21"/>
      <c r="AR3168" s="21"/>
      <c r="AS3168" s="21"/>
      <c r="AT3168" s="21"/>
      <c r="AU3168" s="21"/>
      <c r="AV3168" s="21"/>
      <c r="AW3168" s="21"/>
      <c r="AX3168" s="21"/>
      <c r="AY3168" s="21"/>
      <c r="AZ3168" s="21"/>
      <c r="BA3168" s="21"/>
    </row>
    <row r="3169" spans="1:53" s="45" customFormat="1" ht="20.100000000000001" customHeight="1" x14ac:dyDescent="0.2">
      <c r="A3169" s="12" t="s">
        <v>87</v>
      </c>
      <c r="B3169" s="18" t="s">
        <v>273</v>
      </c>
      <c r="C3169" s="12" t="s">
        <v>602</v>
      </c>
      <c r="D3169" s="12" t="s">
        <v>10841</v>
      </c>
      <c r="E3169" s="19" t="s">
        <v>5</v>
      </c>
      <c r="F3169" s="19" t="s">
        <v>8541</v>
      </c>
      <c r="G3169" s="19" t="s">
        <v>10842</v>
      </c>
      <c r="H3169" s="12" t="s">
        <v>3267</v>
      </c>
      <c r="I3169" s="20">
        <v>2000</v>
      </c>
      <c r="J3169" s="12" t="s">
        <v>2258</v>
      </c>
      <c r="K3169" s="12" t="s">
        <v>10843</v>
      </c>
      <c r="L3169" s="12" t="s">
        <v>2411</v>
      </c>
      <c r="M3169" s="12"/>
      <c r="N3169" s="12" t="s">
        <v>10844</v>
      </c>
      <c r="O3169" s="23">
        <v>0</v>
      </c>
      <c r="P3169" s="23">
        <v>120000</v>
      </c>
      <c r="Q3169" s="23">
        <v>0</v>
      </c>
      <c r="R3169" s="24">
        <v>0</v>
      </c>
      <c r="S3169" s="25">
        <v>0</v>
      </c>
      <c r="T3169" s="21"/>
      <c r="U3169" s="22" t="str">
        <f>IFERROR(VLOOKUP(B3169,[1]Planilha1!$A$1:$B$34,2,FALSE),"Liberado")</f>
        <v>Liberado</v>
      </c>
      <c r="V3169" s="21"/>
      <c r="W3169" s="21"/>
      <c r="X3169" s="21"/>
      <c r="Y3169" s="21"/>
      <c r="Z3169" s="21"/>
      <c r="AA3169" s="21"/>
      <c r="AB3169" s="21"/>
      <c r="AC3169" s="21"/>
      <c r="AD3169" s="21"/>
      <c r="AE3169" s="21"/>
      <c r="AF3169" s="21"/>
      <c r="AG3169" s="21"/>
      <c r="AH3169" s="21"/>
      <c r="AI3169" s="21"/>
      <c r="AJ3169" s="21"/>
      <c r="AK3169" s="21"/>
      <c r="AL3169" s="21"/>
      <c r="AM3169" s="21"/>
      <c r="AN3169" s="21"/>
      <c r="AO3169" s="21"/>
      <c r="AP3169" s="21"/>
      <c r="AQ3169" s="21"/>
      <c r="AR3169" s="21"/>
      <c r="AS3169" s="21"/>
      <c r="AT3169" s="21"/>
      <c r="AU3169" s="21"/>
      <c r="AV3169" s="21"/>
      <c r="AW3169" s="21"/>
      <c r="AX3169" s="21"/>
      <c r="AY3169" s="21"/>
      <c r="AZ3169" s="21"/>
      <c r="BA3169" s="21"/>
    </row>
    <row r="3170" spans="1:53" s="45" customFormat="1" ht="20.100000000000001" customHeight="1" x14ac:dyDescent="0.2">
      <c r="A3170" s="12" t="s">
        <v>87</v>
      </c>
      <c r="B3170" s="18" t="s">
        <v>273</v>
      </c>
      <c r="C3170" s="12" t="s">
        <v>323</v>
      </c>
      <c r="D3170" s="12" t="s">
        <v>10845</v>
      </c>
      <c r="E3170" s="19" t="s">
        <v>5</v>
      </c>
      <c r="F3170" s="19" t="s">
        <v>8</v>
      </c>
      <c r="G3170" s="19" t="s">
        <v>10846</v>
      </c>
      <c r="H3170" s="12" t="s">
        <v>5802</v>
      </c>
      <c r="I3170" s="20">
        <v>2000</v>
      </c>
      <c r="J3170" s="12" t="s">
        <v>2264</v>
      </c>
      <c r="K3170" s="12" t="s">
        <v>10847</v>
      </c>
      <c r="L3170" s="12" t="s">
        <v>2334</v>
      </c>
      <c r="M3170" s="12"/>
      <c r="N3170" s="12" t="s">
        <v>10848</v>
      </c>
      <c r="O3170" s="23">
        <v>0</v>
      </c>
      <c r="P3170" s="23">
        <v>2000</v>
      </c>
      <c r="Q3170" s="23">
        <v>0</v>
      </c>
      <c r="R3170" s="24">
        <v>0</v>
      </c>
      <c r="S3170" s="25">
        <v>1260</v>
      </c>
      <c r="T3170" s="21"/>
      <c r="U3170" s="22" t="str">
        <f>IFERROR(VLOOKUP(B3170,[1]Planilha1!$A$1:$B$34,2,FALSE),"Liberado")</f>
        <v>Liberado</v>
      </c>
      <c r="V3170" s="21"/>
      <c r="W3170" s="21"/>
      <c r="X3170" s="21"/>
      <c r="Y3170" s="21"/>
      <c r="Z3170" s="21"/>
      <c r="AA3170" s="21"/>
      <c r="AB3170" s="21"/>
      <c r="AC3170" s="21"/>
      <c r="AD3170" s="21"/>
      <c r="AE3170" s="21"/>
      <c r="AF3170" s="21"/>
      <c r="AG3170" s="21"/>
      <c r="AH3170" s="21"/>
      <c r="AI3170" s="21"/>
      <c r="AJ3170" s="21"/>
      <c r="AK3170" s="21"/>
      <c r="AL3170" s="21"/>
      <c r="AM3170" s="21"/>
      <c r="AN3170" s="21"/>
      <c r="AO3170" s="21"/>
      <c r="AP3170" s="21"/>
      <c r="AQ3170" s="21"/>
      <c r="AR3170" s="21"/>
      <c r="AS3170" s="21"/>
      <c r="AT3170" s="21"/>
      <c r="AU3170" s="21"/>
      <c r="AV3170" s="21"/>
      <c r="AW3170" s="21"/>
      <c r="AX3170" s="21"/>
      <c r="AY3170" s="21"/>
      <c r="AZ3170" s="21"/>
      <c r="BA3170" s="21"/>
    </row>
    <row r="3171" spans="1:53" s="45" customFormat="1" ht="20.100000000000001" customHeight="1" x14ac:dyDescent="0.2">
      <c r="A3171" s="12" t="s">
        <v>87</v>
      </c>
      <c r="B3171" s="18" t="s">
        <v>273</v>
      </c>
      <c r="C3171" s="12" t="s">
        <v>323</v>
      </c>
      <c r="D3171" s="12" t="s">
        <v>1777</v>
      </c>
      <c r="E3171" s="19" t="s">
        <v>5</v>
      </c>
      <c r="F3171" s="19" t="s">
        <v>2255</v>
      </c>
      <c r="G3171" s="19" t="s">
        <v>6339</v>
      </c>
      <c r="H3171" s="12" t="s">
        <v>6340</v>
      </c>
      <c r="I3171" s="20">
        <v>11359.68</v>
      </c>
      <c r="J3171" s="12" t="s">
        <v>2258</v>
      </c>
      <c r="K3171" s="12" t="s">
        <v>6341</v>
      </c>
      <c r="L3171" s="12" t="s">
        <v>2368</v>
      </c>
      <c r="M3171" s="12"/>
      <c r="N3171" s="12" t="s">
        <v>6342</v>
      </c>
      <c r="O3171" s="23">
        <v>6000</v>
      </c>
      <c r="P3171" s="23">
        <v>0</v>
      </c>
      <c r="Q3171" s="23">
        <v>0</v>
      </c>
      <c r="R3171" s="24">
        <v>0</v>
      </c>
      <c r="S3171" s="25">
        <v>1000</v>
      </c>
      <c r="T3171" s="21"/>
      <c r="U3171" s="22" t="str">
        <f>IFERROR(VLOOKUP(B3171,[1]Planilha1!$A$1:$B$34,2,FALSE),"Liberado")</f>
        <v>Liberado</v>
      </c>
      <c r="V3171" s="21"/>
      <c r="W3171" s="21"/>
      <c r="X3171" s="21"/>
      <c r="Y3171" s="21"/>
      <c r="Z3171" s="21"/>
      <c r="AA3171" s="21"/>
      <c r="AB3171" s="21"/>
      <c r="AC3171" s="21"/>
      <c r="AD3171" s="21"/>
      <c r="AE3171" s="21"/>
      <c r="AF3171" s="21"/>
      <c r="AG3171" s="21"/>
      <c r="AH3171" s="21"/>
      <c r="AI3171" s="21"/>
      <c r="AJ3171" s="21"/>
      <c r="AK3171" s="21"/>
      <c r="AL3171" s="21"/>
      <c r="AM3171" s="21"/>
      <c r="AN3171" s="21"/>
      <c r="AO3171" s="21"/>
      <c r="AP3171" s="21"/>
      <c r="AQ3171" s="21"/>
      <c r="AR3171" s="21"/>
      <c r="AS3171" s="21"/>
      <c r="AT3171" s="21"/>
      <c r="AU3171" s="21"/>
      <c r="AV3171" s="21"/>
      <c r="AW3171" s="21"/>
      <c r="AX3171" s="21"/>
      <c r="AY3171" s="21"/>
      <c r="AZ3171" s="21"/>
      <c r="BA3171" s="21"/>
    </row>
    <row r="3172" spans="1:53" s="45" customFormat="1" ht="20.100000000000001" customHeight="1" x14ac:dyDescent="0.2">
      <c r="A3172" s="12" t="s">
        <v>87</v>
      </c>
      <c r="B3172" s="18" t="s">
        <v>273</v>
      </c>
      <c r="C3172" s="12" t="s">
        <v>323</v>
      </c>
      <c r="D3172" s="12" t="s">
        <v>1778</v>
      </c>
      <c r="E3172" s="19" t="s">
        <v>5</v>
      </c>
      <c r="F3172" s="19" t="s">
        <v>10</v>
      </c>
      <c r="G3172" s="19" t="s">
        <v>6343</v>
      </c>
      <c r="H3172" s="12" t="s">
        <v>6344</v>
      </c>
      <c r="I3172" s="20">
        <v>9061.64</v>
      </c>
      <c r="J3172" s="12" t="s">
        <v>2258</v>
      </c>
      <c r="K3172" s="12" t="s">
        <v>5832</v>
      </c>
      <c r="L3172" s="12" t="s">
        <v>2368</v>
      </c>
      <c r="M3172" s="12"/>
      <c r="N3172" s="12" t="s">
        <v>6345</v>
      </c>
      <c r="O3172" s="23">
        <v>0</v>
      </c>
      <c r="P3172" s="23">
        <v>9061.64</v>
      </c>
      <c r="Q3172" s="23">
        <v>0</v>
      </c>
      <c r="R3172" s="24">
        <v>0</v>
      </c>
      <c r="S3172" s="25">
        <v>943.85</v>
      </c>
      <c r="T3172" s="21"/>
      <c r="U3172" s="22" t="str">
        <f>IFERROR(VLOOKUP(B3172,[1]Planilha1!$A$1:$B$34,2,FALSE),"Liberado")</f>
        <v>Liberado</v>
      </c>
      <c r="V3172" s="21"/>
      <c r="W3172" s="21"/>
      <c r="X3172" s="21"/>
      <c r="Y3172" s="21"/>
      <c r="Z3172" s="21"/>
      <c r="AA3172" s="21"/>
      <c r="AB3172" s="21"/>
      <c r="AC3172" s="21"/>
      <c r="AD3172" s="21"/>
      <c r="AE3172" s="21"/>
      <c r="AF3172" s="21"/>
      <c r="AG3172" s="21"/>
      <c r="AH3172" s="21"/>
      <c r="AI3172" s="21"/>
      <c r="AJ3172" s="21"/>
      <c r="AK3172" s="21"/>
      <c r="AL3172" s="21"/>
      <c r="AM3172" s="21"/>
      <c r="AN3172" s="21"/>
      <c r="AO3172" s="21"/>
      <c r="AP3172" s="21"/>
      <c r="AQ3172" s="21"/>
      <c r="AR3172" s="21"/>
      <c r="AS3172" s="21"/>
      <c r="AT3172" s="21"/>
      <c r="AU3172" s="21"/>
      <c r="AV3172" s="21"/>
      <c r="AW3172" s="21"/>
      <c r="AX3172" s="21"/>
      <c r="AY3172" s="21"/>
      <c r="AZ3172" s="21"/>
      <c r="BA3172" s="21"/>
    </row>
    <row r="3173" spans="1:53" s="45" customFormat="1" ht="20.100000000000001" customHeight="1" x14ac:dyDescent="0.2">
      <c r="A3173" s="12" t="s">
        <v>87</v>
      </c>
      <c r="B3173" s="18" t="s">
        <v>273</v>
      </c>
      <c r="C3173" s="12" t="s">
        <v>323</v>
      </c>
      <c r="D3173" s="12" t="s">
        <v>1779</v>
      </c>
      <c r="E3173" s="19" t="s">
        <v>5</v>
      </c>
      <c r="F3173" s="19" t="s">
        <v>2273</v>
      </c>
      <c r="G3173" s="19" t="s">
        <v>6346</v>
      </c>
      <c r="H3173" s="12" t="s">
        <v>6340</v>
      </c>
      <c r="I3173" s="20">
        <v>20800</v>
      </c>
      <c r="J3173" s="12" t="s">
        <v>2258</v>
      </c>
      <c r="K3173" s="12" t="s">
        <v>6347</v>
      </c>
      <c r="L3173" s="12" t="s">
        <v>2368</v>
      </c>
      <c r="M3173" s="12"/>
      <c r="N3173" s="12" t="s">
        <v>3632</v>
      </c>
      <c r="O3173" s="23">
        <v>0</v>
      </c>
      <c r="P3173" s="23">
        <v>10800</v>
      </c>
      <c r="Q3173" s="23">
        <v>0</v>
      </c>
      <c r="R3173" s="24">
        <v>0</v>
      </c>
      <c r="S3173" s="25">
        <v>520</v>
      </c>
      <c r="T3173" s="21"/>
      <c r="U3173" s="22" t="str">
        <f>IFERROR(VLOOKUP(B3173,[1]Planilha1!$A$1:$B$34,2,FALSE),"Liberado")</f>
        <v>Liberado</v>
      </c>
      <c r="V3173" s="21"/>
      <c r="W3173" s="21"/>
      <c r="X3173" s="21"/>
      <c r="Y3173" s="21"/>
      <c r="Z3173" s="21"/>
      <c r="AA3173" s="21"/>
      <c r="AB3173" s="21"/>
      <c r="AC3173" s="21"/>
      <c r="AD3173" s="21"/>
      <c r="AE3173" s="21"/>
      <c r="AF3173" s="21"/>
      <c r="AG3173" s="21"/>
      <c r="AH3173" s="21"/>
      <c r="AI3173" s="21"/>
      <c r="AJ3173" s="21"/>
      <c r="AK3173" s="21"/>
      <c r="AL3173" s="21"/>
      <c r="AM3173" s="21"/>
      <c r="AN3173" s="21"/>
      <c r="AO3173" s="21"/>
      <c r="AP3173" s="21"/>
      <c r="AQ3173" s="21"/>
      <c r="AR3173" s="21"/>
      <c r="AS3173" s="21"/>
      <c r="AT3173" s="21"/>
      <c r="AU3173" s="21"/>
      <c r="AV3173" s="21"/>
      <c r="AW3173" s="21"/>
      <c r="AX3173" s="21"/>
      <c r="AY3173" s="21"/>
      <c r="AZ3173" s="21"/>
      <c r="BA3173" s="21"/>
    </row>
    <row r="3174" spans="1:53" s="45" customFormat="1" ht="20.100000000000001" customHeight="1" x14ac:dyDescent="0.2">
      <c r="A3174" s="12" t="s">
        <v>87</v>
      </c>
      <c r="B3174" s="18" t="s">
        <v>273</v>
      </c>
      <c r="C3174" s="12" t="s">
        <v>323</v>
      </c>
      <c r="D3174" s="12" t="s">
        <v>7843</v>
      </c>
      <c r="E3174" s="19" t="s">
        <v>5</v>
      </c>
      <c r="F3174" s="19" t="s">
        <v>2273</v>
      </c>
      <c r="G3174" s="19" t="s">
        <v>10849</v>
      </c>
      <c r="H3174" s="12" t="s">
        <v>6340</v>
      </c>
      <c r="I3174" s="20">
        <v>20000</v>
      </c>
      <c r="J3174" s="12" t="s">
        <v>2258</v>
      </c>
      <c r="K3174" s="12" t="s">
        <v>10850</v>
      </c>
      <c r="L3174" s="12" t="s">
        <v>2411</v>
      </c>
      <c r="M3174" s="12"/>
      <c r="N3174" s="12" t="s">
        <v>2412</v>
      </c>
      <c r="O3174" s="23">
        <v>0</v>
      </c>
      <c r="P3174" s="23">
        <v>10000</v>
      </c>
      <c r="Q3174" s="23">
        <v>0</v>
      </c>
      <c r="R3174" s="24">
        <v>0</v>
      </c>
      <c r="S3174" s="25">
        <v>240</v>
      </c>
      <c r="T3174" s="21"/>
      <c r="U3174" s="22" t="str">
        <f>IFERROR(VLOOKUP(B3174,[1]Planilha1!$A$1:$B$34,2,FALSE),"Liberado")</f>
        <v>Liberado</v>
      </c>
      <c r="V3174" s="21"/>
      <c r="W3174" s="21"/>
      <c r="X3174" s="21"/>
      <c r="Y3174" s="21"/>
      <c r="Z3174" s="21"/>
      <c r="AA3174" s="21"/>
      <c r="AB3174" s="21"/>
      <c r="AC3174" s="21"/>
      <c r="AD3174" s="21"/>
      <c r="AE3174" s="21"/>
      <c r="AF3174" s="21"/>
      <c r="AG3174" s="21"/>
      <c r="AH3174" s="21"/>
      <c r="AI3174" s="21"/>
      <c r="AJ3174" s="21"/>
      <c r="AK3174" s="21"/>
      <c r="AL3174" s="21"/>
      <c r="AM3174" s="21"/>
      <c r="AN3174" s="21"/>
      <c r="AO3174" s="21"/>
      <c r="AP3174" s="21"/>
      <c r="AQ3174" s="21"/>
      <c r="AR3174" s="21"/>
      <c r="AS3174" s="21"/>
      <c r="AT3174" s="21"/>
      <c r="AU3174" s="21"/>
      <c r="AV3174" s="21"/>
      <c r="AW3174" s="21"/>
      <c r="AX3174" s="21"/>
      <c r="AY3174" s="21"/>
      <c r="AZ3174" s="21"/>
      <c r="BA3174" s="21"/>
    </row>
    <row r="3175" spans="1:53" s="45" customFormat="1" ht="20.100000000000001" customHeight="1" x14ac:dyDescent="0.2">
      <c r="A3175" s="12" t="s">
        <v>87</v>
      </c>
      <c r="B3175" s="18" t="s">
        <v>273</v>
      </c>
      <c r="C3175" s="12" t="s">
        <v>667</v>
      </c>
      <c r="D3175" s="12" t="s">
        <v>1780</v>
      </c>
      <c r="E3175" s="19" t="s">
        <v>5</v>
      </c>
      <c r="F3175" s="19" t="s">
        <v>2255</v>
      </c>
      <c r="G3175" s="19" t="s">
        <v>6348</v>
      </c>
      <c r="H3175" s="12" t="s">
        <v>6349</v>
      </c>
      <c r="I3175" s="20">
        <v>11050</v>
      </c>
      <c r="J3175" s="12" t="s">
        <v>2258</v>
      </c>
      <c r="K3175" s="12" t="s">
        <v>6350</v>
      </c>
      <c r="L3175" s="12" t="s">
        <v>2368</v>
      </c>
      <c r="M3175" s="12"/>
      <c r="N3175" s="12" t="s">
        <v>6351</v>
      </c>
      <c r="O3175" s="23">
        <v>0</v>
      </c>
      <c r="P3175" s="23">
        <v>10000</v>
      </c>
      <c r="Q3175" s="23">
        <v>0</v>
      </c>
      <c r="R3175" s="24">
        <v>0</v>
      </c>
      <c r="S3175" s="25">
        <v>1160</v>
      </c>
      <c r="T3175" s="21"/>
      <c r="U3175" s="22" t="str">
        <f>IFERROR(VLOOKUP(B3175,[1]Planilha1!$A$1:$B$34,2,FALSE),"Liberado")</f>
        <v>Liberado</v>
      </c>
      <c r="V3175" s="21"/>
      <c r="W3175" s="21"/>
      <c r="X3175" s="21"/>
      <c r="Y3175" s="21"/>
      <c r="Z3175" s="21"/>
      <c r="AA3175" s="21"/>
      <c r="AB3175" s="21"/>
      <c r="AC3175" s="21"/>
      <c r="AD3175" s="21"/>
      <c r="AE3175" s="21"/>
      <c r="AF3175" s="21"/>
      <c r="AG3175" s="21"/>
      <c r="AH3175" s="21"/>
      <c r="AI3175" s="21"/>
      <c r="AJ3175" s="21"/>
      <c r="AK3175" s="21"/>
      <c r="AL3175" s="21"/>
      <c r="AM3175" s="21"/>
      <c r="AN3175" s="21"/>
      <c r="AO3175" s="21"/>
      <c r="AP3175" s="21"/>
      <c r="AQ3175" s="21"/>
      <c r="AR3175" s="21"/>
      <c r="AS3175" s="21"/>
      <c r="AT3175" s="21"/>
      <c r="AU3175" s="21"/>
      <c r="AV3175" s="21"/>
      <c r="AW3175" s="21"/>
      <c r="AX3175" s="21"/>
      <c r="AY3175" s="21"/>
      <c r="AZ3175" s="21"/>
      <c r="BA3175" s="21"/>
    </row>
    <row r="3176" spans="1:53" s="45" customFormat="1" ht="20.100000000000001" customHeight="1" x14ac:dyDescent="0.2">
      <c r="A3176" s="12" t="s">
        <v>87</v>
      </c>
      <c r="B3176" s="18" t="s">
        <v>273</v>
      </c>
      <c r="C3176" s="12" t="s">
        <v>667</v>
      </c>
      <c r="D3176" s="12" t="s">
        <v>1781</v>
      </c>
      <c r="E3176" s="19" t="s">
        <v>5</v>
      </c>
      <c r="F3176" s="19" t="s">
        <v>2273</v>
      </c>
      <c r="G3176" s="19" t="s">
        <v>6352</v>
      </c>
      <c r="H3176" s="12" t="s">
        <v>6353</v>
      </c>
      <c r="I3176" s="20">
        <v>1000</v>
      </c>
      <c r="J3176" s="12" t="s">
        <v>2258</v>
      </c>
      <c r="K3176" s="12" t="s">
        <v>6354</v>
      </c>
      <c r="L3176" s="12" t="s">
        <v>2368</v>
      </c>
      <c r="M3176" s="12"/>
      <c r="N3176" s="12" t="s">
        <v>6355</v>
      </c>
      <c r="O3176" s="23">
        <v>0</v>
      </c>
      <c r="P3176" s="23">
        <v>10000</v>
      </c>
      <c r="Q3176" s="23">
        <v>0</v>
      </c>
      <c r="R3176" s="24">
        <v>0</v>
      </c>
      <c r="S3176" s="25">
        <v>720</v>
      </c>
      <c r="T3176" s="21"/>
      <c r="U3176" s="22" t="str">
        <f>IFERROR(VLOOKUP(B3176,[1]Planilha1!$A$1:$B$34,2,FALSE),"Liberado")</f>
        <v>Liberado</v>
      </c>
      <c r="V3176" s="21"/>
      <c r="W3176" s="21"/>
      <c r="X3176" s="21"/>
      <c r="Y3176" s="21"/>
      <c r="Z3176" s="21"/>
      <c r="AA3176" s="21"/>
      <c r="AB3176" s="21"/>
      <c r="AC3176" s="21"/>
      <c r="AD3176" s="21"/>
      <c r="AE3176" s="21"/>
      <c r="AF3176" s="21"/>
      <c r="AG3176" s="21"/>
      <c r="AH3176" s="21"/>
      <c r="AI3176" s="21"/>
      <c r="AJ3176" s="21"/>
      <c r="AK3176" s="21"/>
      <c r="AL3176" s="21"/>
      <c r="AM3176" s="21"/>
      <c r="AN3176" s="21"/>
      <c r="AO3176" s="21"/>
      <c r="AP3176" s="21"/>
      <c r="AQ3176" s="21"/>
      <c r="AR3176" s="21"/>
      <c r="AS3176" s="21"/>
      <c r="AT3176" s="21"/>
      <c r="AU3176" s="21"/>
      <c r="AV3176" s="21"/>
      <c r="AW3176" s="21"/>
      <c r="AX3176" s="21"/>
      <c r="AY3176" s="21"/>
      <c r="AZ3176" s="21"/>
      <c r="BA3176" s="21"/>
    </row>
    <row r="3177" spans="1:53" s="45" customFormat="1" ht="20.100000000000001" customHeight="1" x14ac:dyDescent="0.2">
      <c r="A3177" s="12" t="s">
        <v>87</v>
      </c>
      <c r="B3177" s="18" t="s">
        <v>273</v>
      </c>
      <c r="C3177" s="12" t="s">
        <v>671</v>
      </c>
      <c r="D3177" s="12" t="s">
        <v>10851</v>
      </c>
      <c r="E3177" s="19" t="s">
        <v>5</v>
      </c>
      <c r="F3177" s="19" t="s">
        <v>10852</v>
      </c>
      <c r="G3177" s="19" t="s">
        <v>10853</v>
      </c>
      <c r="H3177" s="12" t="s">
        <v>10854</v>
      </c>
      <c r="I3177" s="20">
        <v>173.9</v>
      </c>
      <c r="J3177" s="12" t="s">
        <v>2258</v>
      </c>
      <c r="K3177" s="12" t="s">
        <v>10855</v>
      </c>
      <c r="L3177" s="12" t="s">
        <v>2368</v>
      </c>
      <c r="M3177" s="12"/>
      <c r="N3177" s="12" t="s">
        <v>2451</v>
      </c>
      <c r="O3177" s="23">
        <v>8000</v>
      </c>
      <c r="P3177" s="23">
        <v>0</v>
      </c>
      <c r="Q3177" s="23">
        <v>0</v>
      </c>
      <c r="R3177" s="24">
        <v>0</v>
      </c>
      <c r="S3177" s="25">
        <v>880</v>
      </c>
      <c r="T3177" s="21"/>
      <c r="U3177" s="22" t="str">
        <f>IFERROR(VLOOKUP(B3177,[1]Planilha1!$A$1:$B$34,2,FALSE),"Liberado")</f>
        <v>Liberado</v>
      </c>
      <c r="V3177" s="21"/>
      <c r="W3177" s="21"/>
      <c r="X3177" s="21"/>
      <c r="Y3177" s="21"/>
      <c r="Z3177" s="21"/>
      <c r="AA3177" s="21"/>
      <c r="AB3177" s="21"/>
      <c r="AC3177" s="21"/>
      <c r="AD3177" s="21"/>
      <c r="AE3177" s="21"/>
      <c r="AF3177" s="21"/>
      <c r="AG3177" s="21"/>
      <c r="AH3177" s="21"/>
      <c r="AI3177" s="21"/>
      <c r="AJ3177" s="21"/>
      <c r="AK3177" s="21"/>
      <c r="AL3177" s="21"/>
      <c r="AM3177" s="21"/>
      <c r="AN3177" s="21"/>
      <c r="AO3177" s="21"/>
      <c r="AP3177" s="21"/>
      <c r="AQ3177" s="21"/>
      <c r="AR3177" s="21"/>
      <c r="AS3177" s="21"/>
      <c r="AT3177" s="21"/>
      <c r="AU3177" s="21"/>
      <c r="AV3177" s="21"/>
      <c r="AW3177" s="21"/>
      <c r="AX3177" s="21"/>
      <c r="AY3177" s="21"/>
      <c r="AZ3177" s="21"/>
      <c r="BA3177" s="21"/>
    </row>
    <row r="3178" spans="1:53" s="45" customFormat="1" ht="20.100000000000001" customHeight="1" x14ac:dyDescent="0.2">
      <c r="A3178" s="12" t="s">
        <v>87</v>
      </c>
      <c r="B3178" s="18" t="s">
        <v>273</v>
      </c>
      <c r="C3178" s="12" t="s">
        <v>671</v>
      </c>
      <c r="D3178" s="12" t="s">
        <v>1782</v>
      </c>
      <c r="E3178" s="19" t="s">
        <v>5</v>
      </c>
      <c r="F3178" s="19" t="s">
        <v>2273</v>
      </c>
      <c r="G3178" s="19" t="s">
        <v>6356</v>
      </c>
      <c r="H3178" s="12" t="s">
        <v>6357</v>
      </c>
      <c r="I3178" s="20">
        <v>40000</v>
      </c>
      <c r="J3178" s="12" t="s">
        <v>2258</v>
      </c>
      <c r="K3178" s="12" t="s">
        <v>6358</v>
      </c>
      <c r="L3178" s="12" t="s">
        <v>2368</v>
      </c>
      <c r="M3178" s="12"/>
      <c r="N3178" s="12" t="s">
        <v>2412</v>
      </c>
      <c r="O3178" s="23">
        <v>0</v>
      </c>
      <c r="P3178" s="23">
        <v>10000</v>
      </c>
      <c r="Q3178" s="23">
        <v>0</v>
      </c>
      <c r="R3178" s="24">
        <v>0</v>
      </c>
      <c r="S3178" s="25">
        <v>480</v>
      </c>
      <c r="T3178" s="21"/>
      <c r="U3178" s="22" t="str">
        <f>IFERROR(VLOOKUP(B3178,[1]Planilha1!$A$1:$B$34,2,FALSE),"Liberado")</f>
        <v>Liberado</v>
      </c>
      <c r="V3178" s="21"/>
      <c r="W3178" s="21"/>
      <c r="X3178" s="21"/>
      <c r="Y3178" s="21"/>
      <c r="Z3178" s="21"/>
      <c r="AA3178" s="21"/>
      <c r="AB3178" s="21"/>
      <c r="AC3178" s="21"/>
      <c r="AD3178" s="21"/>
      <c r="AE3178" s="21"/>
      <c r="AF3178" s="21"/>
      <c r="AG3178" s="21"/>
      <c r="AH3178" s="21"/>
      <c r="AI3178" s="21"/>
      <c r="AJ3178" s="21"/>
      <c r="AK3178" s="21"/>
      <c r="AL3178" s="21"/>
      <c r="AM3178" s="21"/>
      <c r="AN3178" s="21"/>
      <c r="AO3178" s="21"/>
      <c r="AP3178" s="21"/>
      <c r="AQ3178" s="21"/>
      <c r="AR3178" s="21"/>
      <c r="AS3178" s="21"/>
      <c r="AT3178" s="21"/>
      <c r="AU3178" s="21"/>
      <c r="AV3178" s="21"/>
      <c r="AW3178" s="21"/>
      <c r="AX3178" s="21"/>
      <c r="AY3178" s="21"/>
      <c r="AZ3178" s="21"/>
      <c r="BA3178" s="21"/>
    </row>
    <row r="3179" spans="1:53" s="45" customFormat="1" ht="20.100000000000001" customHeight="1" x14ac:dyDescent="0.2">
      <c r="A3179" s="12" t="s">
        <v>87</v>
      </c>
      <c r="B3179" s="18" t="s">
        <v>273</v>
      </c>
      <c r="C3179" s="12" t="s">
        <v>671</v>
      </c>
      <c r="D3179" s="12" t="s">
        <v>10856</v>
      </c>
      <c r="E3179" s="19" t="s">
        <v>5</v>
      </c>
      <c r="F3179" s="19" t="s">
        <v>2273</v>
      </c>
      <c r="G3179" s="19" t="s">
        <v>10857</v>
      </c>
      <c r="H3179" s="12" t="s">
        <v>6323</v>
      </c>
      <c r="I3179" s="20">
        <v>15000</v>
      </c>
      <c r="J3179" s="12" t="s">
        <v>2258</v>
      </c>
      <c r="K3179" s="12" t="s">
        <v>10858</v>
      </c>
      <c r="L3179" s="12" t="s">
        <v>2411</v>
      </c>
      <c r="M3179" s="12"/>
      <c r="N3179" s="12" t="s">
        <v>2412</v>
      </c>
      <c r="O3179" s="23">
        <v>0</v>
      </c>
      <c r="P3179" s="23">
        <v>10000</v>
      </c>
      <c r="Q3179" s="23">
        <v>0</v>
      </c>
      <c r="R3179" s="24">
        <v>0</v>
      </c>
      <c r="S3179" s="25">
        <v>280</v>
      </c>
      <c r="T3179" s="21"/>
      <c r="U3179" s="22" t="str">
        <f>IFERROR(VLOOKUP(B3179,[1]Planilha1!$A$1:$B$34,2,FALSE),"Liberado")</f>
        <v>Liberado</v>
      </c>
      <c r="V3179" s="21"/>
      <c r="W3179" s="21"/>
      <c r="X3179" s="21"/>
      <c r="Y3179" s="21"/>
      <c r="Z3179" s="21"/>
      <c r="AA3179" s="21"/>
      <c r="AB3179" s="21"/>
      <c r="AC3179" s="21"/>
      <c r="AD3179" s="21"/>
      <c r="AE3179" s="21"/>
      <c r="AF3179" s="21"/>
      <c r="AG3179" s="21"/>
      <c r="AH3179" s="21"/>
      <c r="AI3179" s="21"/>
      <c r="AJ3179" s="21"/>
      <c r="AK3179" s="21"/>
      <c r="AL3179" s="21"/>
      <c r="AM3179" s="21"/>
      <c r="AN3179" s="21"/>
      <c r="AO3179" s="21"/>
      <c r="AP3179" s="21"/>
      <c r="AQ3179" s="21"/>
      <c r="AR3179" s="21"/>
      <c r="AS3179" s="21"/>
      <c r="AT3179" s="21"/>
      <c r="AU3179" s="21"/>
      <c r="AV3179" s="21"/>
      <c r="AW3179" s="21"/>
      <c r="AX3179" s="21"/>
      <c r="AY3179" s="21"/>
      <c r="AZ3179" s="21"/>
      <c r="BA3179" s="21"/>
    </row>
    <row r="3180" spans="1:53" s="45" customFormat="1" ht="20.100000000000001" customHeight="1" x14ac:dyDescent="0.2">
      <c r="A3180" s="12" t="s">
        <v>87</v>
      </c>
      <c r="B3180" s="18" t="s">
        <v>273</v>
      </c>
      <c r="C3180" s="12" t="s">
        <v>325</v>
      </c>
      <c r="D3180" s="12" t="s">
        <v>1783</v>
      </c>
      <c r="E3180" s="19" t="s">
        <v>5</v>
      </c>
      <c r="F3180" s="19" t="s">
        <v>2273</v>
      </c>
      <c r="G3180" s="19" t="s">
        <v>6359</v>
      </c>
      <c r="H3180" s="12" t="s">
        <v>2599</v>
      </c>
      <c r="I3180" s="20">
        <v>20340</v>
      </c>
      <c r="J3180" s="12" t="s">
        <v>2302</v>
      </c>
      <c r="K3180" s="12" t="s">
        <v>6360</v>
      </c>
      <c r="L3180" s="12" t="s">
        <v>2266</v>
      </c>
      <c r="M3180" s="12"/>
      <c r="N3180" s="12" t="s">
        <v>6361</v>
      </c>
      <c r="O3180" s="23">
        <v>0</v>
      </c>
      <c r="P3180" s="23">
        <v>5000</v>
      </c>
      <c r="Q3180" s="23">
        <v>0</v>
      </c>
      <c r="R3180" s="24">
        <v>0</v>
      </c>
      <c r="S3180" s="25">
        <v>960</v>
      </c>
      <c r="T3180" s="21"/>
      <c r="U3180" s="22" t="str">
        <f>IFERROR(VLOOKUP(B3180,[1]Planilha1!$A$1:$B$34,2,FALSE),"Liberado")</f>
        <v>Liberado</v>
      </c>
      <c r="V3180" s="21"/>
      <c r="W3180" s="21"/>
      <c r="X3180" s="21"/>
      <c r="Y3180" s="21"/>
      <c r="Z3180" s="21"/>
      <c r="AA3180" s="21"/>
      <c r="AB3180" s="21"/>
      <c r="AC3180" s="21"/>
      <c r="AD3180" s="21"/>
      <c r="AE3180" s="21"/>
      <c r="AF3180" s="21"/>
      <c r="AG3180" s="21"/>
      <c r="AH3180" s="21"/>
      <c r="AI3180" s="21"/>
      <c r="AJ3180" s="21"/>
      <c r="AK3180" s="21"/>
      <c r="AL3180" s="21"/>
      <c r="AM3180" s="21"/>
      <c r="AN3180" s="21"/>
      <c r="AO3180" s="21"/>
      <c r="AP3180" s="21"/>
      <c r="AQ3180" s="21"/>
      <c r="AR3180" s="21"/>
      <c r="AS3180" s="21"/>
      <c r="AT3180" s="21"/>
      <c r="AU3180" s="21"/>
      <c r="AV3180" s="21"/>
      <c r="AW3180" s="21"/>
      <c r="AX3180" s="21"/>
      <c r="AY3180" s="21"/>
      <c r="AZ3180" s="21"/>
      <c r="BA3180" s="21"/>
    </row>
    <row r="3181" spans="1:53" s="45" customFormat="1" ht="20.100000000000001" customHeight="1" x14ac:dyDescent="0.2">
      <c r="A3181" s="12" t="s">
        <v>87</v>
      </c>
      <c r="B3181" s="18" t="s">
        <v>273</v>
      </c>
      <c r="C3181" s="12" t="s">
        <v>325</v>
      </c>
      <c r="D3181" s="12" t="s">
        <v>1784</v>
      </c>
      <c r="E3181" s="19" t="s">
        <v>5</v>
      </c>
      <c r="F3181" s="19" t="s">
        <v>2244</v>
      </c>
      <c r="G3181" s="19" t="s">
        <v>6362</v>
      </c>
      <c r="H3181" s="12" t="s">
        <v>5780</v>
      </c>
      <c r="I3181" s="20">
        <v>20000</v>
      </c>
      <c r="J3181" s="12" t="s">
        <v>2258</v>
      </c>
      <c r="K3181" s="12" t="s">
        <v>6363</v>
      </c>
      <c r="L3181" s="12" t="s">
        <v>2368</v>
      </c>
      <c r="M3181" s="12"/>
      <c r="N3181" s="12" t="s">
        <v>6070</v>
      </c>
      <c r="O3181" s="23">
        <v>0</v>
      </c>
      <c r="P3181" s="23">
        <v>10000</v>
      </c>
      <c r="Q3181" s="23">
        <v>0</v>
      </c>
      <c r="R3181" s="24">
        <v>0</v>
      </c>
      <c r="S3181" s="25">
        <v>960</v>
      </c>
      <c r="T3181" s="21"/>
      <c r="U3181" s="22" t="str">
        <f>IFERROR(VLOOKUP(B3181,[1]Planilha1!$A$1:$B$34,2,FALSE),"Liberado")</f>
        <v>Liberado</v>
      </c>
      <c r="V3181" s="21"/>
      <c r="W3181" s="21"/>
      <c r="X3181" s="21"/>
      <c r="Y3181" s="21"/>
      <c r="Z3181" s="21"/>
      <c r="AA3181" s="21"/>
      <c r="AB3181" s="21"/>
      <c r="AC3181" s="21"/>
      <c r="AD3181" s="21"/>
      <c r="AE3181" s="21"/>
      <c r="AF3181" s="21"/>
      <c r="AG3181" s="21"/>
      <c r="AH3181" s="21"/>
      <c r="AI3181" s="21"/>
      <c r="AJ3181" s="21"/>
      <c r="AK3181" s="21"/>
      <c r="AL3181" s="21"/>
      <c r="AM3181" s="21"/>
      <c r="AN3181" s="21"/>
      <c r="AO3181" s="21"/>
      <c r="AP3181" s="21"/>
      <c r="AQ3181" s="21"/>
      <c r="AR3181" s="21"/>
      <c r="AS3181" s="21"/>
      <c r="AT3181" s="21"/>
      <c r="AU3181" s="21"/>
      <c r="AV3181" s="21"/>
      <c r="AW3181" s="21"/>
      <c r="AX3181" s="21"/>
      <c r="AY3181" s="21"/>
      <c r="AZ3181" s="21"/>
      <c r="BA3181" s="21"/>
    </row>
    <row r="3182" spans="1:53" s="45" customFormat="1" ht="20.100000000000001" customHeight="1" x14ac:dyDescent="0.2">
      <c r="A3182" s="12" t="s">
        <v>87</v>
      </c>
      <c r="B3182" s="18" t="s">
        <v>273</v>
      </c>
      <c r="C3182" s="12" t="s">
        <v>325</v>
      </c>
      <c r="D3182" s="12" t="s">
        <v>10859</v>
      </c>
      <c r="E3182" s="19" t="s">
        <v>5</v>
      </c>
      <c r="F3182" s="19" t="s">
        <v>10</v>
      </c>
      <c r="G3182" s="19" t="s">
        <v>10860</v>
      </c>
      <c r="H3182" s="12" t="s">
        <v>2599</v>
      </c>
      <c r="I3182" s="20">
        <v>20240</v>
      </c>
      <c r="J3182" s="12" t="s">
        <v>2302</v>
      </c>
      <c r="K3182" s="12" t="s">
        <v>3179</v>
      </c>
      <c r="L3182" s="12" t="s">
        <v>2288</v>
      </c>
      <c r="M3182" s="12" t="s">
        <v>10861</v>
      </c>
      <c r="N3182" s="12" t="s">
        <v>10862</v>
      </c>
      <c r="O3182" s="23">
        <v>0</v>
      </c>
      <c r="P3182" s="23">
        <v>0</v>
      </c>
      <c r="Q3182" s="23">
        <v>0</v>
      </c>
      <c r="R3182" s="24">
        <v>0</v>
      </c>
      <c r="S3182" s="25">
        <v>0</v>
      </c>
      <c r="T3182" s="21"/>
      <c r="U3182" s="22" t="str">
        <f>IFERROR(VLOOKUP(B3182,[1]Planilha1!$A$1:$B$34,2,FALSE),"Liberado")</f>
        <v>Liberado</v>
      </c>
      <c r="V3182" s="21"/>
      <c r="W3182" s="21"/>
      <c r="X3182" s="21"/>
      <c r="Y3182" s="21"/>
      <c r="Z3182" s="21"/>
      <c r="AA3182" s="21"/>
      <c r="AB3182" s="21"/>
      <c r="AC3182" s="21"/>
      <c r="AD3182" s="21"/>
      <c r="AE3182" s="21"/>
      <c r="AF3182" s="21"/>
      <c r="AG3182" s="21"/>
      <c r="AH3182" s="21"/>
      <c r="AI3182" s="21"/>
      <c r="AJ3182" s="21"/>
      <c r="AK3182" s="21"/>
      <c r="AL3182" s="21"/>
      <c r="AM3182" s="21"/>
      <c r="AN3182" s="21"/>
      <c r="AO3182" s="21"/>
      <c r="AP3182" s="21"/>
      <c r="AQ3182" s="21"/>
      <c r="AR3182" s="21"/>
      <c r="AS3182" s="21"/>
      <c r="AT3182" s="21"/>
      <c r="AU3182" s="21"/>
      <c r="AV3182" s="21"/>
      <c r="AW3182" s="21"/>
      <c r="AX3182" s="21"/>
      <c r="AY3182" s="21"/>
      <c r="AZ3182" s="21"/>
      <c r="BA3182" s="21"/>
    </row>
    <row r="3183" spans="1:53" s="45" customFormat="1" ht="20.100000000000001" customHeight="1" x14ac:dyDescent="0.2">
      <c r="A3183" s="12" t="s">
        <v>87</v>
      </c>
      <c r="B3183" s="18" t="s">
        <v>273</v>
      </c>
      <c r="C3183" s="12">
        <v>1</v>
      </c>
      <c r="D3183" s="12" t="s">
        <v>10863</v>
      </c>
      <c r="E3183" s="19" t="s">
        <v>5</v>
      </c>
      <c r="F3183" s="19" t="s">
        <v>2434</v>
      </c>
      <c r="G3183" s="19" t="s">
        <v>10864</v>
      </c>
      <c r="H3183" s="12" t="s">
        <v>10865</v>
      </c>
      <c r="I3183" s="20">
        <v>1000</v>
      </c>
      <c r="J3183" s="12" t="s">
        <v>2258</v>
      </c>
      <c r="K3183" s="12" t="s">
        <v>7846</v>
      </c>
      <c r="L3183" s="12" t="s">
        <v>2368</v>
      </c>
      <c r="M3183" s="12"/>
      <c r="N3183" s="12" t="s">
        <v>10866</v>
      </c>
      <c r="O3183" s="23">
        <v>0</v>
      </c>
      <c r="P3183" s="23">
        <v>0</v>
      </c>
      <c r="Q3183" s="23">
        <v>0</v>
      </c>
      <c r="R3183" s="24">
        <v>0</v>
      </c>
      <c r="S3183" s="25">
        <v>280</v>
      </c>
      <c r="T3183" s="21"/>
      <c r="U3183" s="22" t="str">
        <f>IFERROR(VLOOKUP(B3183,[1]Planilha1!$A$1:$B$34,2,FALSE),"Liberado")</f>
        <v>Liberado</v>
      </c>
      <c r="V3183" s="21"/>
      <c r="W3183" s="21"/>
      <c r="X3183" s="21"/>
      <c r="Y3183" s="21"/>
      <c r="Z3183" s="21"/>
      <c r="AA3183" s="21"/>
      <c r="AB3183" s="21"/>
      <c r="AC3183" s="21"/>
      <c r="AD3183" s="21"/>
      <c r="AE3183" s="21"/>
      <c r="AF3183" s="21"/>
      <c r="AG3183" s="21"/>
      <c r="AH3183" s="21"/>
      <c r="AI3183" s="21"/>
      <c r="AJ3183" s="21"/>
      <c r="AK3183" s="21"/>
      <c r="AL3183" s="21"/>
      <c r="AM3183" s="21"/>
      <c r="AN3183" s="21"/>
      <c r="AO3183" s="21"/>
      <c r="AP3183" s="21"/>
      <c r="AQ3183" s="21"/>
      <c r="AR3183" s="21"/>
      <c r="AS3183" s="21"/>
      <c r="AT3183" s="21"/>
      <c r="AU3183" s="21"/>
      <c r="AV3183" s="21"/>
      <c r="AW3183" s="21"/>
      <c r="AX3183" s="21"/>
      <c r="AY3183" s="21"/>
      <c r="AZ3183" s="21"/>
      <c r="BA3183" s="21"/>
    </row>
    <row r="3184" spans="1:53" s="45" customFormat="1" ht="20.100000000000001" customHeight="1" x14ac:dyDescent="0.2">
      <c r="A3184" s="27" t="s">
        <v>151</v>
      </c>
      <c r="B3184" s="28" t="s">
        <v>273</v>
      </c>
      <c r="C3184" s="27" t="s">
        <v>323</v>
      </c>
      <c r="D3184" s="27" t="s">
        <v>11218</v>
      </c>
      <c r="E3184" s="27" t="s">
        <v>7</v>
      </c>
      <c r="F3184" s="27" t="s">
        <v>6507</v>
      </c>
      <c r="G3184" s="27" t="s">
        <v>11219</v>
      </c>
      <c r="H3184" s="27" t="s">
        <v>11220</v>
      </c>
      <c r="I3184" s="29">
        <v>360000</v>
      </c>
      <c r="J3184" s="27" t="s">
        <v>6544</v>
      </c>
      <c r="K3184" s="27" t="s">
        <v>11221</v>
      </c>
      <c r="L3184" s="27" t="s">
        <v>6579</v>
      </c>
      <c r="M3184" s="30">
        <v>42982</v>
      </c>
      <c r="N3184" s="27" t="s">
        <v>11121</v>
      </c>
      <c r="O3184" s="23">
        <v>0</v>
      </c>
      <c r="P3184" s="23">
        <v>10308.040000000001</v>
      </c>
      <c r="Q3184" s="23">
        <v>0</v>
      </c>
      <c r="R3184" s="24">
        <v>0</v>
      </c>
      <c r="S3184" s="25">
        <v>0</v>
      </c>
      <c r="T3184" s="34" t="s">
        <v>12065</v>
      </c>
      <c r="U3184" s="22" t="str">
        <f>IFERROR(VLOOKUP(B3184,[1]Planilha1!$A$1:$B$34,2,FALSE),"Liberado")</f>
        <v>Liberado</v>
      </c>
      <c r="V3184" s="31"/>
      <c r="W3184" s="31"/>
      <c r="X3184" s="31"/>
      <c r="Y3184" s="31"/>
      <c r="Z3184" s="31"/>
      <c r="AA3184" s="31"/>
      <c r="AB3184" s="31"/>
      <c r="AC3184" s="31"/>
      <c r="AD3184" s="31"/>
      <c r="AE3184" s="31"/>
      <c r="AF3184" s="31"/>
      <c r="AG3184" s="31"/>
      <c r="AH3184" s="31"/>
      <c r="AI3184" s="31"/>
      <c r="AJ3184" s="31"/>
      <c r="AK3184" s="31"/>
      <c r="AL3184" s="31"/>
      <c r="AM3184" s="31"/>
      <c r="AN3184" s="31"/>
      <c r="AO3184" s="31"/>
      <c r="AP3184" s="31"/>
      <c r="AQ3184" s="31"/>
      <c r="AR3184" s="31"/>
      <c r="AS3184" s="31"/>
      <c r="AT3184" s="31"/>
      <c r="AU3184" s="31"/>
      <c r="AV3184" s="31"/>
      <c r="AW3184" s="31"/>
      <c r="AX3184" s="31"/>
      <c r="AY3184" s="31"/>
      <c r="AZ3184" s="31"/>
      <c r="BA3184" s="31"/>
    </row>
    <row r="3185" spans="1:53" s="45" customFormat="1" ht="20.100000000000001" customHeight="1" x14ac:dyDescent="0.2">
      <c r="A3185" s="27" t="s">
        <v>151</v>
      </c>
      <c r="B3185" s="28" t="s">
        <v>273</v>
      </c>
      <c r="C3185" s="27" t="s">
        <v>602</v>
      </c>
      <c r="D3185" s="27" t="s">
        <v>11441</v>
      </c>
      <c r="E3185" s="27" t="s">
        <v>7</v>
      </c>
      <c r="F3185" s="27" t="s">
        <v>6507</v>
      </c>
      <c r="G3185" s="27" t="s">
        <v>11442</v>
      </c>
      <c r="H3185" s="27" t="s">
        <v>11443</v>
      </c>
      <c r="I3185" s="29">
        <v>196186.23</v>
      </c>
      <c r="J3185" s="27" t="s">
        <v>6544</v>
      </c>
      <c r="K3185" s="27" t="s">
        <v>11444</v>
      </c>
      <c r="L3185" s="27" t="s">
        <v>6579</v>
      </c>
      <c r="M3185" s="30" t="s">
        <v>6531</v>
      </c>
      <c r="N3185" s="27" t="s">
        <v>11121</v>
      </c>
      <c r="O3185" s="23">
        <v>0</v>
      </c>
      <c r="P3185" s="23">
        <v>10000</v>
      </c>
      <c r="Q3185" s="23">
        <v>0</v>
      </c>
      <c r="R3185" s="24">
        <v>0</v>
      </c>
      <c r="S3185" s="25">
        <v>0</v>
      </c>
      <c r="T3185" s="34" t="s">
        <v>12065</v>
      </c>
      <c r="U3185" s="22" t="str">
        <f>IFERROR(VLOOKUP(B3185,[1]Planilha1!$A$1:$B$34,2,FALSE),"Liberado")</f>
        <v>Liberado</v>
      </c>
      <c r="V3185" s="31"/>
      <c r="W3185" s="31"/>
      <c r="X3185" s="31"/>
      <c r="Y3185" s="31"/>
      <c r="Z3185" s="31"/>
      <c r="AA3185" s="31"/>
      <c r="AB3185" s="31"/>
      <c r="AC3185" s="31"/>
      <c r="AD3185" s="31"/>
      <c r="AE3185" s="31"/>
      <c r="AF3185" s="31"/>
      <c r="AG3185" s="31"/>
      <c r="AH3185" s="31"/>
      <c r="AI3185" s="31"/>
      <c r="AJ3185" s="31"/>
      <c r="AK3185" s="31"/>
      <c r="AL3185" s="31"/>
      <c r="AM3185" s="31"/>
      <c r="AN3185" s="31"/>
      <c r="AO3185" s="31"/>
      <c r="AP3185" s="31"/>
      <c r="AQ3185" s="31"/>
      <c r="AR3185" s="31"/>
      <c r="AS3185" s="31"/>
      <c r="AT3185" s="31"/>
      <c r="AU3185" s="31"/>
      <c r="AV3185" s="31"/>
      <c r="AW3185" s="31"/>
      <c r="AX3185" s="31"/>
      <c r="AY3185" s="31"/>
      <c r="AZ3185" s="31"/>
      <c r="BA3185" s="31"/>
    </row>
    <row r="3186" spans="1:53" s="45" customFormat="1" ht="20.100000000000001" customHeight="1" x14ac:dyDescent="0.2">
      <c r="A3186" s="27" t="s">
        <v>151</v>
      </c>
      <c r="B3186" s="28" t="s">
        <v>273</v>
      </c>
      <c r="C3186" s="27" t="s">
        <v>331</v>
      </c>
      <c r="D3186" s="27" t="s">
        <v>1970</v>
      </c>
      <c r="E3186" s="27" t="s">
        <v>7</v>
      </c>
      <c r="F3186" s="27" t="s">
        <v>6507</v>
      </c>
      <c r="G3186" s="27" t="s">
        <v>6939</v>
      </c>
      <c r="H3186" s="27" t="s">
        <v>6940</v>
      </c>
      <c r="I3186" s="29">
        <v>188800.49</v>
      </c>
      <c r="J3186" s="27" t="s">
        <v>6544</v>
      </c>
      <c r="K3186" s="27" t="s">
        <v>11665</v>
      </c>
      <c r="L3186" s="27" t="s">
        <v>7144</v>
      </c>
      <c r="M3186" s="30" t="s">
        <v>6531</v>
      </c>
      <c r="N3186" s="27" t="s">
        <v>6941</v>
      </c>
      <c r="O3186" s="23">
        <v>15000</v>
      </c>
      <c r="P3186" s="23">
        <v>0</v>
      </c>
      <c r="Q3186" s="23">
        <v>0</v>
      </c>
      <c r="R3186" s="24">
        <v>8959.6299999999992</v>
      </c>
      <c r="S3186" s="25">
        <v>0</v>
      </c>
      <c r="T3186" s="32"/>
      <c r="U3186" s="22" t="str">
        <f>IFERROR(VLOOKUP(B3186,[1]Planilha1!$A$1:$B$34,2,FALSE),"Liberado")</f>
        <v>Liberado</v>
      </c>
      <c r="V3186" s="31"/>
      <c r="W3186" s="31"/>
      <c r="X3186" s="31"/>
      <c r="Y3186" s="31"/>
      <c r="Z3186" s="31"/>
      <c r="AA3186" s="31"/>
      <c r="AB3186" s="31"/>
      <c r="AC3186" s="31"/>
      <c r="AD3186" s="31"/>
      <c r="AE3186" s="31"/>
      <c r="AF3186" s="31"/>
      <c r="AG3186" s="31"/>
      <c r="AH3186" s="31"/>
      <c r="AI3186" s="31"/>
      <c r="AJ3186" s="31"/>
      <c r="AK3186" s="31"/>
      <c r="AL3186" s="31"/>
      <c r="AM3186" s="31"/>
      <c r="AN3186" s="31"/>
      <c r="AO3186" s="31"/>
      <c r="AP3186" s="31"/>
      <c r="AQ3186" s="31"/>
      <c r="AR3186" s="31"/>
      <c r="AS3186" s="31"/>
      <c r="AT3186" s="31"/>
      <c r="AU3186" s="31"/>
      <c r="AV3186" s="31"/>
      <c r="AW3186" s="31"/>
      <c r="AX3186" s="31"/>
      <c r="AY3186" s="31"/>
      <c r="AZ3186" s="31"/>
      <c r="BA3186" s="31"/>
    </row>
    <row r="3187" spans="1:53" s="45" customFormat="1" ht="20.100000000000001" customHeight="1" x14ac:dyDescent="0.2">
      <c r="A3187" s="27" t="s">
        <v>151</v>
      </c>
      <c r="B3187" s="28" t="s">
        <v>273</v>
      </c>
      <c r="C3187" s="27" t="s">
        <v>667</v>
      </c>
      <c r="D3187" s="27" t="s">
        <v>2013</v>
      </c>
      <c r="E3187" s="27" t="s">
        <v>7</v>
      </c>
      <c r="F3187" s="27" t="s">
        <v>6507</v>
      </c>
      <c r="G3187" s="27" t="s">
        <v>7026</v>
      </c>
      <c r="H3187" s="27" t="s">
        <v>7027</v>
      </c>
      <c r="I3187" s="29">
        <v>35000</v>
      </c>
      <c r="J3187" s="27" t="s">
        <v>6544</v>
      </c>
      <c r="K3187" s="27" t="s">
        <v>11742</v>
      </c>
      <c r="L3187" s="27" t="s">
        <v>7128</v>
      </c>
      <c r="M3187" s="30">
        <v>42346</v>
      </c>
      <c r="N3187" s="27" t="s">
        <v>7028</v>
      </c>
      <c r="O3187" s="23">
        <v>0</v>
      </c>
      <c r="P3187" s="23">
        <v>6000</v>
      </c>
      <c r="Q3187" s="23">
        <v>0</v>
      </c>
      <c r="R3187" s="24">
        <v>6000</v>
      </c>
      <c r="S3187" s="25">
        <v>0</v>
      </c>
      <c r="T3187" s="32"/>
      <c r="U3187" s="22" t="str">
        <f>IFERROR(VLOOKUP(B3187,[1]Planilha1!$A$1:$B$34,2,FALSE),"Liberado")</f>
        <v>Liberado</v>
      </c>
      <c r="V3187" s="31"/>
      <c r="W3187" s="31"/>
      <c r="X3187" s="31"/>
      <c r="Y3187" s="31"/>
      <c r="Z3187" s="31"/>
      <c r="AA3187" s="31"/>
      <c r="AB3187" s="31"/>
      <c r="AC3187" s="31"/>
      <c r="AD3187" s="31"/>
      <c r="AE3187" s="31"/>
      <c r="AF3187" s="31"/>
      <c r="AG3187" s="31"/>
      <c r="AH3187" s="31"/>
      <c r="AI3187" s="31"/>
      <c r="AJ3187" s="31"/>
      <c r="AK3187" s="31"/>
      <c r="AL3187" s="31"/>
      <c r="AM3187" s="31"/>
      <c r="AN3187" s="31"/>
      <c r="AO3187" s="31"/>
      <c r="AP3187" s="31"/>
      <c r="AQ3187" s="31"/>
      <c r="AR3187" s="31"/>
      <c r="AS3187" s="31"/>
      <c r="AT3187" s="31"/>
      <c r="AU3187" s="31"/>
      <c r="AV3187" s="31"/>
      <c r="AW3187" s="31"/>
      <c r="AX3187" s="31"/>
      <c r="AY3187" s="31"/>
      <c r="AZ3187" s="31"/>
      <c r="BA3187" s="31"/>
    </row>
    <row r="3188" spans="1:53" s="45" customFormat="1" ht="20.100000000000001" customHeight="1" x14ac:dyDescent="0.2">
      <c r="A3188" s="40" t="s">
        <v>231</v>
      </c>
      <c r="B3188" s="41" t="s">
        <v>273</v>
      </c>
      <c r="C3188" s="14">
        <v>1</v>
      </c>
      <c r="D3188" s="40" t="s">
        <v>2239</v>
      </c>
      <c r="E3188" s="42" t="s">
        <v>2220</v>
      </c>
      <c r="F3188" s="43" t="s">
        <v>7389</v>
      </c>
      <c r="G3188" s="36" t="s">
        <v>7604</v>
      </c>
      <c r="H3188" s="40" t="s">
        <v>2239</v>
      </c>
      <c r="I3188" s="44">
        <v>823343.43</v>
      </c>
      <c r="J3188" s="40" t="s">
        <v>7391</v>
      </c>
      <c r="K3188" s="40" t="s">
        <v>7549</v>
      </c>
      <c r="L3188" s="40" t="s">
        <v>7393</v>
      </c>
      <c r="M3188" s="42" t="s">
        <v>40</v>
      </c>
      <c r="N3188" s="40" t="s">
        <v>7852</v>
      </c>
      <c r="O3188" s="23">
        <v>0</v>
      </c>
      <c r="P3188" s="23">
        <v>823343.43</v>
      </c>
      <c r="Q3188" s="23">
        <v>0</v>
      </c>
      <c r="R3188" s="24">
        <v>0</v>
      </c>
      <c r="S3188" s="25">
        <v>0</v>
      </c>
      <c r="T3188" s="32"/>
      <c r="U3188" s="22" t="str">
        <f>IFERROR(VLOOKUP(B3188,[1]Planilha1!$A$1:$B$34,2,FALSE),"Liberado")</f>
        <v>Liberado</v>
      </c>
    </row>
    <row r="3189" spans="1:53" s="45" customFormat="1" ht="20.100000000000001" customHeight="1" x14ac:dyDescent="0.2">
      <c r="A3189" s="40" t="s">
        <v>231</v>
      </c>
      <c r="B3189" s="41" t="s">
        <v>273</v>
      </c>
      <c r="C3189" s="14">
        <v>1</v>
      </c>
      <c r="D3189" s="40" t="s">
        <v>2239</v>
      </c>
      <c r="E3189" s="42" t="s">
        <v>2220</v>
      </c>
      <c r="F3189" s="43" t="s">
        <v>7389</v>
      </c>
      <c r="G3189" s="36" t="s">
        <v>7605</v>
      </c>
      <c r="H3189" s="40" t="s">
        <v>2239</v>
      </c>
      <c r="I3189" s="44">
        <v>54231.47</v>
      </c>
      <c r="J3189" s="40" t="s">
        <v>7391</v>
      </c>
      <c r="K3189" s="40" t="s">
        <v>7549</v>
      </c>
      <c r="L3189" s="40" t="s">
        <v>7419</v>
      </c>
      <c r="M3189" s="42" t="s">
        <v>40</v>
      </c>
      <c r="N3189" s="40" t="s">
        <v>7852</v>
      </c>
      <c r="O3189" s="23">
        <v>0</v>
      </c>
      <c r="P3189" s="23">
        <v>54231.47</v>
      </c>
      <c r="Q3189" s="23">
        <v>0</v>
      </c>
      <c r="R3189" s="24">
        <v>0</v>
      </c>
      <c r="S3189" s="25">
        <v>0</v>
      </c>
      <c r="T3189" s="32"/>
      <c r="U3189" s="22" t="str">
        <f>IFERROR(VLOOKUP(B3189,[1]Planilha1!$A$1:$B$34,2,FALSE),"Liberado")</f>
        <v>Liberado</v>
      </c>
    </row>
    <row r="3190" spans="1:53" s="45" customFormat="1" ht="20.100000000000001" customHeight="1" x14ac:dyDescent="0.2">
      <c r="A3190" s="12" t="s">
        <v>112</v>
      </c>
      <c r="B3190" s="18" t="s">
        <v>298</v>
      </c>
      <c r="C3190" s="12" t="s">
        <v>337</v>
      </c>
      <c r="D3190" s="12" t="s">
        <v>1786</v>
      </c>
      <c r="E3190" s="19" t="s">
        <v>5</v>
      </c>
      <c r="F3190" s="19" t="s">
        <v>2928</v>
      </c>
      <c r="G3190" s="19" t="s">
        <v>6365</v>
      </c>
      <c r="H3190" s="12" t="s">
        <v>6366</v>
      </c>
      <c r="I3190" s="20">
        <v>8954.8799999999992</v>
      </c>
      <c r="J3190" s="12" t="s">
        <v>2258</v>
      </c>
      <c r="K3190" s="12" t="s">
        <v>6367</v>
      </c>
      <c r="L3190" s="12" t="s">
        <v>2299</v>
      </c>
      <c r="M3190" s="12"/>
      <c r="N3190" s="12" t="s">
        <v>6368</v>
      </c>
      <c r="O3190" s="23">
        <v>0</v>
      </c>
      <c r="P3190" s="23">
        <v>0</v>
      </c>
      <c r="Q3190" s="23">
        <v>0</v>
      </c>
      <c r="R3190" s="24">
        <v>0</v>
      </c>
      <c r="S3190" s="25">
        <v>1840</v>
      </c>
      <c r="T3190" s="21"/>
      <c r="U3190" s="22" t="str">
        <f>IFERROR(VLOOKUP(B3190,[1]Planilha1!$A$1:$B$34,2,FALSE),"Liberado")</f>
        <v>Liberado</v>
      </c>
      <c r="V3190" s="21"/>
      <c r="W3190" s="21"/>
      <c r="X3190" s="21"/>
      <c r="Y3190" s="21"/>
      <c r="Z3190" s="21"/>
      <c r="AA3190" s="21"/>
      <c r="AB3190" s="21"/>
      <c r="AC3190" s="21"/>
      <c r="AD3190" s="21"/>
      <c r="AE3190" s="21"/>
      <c r="AF3190" s="21"/>
      <c r="AG3190" s="21"/>
      <c r="AH3190" s="21"/>
      <c r="AI3190" s="21"/>
      <c r="AJ3190" s="21"/>
      <c r="AK3190" s="21"/>
      <c r="AL3190" s="21"/>
      <c r="AM3190" s="21"/>
      <c r="AN3190" s="21"/>
      <c r="AO3190" s="21"/>
      <c r="AP3190" s="21"/>
      <c r="AQ3190" s="21"/>
      <c r="AR3190" s="21"/>
      <c r="AS3190" s="21"/>
      <c r="AT3190" s="21"/>
      <c r="AU3190" s="21"/>
      <c r="AV3190" s="21"/>
      <c r="AW3190" s="21"/>
      <c r="AX3190" s="21"/>
      <c r="AY3190" s="21"/>
      <c r="AZ3190" s="21"/>
      <c r="BA3190" s="21"/>
    </row>
    <row r="3191" spans="1:53" s="45" customFormat="1" ht="20.100000000000001" customHeight="1" x14ac:dyDescent="0.2">
      <c r="A3191" s="27" t="s">
        <v>11113</v>
      </c>
      <c r="B3191" s="28" t="s">
        <v>298</v>
      </c>
      <c r="C3191" s="27">
        <v>1</v>
      </c>
      <c r="D3191" s="27" t="s">
        <v>11427</v>
      </c>
      <c r="E3191" s="27" t="s">
        <v>7</v>
      </c>
      <c r="F3191" s="27" t="s">
        <v>6507</v>
      </c>
      <c r="G3191" s="27" t="s">
        <v>11428</v>
      </c>
      <c r="H3191" s="27" t="s">
        <v>6602</v>
      </c>
      <c r="I3191" s="29">
        <v>40000</v>
      </c>
      <c r="J3191" s="27" t="s">
        <v>6544</v>
      </c>
      <c r="K3191" s="27" t="s">
        <v>11429</v>
      </c>
      <c r="L3191" s="27" t="s">
        <v>7770</v>
      </c>
      <c r="M3191" s="30" t="s">
        <v>6531</v>
      </c>
      <c r="N3191" s="27" t="s">
        <v>12067</v>
      </c>
      <c r="O3191" s="23">
        <v>0</v>
      </c>
      <c r="P3191" s="23">
        <v>22285.71</v>
      </c>
      <c r="Q3191" s="23">
        <v>0</v>
      </c>
      <c r="R3191" s="24">
        <v>0</v>
      </c>
      <c r="S3191" s="25">
        <v>0</v>
      </c>
      <c r="T3191" s="34" t="s">
        <v>12065</v>
      </c>
      <c r="U3191" s="22" t="str">
        <f>IFERROR(VLOOKUP(B3191,[1]Planilha1!$A$1:$B$34,2,FALSE),"Liberado")</f>
        <v>Liberado</v>
      </c>
      <c r="V3191" s="31"/>
      <c r="W3191" s="31"/>
      <c r="X3191" s="31"/>
      <c r="Y3191" s="31"/>
      <c r="Z3191" s="31"/>
      <c r="AA3191" s="31"/>
      <c r="AB3191" s="31"/>
      <c r="AC3191" s="31"/>
      <c r="AD3191" s="31"/>
      <c r="AE3191" s="31"/>
      <c r="AF3191" s="31"/>
      <c r="AG3191" s="31"/>
      <c r="AH3191" s="31"/>
      <c r="AI3191" s="31"/>
      <c r="AJ3191" s="31"/>
      <c r="AK3191" s="31"/>
      <c r="AL3191" s="31"/>
      <c r="AM3191" s="31"/>
      <c r="AN3191" s="31"/>
      <c r="AO3191" s="31"/>
      <c r="AP3191" s="31"/>
      <c r="AQ3191" s="31"/>
      <c r="AR3191" s="31"/>
      <c r="AS3191" s="31"/>
      <c r="AT3191" s="31"/>
      <c r="AU3191" s="31"/>
      <c r="AV3191" s="31"/>
      <c r="AW3191" s="31"/>
      <c r="AX3191" s="31"/>
      <c r="AY3191" s="31"/>
      <c r="AZ3191" s="31"/>
      <c r="BA3191" s="31"/>
    </row>
    <row r="3192" spans="1:53" s="45" customFormat="1" ht="20.100000000000001" customHeight="1" x14ac:dyDescent="0.2">
      <c r="A3192" s="12" t="s">
        <v>113</v>
      </c>
      <c r="B3192" s="18" t="s">
        <v>299</v>
      </c>
      <c r="C3192" s="12" t="s">
        <v>331</v>
      </c>
      <c r="D3192" s="12" t="s">
        <v>10867</v>
      </c>
      <c r="E3192" s="19" t="s">
        <v>5</v>
      </c>
      <c r="F3192" s="19" t="s">
        <v>8</v>
      </c>
      <c r="G3192" s="19" t="s">
        <v>10868</v>
      </c>
      <c r="H3192" s="12" t="s">
        <v>10869</v>
      </c>
      <c r="I3192" s="20">
        <v>200000</v>
      </c>
      <c r="J3192" s="12" t="s">
        <v>2258</v>
      </c>
      <c r="K3192" s="12" t="s">
        <v>10870</v>
      </c>
      <c r="L3192" s="12" t="s">
        <v>2368</v>
      </c>
      <c r="M3192" s="12"/>
      <c r="N3192" s="12" t="s">
        <v>10871</v>
      </c>
      <c r="O3192" s="23">
        <v>0</v>
      </c>
      <c r="P3192" s="23">
        <v>200000</v>
      </c>
      <c r="Q3192" s="23">
        <v>0</v>
      </c>
      <c r="R3192" s="24">
        <v>0</v>
      </c>
      <c r="S3192" s="25">
        <v>1260</v>
      </c>
      <c r="T3192" s="21"/>
      <c r="U3192" s="22" t="str">
        <f>IFERROR(VLOOKUP(B3192,[1]Planilha1!$A$1:$B$34,2,FALSE),"Liberado")</f>
        <v>Liberado</v>
      </c>
      <c r="V3192" s="21"/>
      <c r="W3192" s="21"/>
      <c r="X3192" s="21"/>
      <c r="Y3192" s="21"/>
      <c r="Z3192" s="21"/>
      <c r="AA3192" s="21"/>
      <c r="AB3192" s="21"/>
      <c r="AC3192" s="21"/>
      <c r="AD3192" s="21"/>
      <c r="AE3192" s="21"/>
      <c r="AF3192" s="21"/>
      <c r="AG3192" s="21"/>
      <c r="AH3192" s="21"/>
      <c r="AI3192" s="21"/>
      <c r="AJ3192" s="21"/>
      <c r="AK3192" s="21"/>
      <c r="AL3192" s="21"/>
      <c r="AM3192" s="21"/>
      <c r="AN3192" s="21"/>
      <c r="AO3192" s="21"/>
      <c r="AP3192" s="21"/>
      <c r="AQ3192" s="21"/>
      <c r="AR3192" s="21"/>
      <c r="AS3192" s="21"/>
      <c r="AT3192" s="21"/>
      <c r="AU3192" s="21"/>
      <c r="AV3192" s="21"/>
      <c r="AW3192" s="21"/>
      <c r="AX3192" s="21"/>
      <c r="AY3192" s="21"/>
      <c r="AZ3192" s="21"/>
      <c r="BA3192" s="21"/>
    </row>
    <row r="3193" spans="1:53" s="45" customFormat="1" ht="20.100000000000001" customHeight="1" x14ac:dyDescent="0.2">
      <c r="A3193" s="12" t="s">
        <v>113</v>
      </c>
      <c r="B3193" s="18" t="s">
        <v>299</v>
      </c>
      <c r="C3193" s="12" t="s">
        <v>331</v>
      </c>
      <c r="D3193" s="12" t="s">
        <v>10867</v>
      </c>
      <c r="E3193" s="19" t="s">
        <v>5</v>
      </c>
      <c r="F3193" s="19" t="s">
        <v>7910</v>
      </c>
      <c r="G3193" s="19" t="s">
        <v>10872</v>
      </c>
      <c r="H3193" s="12" t="s">
        <v>10869</v>
      </c>
      <c r="I3193" s="20">
        <v>39400</v>
      </c>
      <c r="J3193" s="12" t="s">
        <v>2258</v>
      </c>
      <c r="K3193" s="12" t="s">
        <v>3802</v>
      </c>
      <c r="L3193" s="12" t="s">
        <v>2368</v>
      </c>
      <c r="M3193" s="12"/>
      <c r="N3193" s="12" t="s">
        <v>10873</v>
      </c>
      <c r="O3193" s="23">
        <v>0</v>
      </c>
      <c r="P3193" s="23">
        <v>10000</v>
      </c>
      <c r="Q3193" s="23">
        <v>0</v>
      </c>
      <c r="R3193" s="24">
        <v>0</v>
      </c>
      <c r="S3193" s="25">
        <v>920</v>
      </c>
      <c r="T3193" s="21"/>
      <c r="U3193" s="22" t="str">
        <f>IFERROR(VLOOKUP(B3193,[1]Planilha1!$A$1:$B$34,2,FALSE),"Liberado")</f>
        <v>Liberado</v>
      </c>
      <c r="V3193" s="21"/>
      <c r="W3193" s="21"/>
      <c r="X3193" s="21"/>
      <c r="Y3193" s="21"/>
      <c r="Z3193" s="21"/>
      <c r="AA3193" s="21"/>
      <c r="AB3193" s="21"/>
      <c r="AC3193" s="21"/>
      <c r="AD3193" s="21"/>
      <c r="AE3193" s="21"/>
      <c r="AF3193" s="21"/>
      <c r="AG3193" s="21"/>
      <c r="AH3193" s="21"/>
      <c r="AI3193" s="21"/>
      <c r="AJ3193" s="21"/>
      <c r="AK3193" s="21"/>
      <c r="AL3193" s="21"/>
      <c r="AM3193" s="21"/>
      <c r="AN3193" s="21"/>
      <c r="AO3193" s="21"/>
      <c r="AP3193" s="21"/>
      <c r="AQ3193" s="21"/>
      <c r="AR3193" s="21"/>
      <c r="AS3193" s="21"/>
      <c r="AT3193" s="21"/>
      <c r="AU3193" s="21"/>
      <c r="AV3193" s="21"/>
      <c r="AW3193" s="21"/>
      <c r="AX3193" s="21"/>
      <c r="AY3193" s="21"/>
      <c r="AZ3193" s="21"/>
      <c r="BA3193" s="21"/>
    </row>
    <row r="3194" spans="1:53" s="45" customFormat="1" ht="20.100000000000001" customHeight="1" x14ac:dyDescent="0.2">
      <c r="A3194" s="12" t="s">
        <v>113</v>
      </c>
      <c r="B3194" s="18" t="s">
        <v>299</v>
      </c>
      <c r="C3194" s="12" t="s">
        <v>331</v>
      </c>
      <c r="D3194" s="12" t="s">
        <v>1787</v>
      </c>
      <c r="E3194" s="19" t="s">
        <v>5</v>
      </c>
      <c r="F3194" s="19" t="s">
        <v>2273</v>
      </c>
      <c r="G3194" s="19" t="s">
        <v>6369</v>
      </c>
      <c r="H3194" s="12" t="s">
        <v>6370</v>
      </c>
      <c r="I3194" s="20">
        <v>20000</v>
      </c>
      <c r="J3194" s="12" t="s">
        <v>2258</v>
      </c>
      <c r="K3194" s="12" t="s">
        <v>2410</v>
      </c>
      <c r="L3194" s="12" t="s">
        <v>7869</v>
      </c>
      <c r="M3194" s="12"/>
      <c r="N3194" s="12" t="s">
        <v>2412</v>
      </c>
      <c r="O3194" s="23">
        <v>0</v>
      </c>
      <c r="P3194" s="23">
        <v>10000</v>
      </c>
      <c r="Q3194" s="23">
        <v>0</v>
      </c>
      <c r="R3194" s="24">
        <v>0</v>
      </c>
      <c r="S3194" s="25">
        <v>256</v>
      </c>
      <c r="T3194" s="21"/>
      <c r="U3194" s="22" t="str">
        <f>IFERROR(VLOOKUP(B3194,[1]Planilha1!$A$1:$B$34,2,FALSE),"Liberado")</f>
        <v>Liberado</v>
      </c>
      <c r="V3194" s="21"/>
      <c r="W3194" s="21"/>
      <c r="X3194" s="21"/>
      <c r="Y3194" s="21"/>
      <c r="Z3194" s="21"/>
      <c r="AA3194" s="21"/>
      <c r="AB3194" s="21"/>
      <c r="AC3194" s="21"/>
      <c r="AD3194" s="21"/>
      <c r="AE3194" s="21"/>
      <c r="AF3194" s="21"/>
      <c r="AG3194" s="21"/>
      <c r="AH3194" s="21"/>
      <c r="AI3194" s="21"/>
      <c r="AJ3194" s="21"/>
      <c r="AK3194" s="21"/>
      <c r="AL3194" s="21"/>
      <c r="AM3194" s="21"/>
      <c r="AN3194" s="21"/>
      <c r="AO3194" s="21"/>
      <c r="AP3194" s="21"/>
      <c r="AQ3194" s="21"/>
      <c r="AR3194" s="21"/>
      <c r="AS3194" s="21"/>
      <c r="AT3194" s="21"/>
      <c r="AU3194" s="21"/>
      <c r="AV3194" s="21"/>
      <c r="AW3194" s="21"/>
      <c r="AX3194" s="21"/>
      <c r="AY3194" s="21"/>
      <c r="AZ3194" s="21"/>
      <c r="BA3194" s="21"/>
    </row>
    <row r="3195" spans="1:53" s="45" customFormat="1" ht="20.100000000000001" customHeight="1" x14ac:dyDescent="0.2">
      <c r="A3195" s="12" t="s">
        <v>113</v>
      </c>
      <c r="B3195" s="18" t="s">
        <v>299</v>
      </c>
      <c r="C3195" s="12" t="s">
        <v>381</v>
      </c>
      <c r="D3195" s="12" t="s">
        <v>1788</v>
      </c>
      <c r="E3195" s="19" t="s">
        <v>5</v>
      </c>
      <c r="F3195" s="19" t="s">
        <v>2506</v>
      </c>
      <c r="G3195" s="19" t="s">
        <v>6371</v>
      </c>
      <c r="H3195" s="12" t="s">
        <v>6372</v>
      </c>
      <c r="I3195" s="20">
        <v>724</v>
      </c>
      <c r="J3195" s="12" t="s">
        <v>2258</v>
      </c>
      <c r="K3195" s="12" t="s">
        <v>6373</v>
      </c>
      <c r="L3195" s="12" t="s">
        <v>2368</v>
      </c>
      <c r="M3195" s="12"/>
      <c r="N3195" s="12" t="s">
        <v>6374</v>
      </c>
      <c r="O3195" s="23">
        <v>0</v>
      </c>
      <c r="P3195" s="23">
        <v>0</v>
      </c>
      <c r="Q3195" s="23">
        <v>0</v>
      </c>
      <c r="R3195" s="24">
        <v>0</v>
      </c>
      <c r="S3195" s="25">
        <v>800</v>
      </c>
      <c r="T3195" s="21"/>
      <c r="U3195" s="22" t="str">
        <f>IFERROR(VLOOKUP(B3195,[1]Planilha1!$A$1:$B$34,2,FALSE),"Liberado")</f>
        <v>Liberado</v>
      </c>
      <c r="V3195" s="21"/>
      <c r="W3195" s="21"/>
      <c r="X3195" s="21"/>
      <c r="Y3195" s="21"/>
      <c r="Z3195" s="21"/>
      <c r="AA3195" s="21"/>
      <c r="AB3195" s="21"/>
      <c r="AC3195" s="21"/>
      <c r="AD3195" s="21"/>
      <c r="AE3195" s="21"/>
      <c r="AF3195" s="21"/>
      <c r="AG3195" s="21"/>
      <c r="AH3195" s="21"/>
      <c r="AI3195" s="21"/>
      <c r="AJ3195" s="21"/>
      <c r="AK3195" s="21"/>
      <c r="AL3195" s="21"/>
      <c r="AM3195" s="21"/>
      <c r="AN3195" s="21"/>
      <c r="AO3195" s="21"/>
      <c r="AP3195" s="21"/>
      <c r="AQ3195" s="21"/>
      <c r="AR3195" s="21"/>
      <c r="AS3195" s="21"/>
      <c r="AT3195" s="21"/>
      <c r="AU3195" s="21"/>
      <c r="AV3195" s="21"/>
      <c r="AW3195" s="21"/>
      <c r="AX3195" s="21"/>
      <c r="AY3195" s="21"/>
      <c r="AZ3195" s="21"/>
      <c r="BA3195" s="21"/>
    </row>
    <row r="3196" spans="1:53" s="45" customFormat="1" ht="20.100000000000001" customHeight="1" x14ac:dyDescent="0.2">
      <c r="A3196" s="12" t="s">
        <v>113</v>
      </c>
      <c r="B3196" s="18" t="s">
        <v>299</v>
      </c>
      <c r="C3196" s="12" t="s">
        <v>381</v>
      </c>
      <c r="D3196" s="12" t="s">
        <v>1789</v>
      </c>
      <c r="E3196" s="19" t="s">
        <v>5</v>
      </c>
      <c r="F3196" s="19" t="s">
        <v>2255</v>
      </c>
      <c r="G3196" s="19" t="s">
        <v>6375</v>
      </c>
      <c r="H3196" s="12" t="s">
        <v>6376</v>
      </c>
      <c r="I3196" s="20">
        <v>1094.54</v>
      </c>
      <c r="J3196" s="12" t="s">
        <v>2258</v>
      </c>
      <c r="K3196" s="12" t="s">
        <v>5832</v>
      </c>
      <c r="L3196" s="12" t="s">
        <v>2368</v>
      </c>
      <c r="M3196" s="12"/>
      <c r="N3196" s="12" t="s">
        <v>6377</v>
      </c>
      <c r="O3196" s="23">
        <v>0</v>
      </c>
      <c r="P3196" s="23">
        <v>11094.54</v>
      </c>
      <c r="Q3196" s="23">
        <v>0</v>
      </c>
      <c r="R3196" s="24">
        <v>0</v>
      </c>
      <c r="S3196" s="25">
        <v>800</v>
      </c>
      <c r="T3196" s="21"/>
      <c r="U3196" s="22" t="str">
        <f>IFERROR(VLOOKUP(B3196,[1]Planilha1!$A$1:$B$34,2,FALSE),"Liberado")</f>
        <v>Liberado</v>
      </c>
      <c r="V3196" s="21"/>
      <c r="W3196" s="21"/>
      <c r="X3196" s="21"/>
      <c r="Y3196" s="21"/>
      <c r="Z3196" s="21"/>
      <c r="AA3196" s="21"/>
      <c r="AB3196" s="21"/>
      <c r="AC3196" s="21"/>
      <c r="AD3196" s="21"/>
      <c r="AE3196" s="21"/>
      <c r="AF3196" s="21"/>
      <c r="AG3196" s="21"/>
      <c r="AH3196" s="21"/>
      <c r="AI3196" s="21"/>
      <c r="AJ3196" s="21"/>
      <c r="AK3196" s="21"/>
      <c r="AL3196" s="21"/>
      <c r="AM3196" s="21"/>
      <c r="AN3196" s="21"/>
      <c r="AO3196" s="21"/>
      <c r="AP3196" s="21"/>
      <c r="AQ3196" s="21"/>
      <c r="AR3196" s="21"/>
      <c r="AS3196" s="21"/>
      <c r="AT3196" s="21"/>
      <c r="AU3196" s="21"/>
      <c r="AV3196" s="21"/>
      <c r="AW3196" s="21"/>
      <c r="AX3196" s="21"/>
      <c r="AY3196" s="21"/>
      <c r="AZ3196" s="21"/>
      <c r="BA3196" s="21"/>
    </row>
    <row r="3197" spans="1:53" s="45" customFormat="1" ht="20.100000000000001" customHeight="1" x14ac:dyDescent="0.2">
      <c r="A3197" s="12" t="s">
        <v>113</v>
      </c>
      <c r="B3197" s="18" t="s">
        <v>299</v>
      </c>
      <c r="C3197" s="12" t="s">
        <v>381</v>
      </c>
      <c r="D3197" s="12" t="s">
        <v>10874</v>
      </c>
      <c r="E3197" s="19" t="s">
        <v>5</v>
      </c>
      <c r="F3197" s="19" t="s">
        <v>3330</v>
      </c>
      <c r="G3197" s="19" t="s">
        <v>10875</v>
      </c>
      <c r="H3197" s="12" t="s">
        <v>2929</v>
      </c>
      <c r="I3197" s="20">
        <v>5432.92</v>
      </c>
      <c r="J3197" s="12" t="s">
        <v>2258</v>
      </c>
      <c r="K3197" s="12" t="s">
        <v>10876</v>
      </c>
      <c r="L3197" s="12" t="s">
        <v>7926</v>
      </c>
      <c r="M3197" s="12"/>
      <c r="N3197" s="12" t="s">
        <v>10877</v>
      </c>
      <c r="O3197" s="23">
        <v>0</v>
      </c>
      <c r="P3197" s="23">
        <v>10000</v>
      </c>
      <c r="Q3197" s="23">
        <v>0</v>
      </c>
      <c r="R3197" s="24">
        <v>0</v>
      </c>
      <c r="S3197" s="25">
        <v>224</v>
      </c>
      <c r="T3197" s="21"/>
      <c r="U3197" s="22" t="str">
        <f>IFERROR(VLOOKUP(B3197,[1]Planilha1!$A$1:$B$34,2,FALSE),"Liberado")</f>
        <v>Liberado</v>
      </c>
      <c r="V3197" s="21"/>
      <c r="W3197" s="21"/>
      <c r="X3197" s="21"/>
      <c r="Y3197" s="21"/>
      <c r="Z3197" s="21"/>
      <c r="AA3197" s="21"/>
      <c r="AB3197" s="21"/>
      <c r="AC3197" s="21"/>
      <c r="AD3197" s="21"/>
      <c r="AE3197" s="21"/>
      <c r="AF3197" s="21"/>
      <c r="AG3197" s="21"/>
      <c r="AH3197" s="21"/>
      <c r="AI3197" s="21"/>
      <c r="AJ3197" s="21"/>
      <c r="AK3197" s="21"/>
      <c r="AL3197" s="21"/>
      <c r="AM3197" s="21"/>
      <c r="AN3197" s="21"/>
      <c r="AO3197" s="21"/>
      <c r="AP3197" s="21"/>
      <c r="AQ3197" s="21"/>
      <c r="AR3197" s="21"/>
      <c r="AS3197" s="21"/>
      <c r="AT3197" s="21"/>
      <c r="AU3197" s="21"/>
      <c r="AV3197" s="21"/>
      <c r="AW3197" s="21"/>
      <c r="AX3197" s="21"/>
      <c r="AY3197" s="21"/>
      <c r="AZ3197" s="21"/>
      <c r="BA3197" s="21"/>
    </row>
    <row r="3198" spans="1:53" s="45" customFormat="1" ht="20.100000000000001" customHeight="1" x14ac:dyDescent="0.2">
      <c r="A3198" s="12" t="s">
        <v>113</v>
      </c>
      <c r="B3198" s="18" t="s">
        <v>299</v>
      </c>
      <c r="C3198" s="12" t="s">
        <v>381</v>
      </c>
      <c r="D3198" s="12" t="s">
        <v>10878</v>
      </c>
      <c r="E3198" s="19" t="s">
        <v>5</v>
      </c>
      <c r="F3198" s="19" t="s">
        <v>2452</v>
      </c>
      <c r="G3198" s="19" t="s">
        <v>10879</v>
      </c>
      <c r="H3198" s="12" t="s">
        <v>6376</v>
      </c>
      <c r="I3198" s="20">
        <v>865255.92</v>
      </c>
      <c r="J3198" s="12" t="s">
        <v>2258</v>
      </c>
      <c r="K3198" s="12" t="s">
        <v>10880</v>
      </c>
      <c r="L3198" s="12" t="s">
        <v>2411</v>
      </c>
      <c r="M3198" s="12"/>
      <c r="N3198" s="12" t="s">
        <v>10881</v>
      </c>
      <c r="O3198" s="23">
        <v>0</v>
      </c>
      <c r="P3198" s="23">
        <v>0</v>
      </c>
      <c r="Q3198" s="23">
        <v>0</v>
      </c>
      <c r="R3198" s="24">
        <v>0</v>
      </c>
      <c r="S3198" s="25">
        <v>240</v>
      </c>
      <c r="T3198" s="21"/>
      <c r="U3198" s="22" t="str">
        <f>IFERROR(VLOOKUP(B3198,[1]Planilha1!$A$1:$B$34,2,FALSE),"Liberado")</f>
        <v>Liberado</v>
      </c>
      <c r="V3198" s="21"/>
      <c r="W3198" s="21"/>
      <c r="X3198" s="21"/>
      <c r="Y3198" s="21"/>
      <c r="Z3198" s="21"/>
      <c r="AA3198" s="21"/>
      <c r="AB3198" s="21"/>
      <c r="AC3198" s="21"/>
      <c r="AD3198" s="21"/>
      <c r="AE3198" s="21"/>
      <c r="AF3198" s="21"/>
      <c r="AG3198" s="21"/>
      <c r="AH3198" s="21"/>
      <c r="AI3198" s="21"/>
      <c r="AJ3198" s="21"/>
      <c r="AK3198" s="21"/>
      <c r="AL3198" s="21"/>
      <c r="AM3198" s="21"/>
      <c r="AN3198" s="21"/>
      <c r="AO3198" s="21"/>
      <c r="AP3198" s="21"/>
      <c r="AQ3198" s="21"/>
      <c r="AR3198" s="21"/>
      <c r="AS3198" s="21"/>
      <c r="AT3198" s="21"/>
      <c r="AU3198" s="21"/>
      <c r="AV3198" s="21"/>
      <c r="AW3198" s="21"/>
      <c r="AX3198" s="21"/>
      <c r="AY3198" s="21"/>
      <c r="AZ3198" s="21"/>
      <c r="BA3198" s="21"/>
    </row>
    <row r="3199" spans="1:53" s="45" customFormat="1" ht="20.100000000000001" customHeight="1" x14ac:dyDescent="0.2">
      <c r="A3199" s="12" t="s">
        <v>113</v>
      </c>
      <c r="B3199" s="18" t="s">
        <v>299</v>
      </c>
      <c r="C3199" s="12" t="s">
        <v>381</v>
      </c>
      <c r="D3199" s="12" t="s">
        <v>10878</v>
      </c>
      <c r="E3199" s="19" t="s">
        <v>5</v>
      </c>
      <c r="F3199" s="19" t="s">
        <v>2355</v>
      </c>
      <c r="G3199" s="19" t="s">
        <v>10882</v>
      </c>
      <c r="H3199" s="12" t="s">
        <v>6376</v>
      </c>
      <c r="I3199" s="20">
        <v>1541701.14</v>
      </c>
      <c r="J3199" s="12" t="s">
        <v>2258</v>
      </c>
      <c r="K3199" s="12" t="s">
        <v>10883</v>
      </c>
      <c r="L3199" s="12" t="s">
        <v>7875</v>
      </c>
      <c r="M3199" s="12"/>
      <c r="N3199" s="12" t="s">
        <v>10884</v>
      </c>
      <c r="O3199" s="23">
        <v>0</v>
      </c>
      <c r="P3199" s="23">
        <v>0</v>
      </c>
      <c r="Q3199" s="23">
        <v>0</v>
      </c>
      <c r="R3199" s="24">
        <v>0</v>
      </c>
      <c r="S3199" s="25">
        <v>40</v>
      </c>
      <c r="T3199" s="21"/>
      <c r="U3199" s="22" t="str">
        <f>IFERROR(VLOOKUP(B3199,[1]Planilha1!$A$1:$B$34,2,FALSE),"Liberado")</f>
        <v>Liberado</v>
      </c>
      <c r="V3199" s="21"/>
      <c r="W3199" s="21"/>
      <c r="X3199" s="21"/>
      <c r="Y3199" s="21"/>
      <c r="Z3199" s="21"/>
      <c r="AA3199" s="21"/>
      <c r="AB3199" s="21"/>
      <c r="AC3199" s="21"/>
      <c r="AD3199" s="21"/>
      <c r="AE3199" s="21"/>
      <c r="AF3199" s="21"/>
      <c r="AG3199" s="21"/>
      <c r="AH3199" s="21"/>
      <c r="AI3199" s="21"/>
      <c r="AJ3199" s="21"/>
      <c r="AK3199" s="21"/>
      <c r="AL3199" s="21"/>
      <c r="AM3199" s="21"/>
      <c r="AN3199" s="21"/>
      <c r="AO3199" s="21"/>
      <c r="AP3199" s="21"/>
      <c r="AQ3199" s="21"/>
      <c r="AR3199" s="21"/>
      <c r="AS3199" s="21"/>
      <c r="AT3199" s="21"/>
      <c r="AU3199" s="21"/>
      <c r="AV3199" s="21"/>
      <c r="AW3199" s="21"/>
      <c r="AX3199" s="21"/>
      <c r="AY3199" s="21"/>
      <c r="AZ3199" s="21"/>
      <c r="BA3199" s="21"/>
    </row>
    <row r="3200" spans="1:53" s="45" customFormat="1" ht="20.100000000000001" customHeight="1" x14ac:dyDescent="0.2">
      <c r="A3200" s="12" t="s">
        <v>113</v>
      </c>
      <c r="B3200" s="18" t="s">
        <v>299</v>
      </c>
      <c r="C3200" s="12" t="s">
        <v>427</v>
      </c>
      <c r="D3200" s="12" t="s">
        <v>10885</v>
      </c>
      <c r="E3200" s="19" t="s">
        <v>5</v>
      </c>
      <c r="F3200" s="19" t="s">
        <v>2244</v>
      </c>
      <c r="G3200" s="19" t="s">
        <v>10886</v>
      </c>
      <c r="H3200" s="12" t="s">
        <v>10887</v>
      </c>
      <c r="I3200" s="20">
        <v>100000</v>
      </c>
      <c r="J3200" s="12" t="s">
        <v>2258</v>
      </c>
      <c r="K3200" s="12" t="s">
        <v>10888</v>
      </c>
      <c r="L3200" s="12" t="s">
        <v>7926</v>
      </c>
      <c r="M3200" s="12"/>
      <c r="N3200" s="12" t="s">
        <v>2733</v>
      </c>
      <c r="O3200" s="23">
        <v>0</v>
      </c>
      <c r="P3200" s="23">
        <v>46851</v>
      </c>
      <c r="Q3200" s="23">
        <v>0</v>
      </c>
      <c r="R3200" s="24">
        <v>0</v>
      </c>
      <c r="S3200" s="25">
        <v>240</v>
      </c>
      <c r="T3200" s="21"/>
      <c r="U3200" s="22" t="str">
        <f>IFERROR(VLOOKUP(B3200,[1]Planilha1!$A$1:$B$34,2,FALSE),"Liberado")</f>
        <v>Liberado</v>
      </c>
      <c r="V3200" s="21"/>
      <c r="W3200" s="21"/>
      <c r="X3200" s="21"/>
      <c r="Y3200" s="21"/>
      <c r="Z3200" s="21"/>
      <c r="AA3200" s="21"/>
      <c r="AB3200" s="21"/>
      <c r="AC3200" s="21"/>
      <c r="AD3200" s="21"/>
      <c r="AE3200" s="21"/>
      <c r="AF3200" s="21"/>
      <c r="AG3200" s="21"/>
      <c r="AH3200" s="21"/>
      <c r="AI3200" s="21"/>
      <c r="AJ3200" s="21"/>
      <c r="AK3200" s="21"/>
      <c r="AL3200" s="21"/>
      <c r="AM3200" s="21"/>
      <c r="AN3200" s="21"/>
      <c r="AO3200" s="21"/>
      <c r="AP3200" s="21"/>
      <c r="AQ3200" s="21"/>
      <c r="AR3200" s="21"/>
      <c r="AS3200" s="21"/>
      <c r="AT3200" s="21"/>
      <c r="AU3200" s="21"/>
      <c r="AV3200" s="21"/>
      <c r="AW3200" s="21"/>
      <c r="AX3200" s="21"/>
      <c r="AY3200" s="21"/>
      <c r="AZ3200" s="21"/>
      <c r="BA3200" s="21"/>
    </row>
    <row r="3201" spans="1:53" s="45" customFormat="1" ht="20.100000000000001" customHeight="1" x14ac:dyDescent="0.2">
      <c r="A3201" s="12" t="s">
        <v>113</v>
      </c>
      <c r="B3201" s="18" t="s">
        <v>299</v>
      </c>
      <c r="C3201" s="12" t="s">
        <v>466</v>
      </c>
      <c r="D3201" s="12" t="s">
        <v>1790</v>
      </c>
      <c r="E3201" s="19" t="s">
        <v>5</v>
      </c>
      <c r="F3201" s="19" t="s">
        <v>2273</v>
      </c>
      <c r="G3201" s="19" t="s">
        <v>6378</v>
      </c>
      <c r="H3201" s="12" t="s">
        <v>6379</v>
      </c>
      <c r="I3201" s="20">
        <v>15000</v>
      </c>
      <c r="J3201" s="12" t="s">
        <v>2258</v>
      </c>
      <c r="K3201" s="12" t="s">
        <v>2545</v>
      </c>
      <c r="L3201" s="12" t="s">
        <v>7869</v>
      </c>
      <c r="M3201" s="12"/>
      <c r="N3201" s="12" t="s">
        <v>10889</v>
      </c>
      <c r="O3201" s="23">
        <v>0</v>
      </c>
      <c r="P3201" s="23">
        <v>0</v>
      </c>
      <c r="Q3201" s="23">
        <v>0</v>
      </c>
      <c r="R3201" s="24">
        <v>0</v>
      </c>
      <c r="S3201" s="25">
        <v>360</v>
      </c>
      <c r="T3201" s="21"/>
      <c r="U3201" s="22" t="str">
        <f>IFERROR(VLOOKUP(B3201,[1]Planilha1!$A$1:$B$34,2,FALSE),"Liberado")</f>
        <v>Liberado</v>
      </c>
      <c r="V3201" s="21"/>
      <c r="W3201" s="21"/>
      <c r="X3201" s="21"/>
      <c r="Y3201" s="21"/>
      <c r="Z3201" s="21"/>
      <c r="AA3201" s="21"/>
      <c r="AB3201" s="21"/>
      <c r="AC3201" s="21"/>
      <c r="AD3201" s="21"/>
      <c r="AE3201" s="21"/>
      <c r="AF3201" s="21"/>
      <c r="AG3201" s="21"/>
      <c r="AH3201" s="21"/>
      <c r="AI3201" s="21"/>
      <c r="AJ3201" s="21"/>
      <c r="AK3201" s="21"/>
      <c r="AL3201" s="21"/>
      <c r="AM3201" s="21"/>
      <c r="AN3201" s="21"/>
      <c r="AO3201" s="21"/>
      <c r="AP3201" s="21"/>
      <c r="AQ3201" s="21"/>
      <c r="AR3201" s="21"/>
      <c r="AS3201" s="21"/>
      <c r="AT3201" s="21"/>
      <c r="AU3201" s="21"/>
      <c r="AV3201" s="21"/>
      <c r="AW3201" s="21"/>
      <c r="AX3201" s="21"/>
      <c r="AY3201" s="21"/>
      <c r="AZ3201" s="21"/>
      <c r="BA3201" s="21"/>
    </row>
    <row r="3202" spans="1:53" s="45" customFormat="1" ht="20.100000000000001" customHeight="1" x14ac:dyDescent="0.2">
      <c r="A3202" s="27" t="s">
        <v>154</v>
      </c>
      <c r="B3202" s="28" t="s">
        <v>299</v>
      </c>
      <c r="C3202" s="27" t="s">
        <v>466</v>
      </c>
      <c r="D3202" s="27" t="s">
        <v>11301</v>
      </c>
      <c r="E3202" s="27" t="s">
        <v>7</v>
      </c>
      <c r="F3202" s="27" t="s">
        <v>6507</v>
      </c>
      <c r="G3202" s="27" t="s">
        <v>11302</v>
      </c>
      <c r="H3202" s="27" t="s">
        <v>7291</v>
      </c>
      <c r="I3202" s="29">
        <v>400000</v>
      </c>
      <c r="J3202" s="27" t="s">
        <v>6544</v>
      </c>
      <c r="K3202" s="27" t="s">
        <v>11303</v>
      </c>
      <c r="L3202" s="27" t="s">
        <v>6579</v>
      </c>
      <c r="M3202" s="30">
        <v>42947</v>
      </c>
      <c r="N3202" s="27" t="s">
        <v>11121</v>
      </c>
      <c r="O3202" s="23">
        <v>0</v>
      </c>
      <c r="P3202" s="23">
        <v>52577.67</v>
      </c>
      <c r="Q3202" s="23">
        <v>0</v>
      </c>
      <c r="R3202" s="24">
        <v>0</v>
      </c>
      <c r="S3202" s="25">
        <v>0</v>
      </c>
      <c r="T3202" s="34" t="s">
        <v>12066</v>
      </c>
      <c r="U3202" s="22" t="str">
        <f>IFERROR(VLOOKUP(B3202,[1]Planilha1!$A$1:$B$34,2,FALSE),"Liberado")</f>
        <v>Liberado</v>
      </c>
      <c r="V3202" s="31"/>
      <c r="W3202" s="31"/>
      <c r="X3202" s="31"/>
      <c r="Y3202" s="31"/>
      <c r="Z3202" s="31"/>
      <c r="AA3202" s="31"/>
      <c r="AB3202" s="31"/>
      <c r="AC3202" s="31"/>
      <c r="AD3202" s="31"/>
      <c r="AE3202" s="31"/>
      <c r="AF3202" s="31"/>
      <c r="AG3202" s="31"/>
      <c r="AH3202" s="31"/>
      <c r="AI3202" s="31"/>
      <c r="AJ3202" s="31"/>
      <c r="AK3202" s="31"/>
      <c r="AL3202" s="31"/>
      <c r="AM3202" s="31"/>
      <c r="AN3202" s="31"/>
      <c r="AO3202" s="31"/>
      <c r="AP3202" s="31"/>
      <c r="AQ3202" s="31"/>
      <c r="AR3202" s="31"/>
      <c r="AS3202" s="31"/>
      <c r="AT3202" s="31"/>
      <c r="AU3202" s="31"/>
      <c r="AV3202" s="31"/>
      <c r="AW3202" s="31"/>
      <c r="AX3202" s="31"/>
      <c r="AY3202" s="31"/>
      <c r="AZ3202" s="31"/>
      <c r="BA3202" s="31"/>
    </row>
    <row r="3203" spans="1:53" s="45" customFormat="1" ht="20.100000000000001" customHeight="1" x14ac:dyDescent="0.2">
      <c r="A3203" s="27" t="s">
        <v>154</v>
      </c>
      <c r="B3203" s="28" t="s">
        <v>299</v>
      </c>
      <c r="C3203" s="27" t="s">
        <v>466</v>
      </c>
      <c r="D3203" s="27" t="s">
        <v>11301</v>
      </c>
      <c r="E3203" s="27" t="s">
        <v>7</v>
      </c>
      <c r="F3203" s="27" t="s">
        <v>6507</v>
      </c>
      <c r="G3203" s="27" t="s">
        <v>11304</v>
      </c>
      <c r="H3203" s="27" t="s">
        <v>7291</v>
      </c>
      <c r="I3203" s="29">
        <v>100000</v>
      </c>
      <c r="J3203" s="27" t="s">
        <v>6544</v>
      </c>
      <c r="K3203" s="27" t="s">
        <v>11305</v>
      </c>
      <c r="L3203" s="27" t="s">
        <v>6579</v>
      </c>
      <c r="M3203" s="30">
        <v>42947</v>
      </c>
      <c r="N3203" s="27" t="s">
        <v>11121</v>
      </c>
      <c r="O3203" s="23">
        <v>0</v>
      </c>
      <c r="P3203" s="23">
        <v>25941.79</v>
      </c>
      <c r="Q3203" s="23">
        <v>0</v>
      </c>
      <c r="R3203" s="24">
        <v>0</v>
      </c>
      <c r="S3203" s="25">
        <v>0</v>
      </c>
      <c r="T3203" s="34" t="s">
        <v>12065</v>
      </c>
      <c r="U3203" s="22" t="str">
        <f>IFERROR(VLOOKUP(B3203,[1]Planilha1!$A$1:$B$34,2,FALSE),"Liberado")</f>
        <v>Liberado</v>
      </c>
      <c r="V3203" s="31"/>
      <c r="W3203" s="31"/>
      <c r="X3203" s="31"/>
      <c r="Y3203" s="31"/>
      <c r="Z3203" s="31"/>
      <c r="AA3203" s="31"/>
      <c r="AB3203" s="31"/>
      <c r="AC3203" s="31"/>
      <c r="AD3203" s="31"/>
      <c r="AE3203" s="31"/>
      <c r="AF3203" s="31"/>
      <c r="AG3203" s="31"/>
      <c r="AH3203" s="31"/>
      <c r="AI3203" s="31"/>
      <c r="AJ3203" s="31"/>
      <c r="AK3203" s="31"/>
      <c r="AL3203" s="31"/>
      <c r="AM3203" s="31"/>
      <c r="AN3203" s="31"/>
      <c r="AO3203" s="31"/>
      <c r="AP3203" s="31"/>
      <c r="AQ3203" s="31"/>
      <c r="AR3203" s="31"/>
      <c r="AS3203" s="31"/>
      <c r="AT3203" s="31"/>
      <c r="AU3203" s="31"/>
      <c r="AV3203" s="31"/>
      <c r="AW3203" s="31"/>
      <c r="AX3203" s="31"/>
      <c r="AY3203" s="31"/>
      <c r="AZ3203" s="31"/>
      <c r="BA3203" s="31"/>
    </row>
    <row r="3204" spans="1:53" s="45" customFormat="1" ht="20.100000000000001" customHeight="1" x14ac:dyDescent="0.2">
      <c r="A3204" s="27" t="s">
        <v>154</v>
      </c>
      <c r="B3204" s="28" t="s">
        <v>299</v>
      </c>
      <c r="C3204" s="27" t="s">
        <v>337</v>
      </c>
      <c r="D3204" s="27" t="s">
        <v>2010</v>
      </c>
      <c r="E3204" s="27" t="s">
        <v>7</v>
      </c>
      <c r="F3204" s="27" t="s">
        <v>11740</v>
      </c>
      <c r="G3204" s="27" t="s">
        <v>7025</v>
      </c>
      <c r="H3204" s="27" t="s">
        <v>6671</v>
      </c>
      <c r="I3204" s="29">
        <v>441</v>
      </c>
      <c r="J3204" s="27" t="s">
        <v>6544</v>
      </c>
      <c r="K3204" s="27" t="s">
        <v>11741</v>
      </c>
      <c r="L3204" s="27" t="s">
        <v>11479</v>
      </c>
      <c r="M3204" s="30" t="s">
        <v>6531</v>
      </c>
      <c r="N3204" s="27" t="s">
        <v>7020</v>
      </c>
      <c r="O3204" s="23">
        <v>0</v>
      </c>
      <c r="P3204" s="23">
        <v>0.01</v>
      </c>
      <c r="Q3204" s="23">
        <v>0</v>
      </c>
      <c r="R3204" s="24">
        <v>0</v>
      </c>
      <c r="S3204" s="25">
        <v>0</v>
      </c>
      <c r="T3204" s="32"/>
      <c r="U3204" s="22" t="str">
        <f>IFERROR(VLOOKUP(B3204,[1]Planilha1!$A$1:$B$34,2,FALSE),"Liberado")</f>
        <v>Liberado</v>
      </c>
      <c r="V3204" s="31"/>
      <c r="W3204" s="31"/>
      <c r="X3204" s="31"/>
      <c r="Y3204" s="31"/>
      <c r="Z3204" s="31"/>
      <c r="AA3204" s="31"/>
      <c r="AB3204" s="31"/>
      <c r="AC3204" s="31"/>
      <c r="AD3204" s="31"/>
      <c r="AE3204" s="31"/>
      <c r="AF3204" s="31"/>
      <c r="AG3204" s="31"/>
      <c r="AH3204" s="31"/>
      <c r="AI3204" s="31"/>
      <c r="AJ3204" s="31"/>
      <c r="AK3204" s="31"/>
      <c r="AL3204" s="31"/>
      <c r="AM3204" s="31"/>
      <c r="AN3204" s="31"/>
      <c r="AO3204" s="31"/>
      <c r="AP3204" s="31"/>
      <c r="AQ3204" s="31"/>
      <c r="AR3204" s="31"/>
      <c r="AS3204" s="31"/>
      <c r="AT3204" s="31"/>
      <c r="AU3204" s="31"/>
      <c r="AV3204" s="31"/>
      <c r="AW3204" s="31"/>
      <c r="AX3204" s="31"/>
      <c r="AY3204" s="31"/>
      <c r="AZ3204" s="31"/>
      <c r="BA3204" s="31"/>
    </row>
    <row r="3205" spans="1:53" s="45" customFormat="1" ht="20.100000000000001" customHeight="1" x14ac:dyDescent="0.2">
      <c r="A3205" s="27" t="s">
        <v>154</v>
      </c>
      <c r="B3205" s="28" t="s">
        <v>299</v>
      </c>
      <c r="C3205" s="27" t="s">
        <v>466</v>
      </c>
      <c r="D3205" s="27" t="s">
        <v>2162</v>
      </c>
      <c r="E3205" s="27" t="s">
        <v>7</v>
      </c>
      <c r="F3205" s="27" t="s">
        <v>6507</v>
      </c>
      <c r="G3205" s="27" t="s">
        <v>7290</v>
      </c>
      <c r="H3205" s="27" t="s">
        <v>7291</v>
      </c>
      <c r="I3205" s="29">
        <v>60000</v>
      </c>
      <c r="J3205" s="27" t="s">
        <v>6544</v>
      </c>
      <c r="K3205" s="27" t="s">
        <v>11953</v>
      </c>
      <c r="L3205" s="27" t="s">
        <v>7144</v>
      </c>
      <c r="M3205" s="30" t="s">
        <v>6531</v>
      </c>
      <c r="N3205" s="27" t="s">
        <v>7292</v>
      </c>
      <c r="O3205" s="23">
        <v>17003</v>
      </c>
      <c r="P3205" s="23">
        <v>0</v>
      </c>
      <c r="Q3205" s="23">
        <v>0</v>
      </c>
      <c r="R3205" s="24">
        <v>16703.099999999999</v>
      </c>
      <c r="S3205" s="25">
        <v>0</v>
      </c>
      <c r="T3205" s="32"/>
      <c r="U3205" s="22" t="str">
        <f>IFERROR(VLOOKUP(B3205,[1]Planilha1!$A$1:$B$34,2,FALSE),"Liberado")</f>
        <v>Liberado</v>
      </c>
      <c r="V3205" s="31"/>
      <c r="W3205" s="31"/>
      <c r="X3205" s="31"/>
      <c r="Y3205" s="31"/>
      <c r="Z3205" s="31"/>
      <c r="AA3205" s="31"/>
      <c r="AB3205" s="31"/>
      <c r="AC3205" s="31"/>
      <c r="AD3205" s="31"/>
      <c r="AE3205" s="31"/>
      <c r="AF3205" s="31"/>
      <c r="AG3205" s="31"/>
      <c r="AH3205" s="31"/>
      <c r="AI3205" s="31"/>
      <c r="AJ3205" s="31"/>
      <c r="AK3205" s="31"/>
      <c r="AL3205" s="31"/>
      <c r="AM3205" s="31"/>
      <c r="AN3205" s="31"/>
      <c r="AO3205" s="31"/>
      <c r="AP3205" s="31"/>
      <c r="AQ3205" s="31"/>
      <c r="AR3205" s="31"/>
      <c r="AS3205" s="31"/>
      <c r="AT3205" s="31"/>
      <c r="AU3205" s="31"/>
      <c r="AV3205" s="31"/>
      <c r="AW3205" s="31"/>
      <c r="AX3205" s="31"/>
      <c r="AY3205" s="31"/>
      <c r="AZ3205" s="31"/>
      <c r="BA3205" s="31"/>
    </row>
    <row r="3206" spans="1:53" s="45" customFormat="1" ht="20.100000000000001" customHeight="1" x14ac:dyDescent="0.2">
      <c r="A3206" s="40" t="s">
        <v>232</v>
      </c>
      <c r="B3206" s="41" t="s">
        <v>299</v>
      </c>
      <c r="C3206" s="14">
        <v>1</v>
      </c>
      <c r="D3206" s="40" t="s">
        <v>2221</v>
      </c>
      <c r="E3206" s="42" t="s">
        <v>2220</v>
      </c>
      <c r="F3206" s="43" t="s">
        <v>7389</v>
      </c>
      <c r="G3206" s="36" t="s">
        <v>7606</v>
      </c>
      <c r="H3206" s="40" t="s">
        <v>2221</v>
      </c>
      <c r="I3206" s="44">
        <v>2539.0300000000002</v>
      </c>
      <c r="J3206" s="40" t="s">
        <v>7391</v>
      </c>
      <c r="K3206" s="40" t="s">
        <v>7607</v>
      </c>
      <c r="L3206" s="40" t="s">
        <v>7402</v>
      </c>
      <c r="M3206" s="42" t="s">
        <v>40</v>
      </c>
      <c r="N3206" s="40" t="s">
        <v>7852</v>
      </c>
      <c r="O3206" s="23">
        <v>0</v>
      </c>
      <c r="P3206" s="23">
        <v>2539.0300000000002</v>
      </c>
      <c r="Q3206" s="23">
        <v>0</v>
      </c>
      <c r="R3206" s="24">
        <v>0</v>
      </c>
      <c r="S3206" s="25">
        <v>0</v>
      </c>
      <c r="T3206" s="32"/>
      <c r="U3206" s="22" t="str">
        <f>IFERROR(VLOOKUP(B3206,[1]Planilha1!$A$1:$B$34,2,FALSE),"Liberado")</f>
        <v>Liberado</v>
      </c>
    </row>
    <row r="3207" spans="1:53" s="45" customFormat="1" ht="20.100000000000001" customHeight="1" x14ac:dyDescent="0.2">
      <c r="A3207" s="12" t="s">
        <v>74</v>
      </c>
      <c r="B3207" s="18" t="s">
        <v>257</v>
      </c>
      <c r="C3207" s="12" t="s">
        <v>331</v>
      </c>
      <c r="D3207" s="12" t="s">
        <v>361</v>
      </c>
      <c r="E3207" s="19" t="s">
        <v>5</v>
      </c>
      <c r="F3207" s="19" t="s">
        <v>14</v>
      </c>
      <c r="G3207" s="19" t="s">
        <v>2408</v>
      </c>
      <c r="H3207" s="12" t="s">
        <v>2409</v>
      </c>
      <c r="I3207" s="20">
        <v>3431.9</v>
      </c>
      <c r="J3207" s="12" t="s">
        <v>2258</v>
      </c>
      <c r="K3207" s="12" t="s">
        <v>2410</v>
      </c>
      <c r="L3207" s="12" t="s">
        <v>2368</v>
      </c>
      <c r="M3207" s="12"/>
      <c r="N3207" s="12" t="s">
        <v>2412</v>
      </c>
      <c r="O3207" s="20">
        <v>0</v>
      </c>
      <c r="P3207" s="20">
        <v>10000</v>
      </c>
      <c r="Q3207" s="20">
        <v>0</v>
      </c>
      <c r="R3207" s="20">
        <v>0</v>
      </c>
      <c r="S3207" s="20">
        <v>600</v>
      </c>
      <c r="T3207" s="21"/>
      <c r="U3207" s="22" t="str">
        <f>IFERROR(VLOOKUP(B3207,[1]Planilha1!$A$1:$B$34,2,FALSE),"Liberado")</f>
        <v>Liberado</v>
      </c>
      <c r="V3207" s="21"/>
      <c r="W3207" s="21"/>
      <c r="X3207" s="21"/>
      <c r="Y3207" s="21"/>
      <c r="Z3207" s="21"/>
      <c r="AA3207" s="21"/>
      <c r="AB3207" s="21"/>
      <c r="AC3207" s="21"/>
      <c r="AD3207" s="21"/>
      <c r="AE3207" s="21"/>
      <c r="AF3207" s="21"/>
      <c r="AG3207" s="21"/>
      <c r="AH3207" s="21"/>
      <c r="AI3207" s="21"/>
      <c r="AJ3207" s="21"/>
      <c r="AK3207" s="21"/>
      <c r="AL3207" s="21"/>
      <c r="AM3207" s="21"/>
      <c r="AN3207" s="21"/>
      <c r="AO3207" s="21"/>
      <c r="AP3207" s="21"/>
      <c r="AQ3207" s="21"/>
      <c r="AR3207" s="21"/>
      <c r="AS3207" s="21"/>
      <c r="AT3207" s="21"/>
      <c r="AU3207" s="21"/>
      <c r="AV3207" s="21"/>
      <c r="AW3207" s="21"/>
      <c r="AX3207" s="21"/>
      <c r="AY3207" s="21"/>
      <c r="AZ3207" s="21"/>
      <c r="BA3207" s="21"/>
    </row>
    <row r="3208" spans="1:53" s="45" customFormat="1" ht="20.100000000000001" customHeight="1" x14ac:dyDescent="0.2">
      <c r="A3208" s="12" t="s">
        <v>74</v>
      </c>
      <c r="B3208" s="18" t="s">
        <v>257</v>
      </c>
      <c r="C3208" s="12" t="s">
        <v>381</v>
      </c>
      <c r="D3208" s="12" t="s">
        <v>8077</v>
      </c>
      <c r="E3208" s="19" t="s">
        <v>5</v>
      </c>
      <c r="F3208" s="19" t="s">
        <v>8078</v>
      </c>
      <c r="G3208" s="19" t="s">
        <v>8079</v>
      </c>
      <c r="H3208" s="12" t="s">
        <v>8080</v>
      </c>
      <c r="I3208" s="20">
        <v>2184</v>
      </c>
      <c r="J3208" s="12" t="s">
        <v>2258</v>
      </c>
      <c r="K3208" s="12" t="s">
        <v>8081</v>
      </c>
      <c r="L3208" s="12" t="s">
        <v>2368</v>
      </c>
      <c r="M3208" s="12"/>
      <c r="N3208" s="12" t="s">
        <v>8082</v>
      </c>
      <c r="O3208" s="20">
        <v>0</v>
      </c>
      <c r="P3208" s="20">
        <v>2184</v>
      </c>
      <c r="Q3208" s="20">
        <v>0</v>
      </c>
      <c r="R3208" s="20">
        <v>0</v>
      </c>
      <c r="S3208" s="20">
        <v>360</v>
      </c>
      <c r="T3208" s="21"/>
      <c r="U3208" s="22" t="str">
        <f>IFERROR(VLOOKUP(B3208,[1]Planilha1!$A$1:$B$34,2,FALSE),"Liberado")</f>
        <v>Liberado</v>
      </c>
      <c r="V3208" s="21"/>
      <c r="W3208" s="21"/>
      <c r="X3208" s="21"/>
      <c r="Y3208" s="21"/>
      <c r="Z3208" s="21"/>
      <c r="AA3208" s="21"/>
      <c r="AB3208" s="21"/>
      <c r="AC3208" s="21"/>
      <c r="AD3208" s="21"/>
      <c r="AE3208" s="21"/>
      <c r="AF3208" s="21"/>
      <c r="AG3208" s="21"/>
      <c r="AH3208" s="21"/>
      <c r="AI3208" s="21"/>
      <c r="AJ3208" s="21"/>
      <c r="AK3208" s="21"/>
      <c r="AL3208" s="21"/>
      <c r="AM3208" s="21"/>
      <c r="AN3208" s="21"/>
      <c r="AO3208" s="21"/>
      <c r="AP3208" s="21"/>
      <c r="AQ3208" s="21"/>
      <c r="AR3208" s="21"/>
      <c r="AS3208" s="21"/>
      <c r="AT3208" s="21"/>
      <c r="AU3208" s="21"/>
      <c r="AV3208" s="21"/>
      <c r="AW3208" s="21"/>
      <c r="AX3208" s="21"/>
      <c r="AY3208" s="21"/>
      <c r="AZ3208" s="21"/>
      <c r="BA3208" s="21"/>
    </row>
    <row r="3209" spans="1:53" s="45" customFormat="1" ht="20.100000000000001" customHeight="1" x14ac:dyDescent="0.2">
      <c r="A3209" s="12" t="s">
        <v>74</v>
      </c>
      <c r="B3209" s="18" t="s">
        <v>257</v>
      </c>
      <c r="C3209" s="12" t="s">
        <v>397</v>
      </c>
      <c r="D3209" s="12" t="s">
        <v>408</v>
      </c>
      <c r="E3209" s="19" t="s">
        <v>5</v>
      </c>
      <c r="F3209" s="19" t="s">
        <v>2255</v>
      </c>
      <c r="G3209" s="19" t="s">
        <v>2585</v>
      </c>
      <c r="H3209" s="12" t="s">
        <v>2586</v>
      </c>
      <c r="I3209" s="20">
        <v>1240000</v>
      </c>
      <c r="J3209" s="12" t="s">
        <v>2258</v>
      </c>
      <c r="K3209" s="12" t="s">
        <v>2587</v>
      </c>
      <c r="L3209" s="12" t="s">
        <v>7926</v>
      </c>
      <c r="M3209" s="12"/>
      <c r="N3209" s="12" t="s">
        <v>2588</v>
      </c>
      <c r="O3209" s="20">
        <v>0</v>
      </c>
      <c r="P3209" s="20">
        <v>30000</v>
      </c>
      <c r="Q3209" s="20">
        <v>0</v>
      </c>
      <c r="R3209" s="20">
        <v>0</v>
      </c>
      <c r="S3209" s="20">
        <v>720</v>
      </c>
      <c r="T3209" s="21"/>
      <c r="U3209" s="22" t="str">
        <f>IFERROR(VLOOKUP(B3209,[1]Planilha1!$A$1:$B$34,2,FALSE),"Liberado")</f>
        <v>Liberado</v>
      </c>
      <c r="V3209" s="21"/>
      <c r="W3209" s="21"/>
      <c r="X3209" s="21"/>
      <c r="Y3209" s="21"/>
      <c r="Z3209" s="21"/>
      <c r="AA3209" s="21"/>
      <c r="AB3209" s="21"/>
      <c r="AC3209" s="21"/>
      <c r="AD3209" s="21"/>
      <c r="AE3209" s="21"/>
      <c r="AF3209" s="21"/>
      <c r="AG3209" s="21"/>
      <c r="AH3209" s="21"/>
      <c r="AI3209" s="21"/>
      <c r="AJ3209" s="21"/>
      <c r="AK3209" s="21"/>
      <c r="AL3209" s="21"/>
      <c r="AM3209" s="21"/>
      <c r="AN3209" s="21"/>
      <c r="AO3209" s="21"/>
      <c r="AP3209" s="21"/>
      <c r="AQ3209" s="21"/>
      <c r="AR3209" s="21"/>
      <c r="AS3209" s="21"/>
      <c r="AT3209" s="21"/>
      <c r="AU3209" s="21"/>
      <c r="AV3209" s="21"/>
      <c r="AW3209" s="21"/>
      <c r="AX3209" s="21"/>
      <c r="AY3209" s="21"/>
      <c r="AZ3209" s="21"/>
      <c r="BA3209" s="21"/>
    </row>
    <row r="3210" spans="1:53" s="45" customFormat="1" ht="20.100000000000001" customHeight="1" x14ac:dyDescent="0.2">
      <c r="A3210" s="12" t="s">
        <v>74</v>
      </c>
      <c r="B3210" s="18" t="s">
        <v>257</v>
      </c>
      <c r="C3210" s="12" t="s">
        <v>397</v>
      </c>
      <c r="D3210" s="12" t="s">
        <v>409</v>
      </c>
      <c r="E3210" s="19" t="s">
        <v>5</v>
      </c>
      <c r="F3210" s="19" t="s">
        <v>2273</v>
      </c>
      <c r="G3210" s="19" t="s">
        <v>2589</v>
      </c>
      <c r="H3210" s="12" t="s">
        <v>2544</v>
      </c>
      <c r="I3210" s="20">
        <v>10000</v>
      </c>
      <c r="J3210" s="12" t="s">
        <v>2258</v>
      </c>
      <c r="K3210" s="12" t="s">
        <v>2590</v>
      </c>
      <c r="L3210" s="12" t="s">
        <v>2411</v>
      </c>
      <c r="M3210" s="12"/>
      <c r="N3210" s="12" t="s">
        <v>2591</v>
      </c>
      <c r="O3210" s="20">
        <v>0</v>
      </c>
      <c r="P3210" s="20">
        <v>10000</v>
      </c>
      <c r="Q3210" s="20">
        <v>0</v>
      </c>
      <c r="R3210" s="20">
        <v>0</v>
      </c>
      <c r="S3210" s="20">
        <v>512</v>
      </c>
      <c r="T3210" s="21"/>
      <c r="U3210" s="22" t="str">
        <f>IFERROR(VLOOKUP(B3210,[1]Planilha1!$A$1:$B$34,2,FALSE),"Liberado")</f>
        <v>Liberado</v>
      </c>
      <c r="V3210" s="21"/>
      <c r="W3210" s="21"/>
      <c r="X3210" s="21"/>
      <c r="Y3210" s="21"/>
      <c r="Z3210" s="21"/>
      <c r="AA3210" s="21"/>
      <c r="AB3210" s="21"/>
      <c r="AC3210" s="21"/>
      <c r="AD3210" s="21"/>
      <c r="AE3210" s="21"/>
      <c r="AF3210" s="21"/>
      <c r="AG3210" s="21"/>
      <c r="AH3210" s="21"/>
      <c r="AI3210" s="21"/>
      <c r="AJ3210" s="21"/>
      <c r="AK3210" s="21"/>
      <c r="AL3210" s="21"/>
      <c r="AM3210" s="21"/>
      <c r="AN3210" s="21"/>
      <c r="AO3210" s="21"/>
      <c r="AP3210" s="21"/>
      <c r="AQ3210" s="21"/>
      <c r="AR3210" s="21"/>
      <c r="AS3210" s="21"/>
      <c r="AT3210" s="21"/>
      <c r="AU3210" s="21"/>
      <c r="AV3210" s="21"/>
      <c r="AW3210" s="21"/>
      <c r="AX3210" s="21"/>
      <c r="AY3210" s="21"/>
      <c r="AZ3210" s="21"/>
      <c r="BA3210" s="21"/>
    </row>
    <row r="3211" spans="1:53" s="45" customFormat="1" ht="20.100000000000001" customHeight="1" x14ac:dyDescent="0.2">
      <c r="A3211" s="12" t="s">
        <v>74</v>
      </c>
      <c r="B3211" s="18" t="s">
        <v>257</v>
      </c>
      <c r="C3211" s="12" t="s">
        <v>427</v>
      </c>
      <c r="D3211" s="12" t="s">
        <v>447</v>
      </c>
      <c r="E3211" s="19" t="s">
        <v>5</v>
      </c>
      <c r="F3211" s="19" t="s">
        <v>2244</v>
      </c>
      <c r="G3211" s="19" t="s">
        <v>2730</v>
      </c>
      <c r="H3211" s="12" t="s">
        <v>2731</v>
      </c>
      <c r="I3211" s="20">
        <v>31520</v>
      </c>
      <c r="J3211" s="12" t="s">
        <v>2258</v>
      </c>
      <c r="K3211" s="12" t="s">
        <v>2732</v>
      </c>
      <c r="L3211" s="12" t="s">
        <v>2831</v>
      </c>
      <c r="M3211" s="12"/>
      <c r="N3211" s="12" t="s">
        <v>2733</v>
      </c>
      <c r="O3211" s="20">
        <v>0</v>
      </c>
      <c r="P3211" s="20">
        <v>10000</v>
      </c>
      <c r="Q3211" s="20">
        <v>0</v>
      </c>
      <c r="R3211" s="20">
        <v>0</v>
      </c>
      <c r="S3211" s="20">
        <v>782</v>
      </c>
      <c r="T3211" s="21"/>
      <c r="U3211" s="22" t="str">
        <f>IFERROR(VLOOKUP(B3211,[1]Planilha1!$A$1:$B$34,2,FALSE),"Liberado")</f>
        <v>Liberado</v>
      </c>
      <c r="V3211" s="21"/>
      <c r="W3211" s="21"/>
      <c r="X3211" s="21"/>
      <c r="Y3211" s="21"/>
      <c r="Z3211" s="21"/>
      <c r="AA3211" s="21"/>
      <c r="AB3211" s="21"/>
      <c r="AC3211" s="21"/>
      <c r="AD3211" s="21"/>
      <c r="AE3211" s="21"/>
      <c r="AF3211" s="21"/>
      <c r="AG3211" s="21"/>
      <c r="AH3211" s="21"/>
      <c r="AI3211" s="21"/>
      <c r="AJ3211" s="21"/>
      <c r="AK3211" s="21"/>
      <c r="AL3211" s="21"/>
      <c r="AM3211" s="21"/>
      <c r="AN3211" s="21"/>
      <c r="AO3211" s="21"/>
      <c r="AP3211" s="21"/>
      <c r="AQ3211" s="21"/>
      <c r="AR3211" s="21"/>
      <c r="AS3211" s="21"/>
      <c r="AT3211" s="21"/>
      <c r="AU3211" s="21"/>
      <c r="AV3211" s="21"/>
      <c r="AW3211" s="21"/>
      <c r="AX3211" s="21"/>
      <c r="AY3211" s="21"/>
      <c r="AZ3211" s="21"/>
      <c r="BA3211" s="21"/>
    </row>
    <row r="3212" spans="1:53" s="45" customFormat="1" ht="20.100000000000001" customHeight="1" x14ac:dyDescent="0.2">
      <c r="A3212" s="12" t="s">
        <v>74</v>
      </c>
      <c r="B3212" s="18" t="s">
        <v>257</v>
      </c>
      <c r="C3212" s="12" t="s">
        <v>534</v>
      </c>
      <c r="D3212" s="12" t="s">
        <v>552</v>
      </c>
      <c r="E3212" s="19" t="s">
        <v>5</v>
      </c>
      <c r="F3212" s="19" t="s">
        <v>2273</v>
      </c>
      <c r="G3212" s="19" t="s">
        <v>3078</v>
      </c>
      <c r="H3212" s="12" t="s">
        <v>3079</v>
      </c>
      <c r="I3212" s="20">
        <v>35000</v>
      </c>
      <c r="J3212" s="12" t="s">
        <v>2258</v>
      </c>
      <c r="K3212" s="12" t="s">
        <v>3080</v>
      </c>
      <c r="L3212" s="12" t="s">
        <v>2368</v>
      </c>
      <c r="M3212" s="12"/>
      <c r="N3212" s="12" t="s">
        <v>3081</v>
      </c>
      <c r="O3212" s="20">
        <v>4000</v>
      </c>
      <c r="P3212" s="20">
        <v>62</v>
      </c>
      <c r="Q3212" s="20">
        <v>0</v>
      </c>
      <c r="R3212" s="20">
        <v>0</v>
      </c>
      <c r="S3212" s="20">
        <v>416</v>
      </c>
      <c r="T3212" s="21"/>
      <c r="U3212" s="22" t="str">
        <f>IFERROR(VLOOKUP(B3212,[1]Planilha1!$A$1:$B$34,2,FALSE),"Liberado")</f>
        <v>Liberado</v>
      </c>
      <c r="V3212" s="21"/>
      <c r="W3212" s="21"/>
      <c r="X3212" s="21"/>
      <c r="Y3212" s="21"/>
      <c r="Z3212" s="21"/>
      <c r="AA3212" s="21"/>
      <c r="AB3212" s="21"/>
      <c r="AC3212" s="21"/>
      <c r="AD3212" s="21"/>
      <c r="AE3212" s="21"/>
      <c r="AF3212" s="21"/>
      <c r="AG3212" s="21"/>
      <c r="AH3212" s="21"/>
      <c r="AI3212" s="21"/>
      <c r="AJ3212" s="21"/>
      <c r="AK3212" s="21"/>
      <c r="AL3212" s="21"/>
      <c r="AM3212" s="21"/>
      <c r="AN3212" s="21"/>
      <c r="AO3212" s="21"/>
      <c r="AP3212" s="21"/>
      <c r="AQ3212" s="21"/>
      <c r="AR3212" s="21"/>
      <c r="AS3212" s="21"/>
      <c r="AT3212" s="21"/>
      <c r="AU3212" s="21"/>
      <c r="AV3212" s="21"/>
      <c r="AW3212" s="21"/>
      <c r="AX3212" s="21"/>
      <c r="AY3212" s="21"/>
      <c r="AZ3212" s="21"/>
      <c r="BA3212" s="21"/>
    </row>
    <row r="3213" spans="1:53" s="45" customFormat="1" ht="20.100000000000001" customHeight="1" x14ac:dyDescent="0.2">
      <c r="A3213" s="12" t="s">
        <v>74</v>
      </c>
      <c r="B3213" s="18" t="s">
        <v>257</v>
      </c>
      <c r="C3213" s="12" t="s">
        <v>534</v>
      </c>
      <c r="D3213" s="12" t="s">
        <v>552</v>
      </c>
      <c r="E3213" s="19" t="s">
        <v>5</v>
      </c>
      <c r="F3213" s="19" t="s">
        <v>2273</v>
      </c>
      <c r="G3213" s="19" t="s">
        <v>3084</v>
      </c>
      <c r="H3213" s="12" t="s">
        <v>3079</v>
      </c>
      <c r="I3213" s="20">
        <v>35000</v>
      </c>
      <c r="J3213" s="12" t="s">
        <v>2258</v>
      </c>
      <c r="K3213" s="12" t="s">
        <v>3085</v>
      </c>
      <c r="L3213" s="12" t="s">
        <v>2368</v>
      </c>
      <c r="M3213" s="12"/>
      <c r="N3213" s="12" t="s">
        <v>3081</v>
      </c>
      <c r="O3213" s="20">
        <v>0</v>
      </c>
      <c r="P3213" s="20">
        <v>11900</v>
      </c>
      <c r="Q3213" s="20">
        <v>0</v>
      </c>
      <c r="R3213" s="20">
        <v>0</v>
      </c>
      <c r="S3213" s="20">
        <v>352</v>
      </c>
      <c r="T3213" s="21"/>
      <c r="U3213" s="22" t="str">
        <f>IFERROR(VLOOKUP(B3213,[1]Planilha1!$A$1:$B$34,2,FALSE),"Liberado")</f>
        <v>Liberado</v>
      </c>
      <c r="V3213" s="21"/>
      <c r="W3213" s="21"/>
      <c r="X3213" s="21"/>
      <c r="Y3213" s="21"/>
      <c r="Z3213" s="21"/>
      <c r="AA3213" s="21"/>
      <c r="AB3213" s="21"/>
      <c r="AC3213" s="21"/>
      <c r="AD3213" s="21"/>
      <c r="AE3213" s="21"/>
      <c r="AF3213" s="21"/>
      <c r="AG3213" s="21"/>
      <c r="AH3213" s="21"/>
      <c r="AI3213" s="21"/>
      <c r="AJ3213" s="21"/>
      <c r="AK3213" s="21"/>
      <c r="AL3213" s="21"/>
      <c r="AM3213" s="21"/>
      <c r="AN3213" s="21"/>
      <c r="AO3213" s="21"/>
      <c r="AP3213" s="21"/>
      <c r="AQ3213" s="21"/>
      <c r="AR3213" s="21"/>
      <c r="AS3213" s="21"/>
      <c r="AT3213" s="21"/>
      <c r="AU3213" s="21"/>
      <c r="AV3213" s="21"/>
      <c r="AW3213" s="21"/>
      <c r="AX3213" s="21"/>
      <c r="AY3213" s="21"/>
      <c r="AZ3213" s="21"/>
      <c r="BA3213" s="21"/>
    </row>
    <row r="3214" spans="1:53" s="45" customFormat="1" ht="20.100000000000001" customHeight="1" x14ac:dyDescent="0.2">
      <c r="A3214" s="12" t="s">
        <v>74</v>
      </c>
      <c r="B3214" s="18" t="s">
        <v>257</v>
      </c>
      <c r="C3214" s="12" t="s">
        <v>556</v>
      </c>
      <c r="D3214" s="12" t="s">
        <v>564</v>
      </c>
      <c r="E3214" s="19" t="s">
        <v>5</v>
      </c>
      <c r="F3214" s="19" t="s">
        <v>2273</v>
      </c>
      <c r="G3214" s="19" t="s">
        <v>3121</v>
      </c>
      <c r="H3214" s="12" t="s">
        <v>3122</v>
      </c>
      <c r="I3214" s="20">
        <v>28960</v>
      </c>
      <c r="J3214" s="12" t="s">
        <v>2325</v>
      </c>
      <c r="K3214" s="12" t="s">
        <v>3123</v>
      </c>
      <c r="L3214" s="12" t="s">
        <v>2546</v>
      </c>
      <c r="M3214" s="12" t="s">
        <v>8330</v>
      </c>
      <c r="N3214" s="12" t="s">
        <v>7927</v>
      </c>
      <c r="O3214" s="20">
        <v>0</v>
      </c>
      <c r="P3214" s="20">
        <v>10000</v>
      </c>
      <c r="Q3214" s="20">
        <v>0</v>
      </c>
      <c r="R3214" s="20">
        <v>0</v>
      </c>
      <c r="S3214" s="20">
        <v>960</v>
      </c>
      <c r="T3214" s="21"/>
      <c r="U3214" s="22" t="str">
        <f>IFERROR(VLOOKUP(B3214,[1]Planilha1!$A$1:$B$34,2,FALSE),"Liberado")</f>
        <v>Liberado</v>
      </c>
      <c r="V3214" s="21"/>
      <c r="W3214" s="21"/>
      <c r="X3214" s="21"/>
      <c r="Y3214" s="21"/>
      <c r="Z3214" s="21"/>
      <c r="AA3214" s="21"/>
      <c r="AB3214" s="21"/>
      <c r="AC3214" s="21"/>
      <c r="AD3214" s="21"/>
      <c r="AE3214" s="21"/>
      <c r="AF3214" s="21"/>
      <c r="AG3214" s="21"/>
      <c r="AH3214" s="21"/>
      <c r="AI3214" s="21"/>
      <c r="AJ3214" s="21"/>
      <c r="AK3214" s="21"/>
      <c r="AL3214" s="21"/>
      <c r="AM3214" s="21"/>
      <c r="AN3214" s="21"/>
      <c r="AO3214" s="21"/>
      <c r="AP3214" s="21"/>
      <c r="AQ3214" s="21"/>
      <c r="AR3214" s="21"/>
      <c r="AS3214" s="21"/>
      <c r="AT3214" s="21"/>
      <c r="AU3214" s="21"/>
      <c r="AV3214" s="21"/>
      <c r="AW3214" s="21"/>
      <c r="AX3214" s="21"/>
      <c r="AY3214" s="21"/>
      <c r="AZ3214" s="21"/>
      <c r="BA3214" s="21"/>
    </row>
    <row r="3215" spans="1:53" s="45" customFormat="1" ht="20.100000000000001" customHeight="1" x14ac:dyDescent="0.2">
      <c r="A3215" s="12" t="s">
        <v>74</v>
      </c>
      <c r="B3215" s="18" t="s">
        <v>257</v>
      </c>
      <c r="C3215" s="12" t="s">
        <v>556</v>
      </c>
      <c r="D3215" s="12" t="s">
        <v>8341</v>
      </c>
      <c r="E3215" s="19" t="s">
        <v>5</v>
      </c>
      <c r="F3215" s="19" t="s">
        <v>8227</v>
      </c>
      <c r="G3215" s="19" t="s">
        <v>8342</v>
      </c>
      <c r="H3215" s="12" t="s">
        <v>6436</v>
      </c>
      <c r="I3215" s="20">
        <v>238571</v>
      </c>
      <c r="J3215" s="12" t="s">
        <v>2258</v>
      </c>
      <c r="K3215" s="12" t="s">
        <v>8343</v>
      </c>
      <c r="L3215" s="12" t="s">
        <v>2368</v>
      </c>
      <c r="M3215" s="12"/>
      <c r="N3215" s="12" t="s">
        <v>8344</v>
      </c>
      <c r="O3215" s="20">
        <v>0</v>
      </c>
      <c r="P3215" s="20">
        <v>0</v>
      </c>
      <c r="Q3215" s="20">
        <v>0</v>
      </c>
      <c r="R3215" s="20">
        <v>0</v>
      </c>
      <c r="S3215" s="20">
        <v>1080</v>
      </c>
      <c r="T3215" s="21"/>
      <c r="U3215" s="22" t="str">
        <f>IFERROR(VLOOKUP(B3215,[1]Planilha1!$A$1:$B$34,2,FALSE),"Liberado")</f>
        <v>Liberado</v>
      </c>
      <c r="V3215" s="21"/>
      <c r="W3215" s="21"/>
      <c r="X3215" s="21"/>
      <c r="Y3215" s="21"/>
      <c r="Z3215" s="21"/>
      <c r="AA3215" s="21"/>
      <c r="AB3215" s="21"/>
      <c r="AC3215" s="21"/>
      <c r="AD3215" s="21"/>
      <c r="AE3215" s="21"/>
      <c r="AF3215" s="21"/>
      <c r="AG3215" s="21"/>
      <c r="AH3215" s="21"/>
      <c r="AI3215" s="21"/>
      <c r="AJ3215" s="21"/>
      <c r="AK3215" s="21"/>
      <c r="AL3215" s="21"/>
      <c r="AM3215" s="21"/>
      <c r="AN3215" s="21"/>
      <c r="AO3215" s="21"/>
      <c r="AP3215" s="21"/>
      <c r="AQ3215" s="21"/>
      <c r="AR3215" s="21"/>
      <c r="AS3215" s="21"/>
      <c r="AT3215" s="21"/>
      <c r="AU3215" s="21"/>
      <c r="AV3215" s="21"/>
      <c r="AW3215" s="21"/>
      <c r="AX3215" s="21"/>
      <c r="AY3215" s="21"/>
      <c r="AZ3215" s="21"/>
      <c r="BA3215" s="21"/>
    </row>
    <row r="3216" spans="1:53" s="45" customFormat="1" ht="20.100000000000001" customHeight="1" x14ac:dyDescent="0.2">
      <c r="A3216" s="12" t="s">
        <v>74</v>
      </c>
      <c r="B3216" s="18" t="s">
        <v>257</v>
      </c>
      <c r="C3216" s="12" t="s">
        <v>574</v>
      </c>
      <c r="D3216" s="12" t="s">
        <v>600</v>
      </c>
      <c r="E3216" s="19" t="s">
        <v>5</v>
      </c>
      <c r="F3216" s="19" t="s">
        <v>2881</v>
      </c>
      <c r="G3216" s="19" t="s">
        <v>3226</v>
      </c>
      <c r="H3216" s="12" t="s">
        <v>3227</v>
      </c>
      <c r="I3216" s="20">
        <v>23000</v>
      </c>
      <c r="J3216" s="12" t="s">
        <v>2258</v>
      </c>
      <c r="K3216" s="12" t="s">
        <v>3228</v>
      </c>
      <c r="L3216" s="12" t="s">
        <v>2368</v>
      </c>
      <c r="M3216" s="12"/>
      <c r="N3216" s="12" t="s">
        <v>3229</v>
      </c>
      <c r="O3216" s="20">
        <v>0</v>
      </c>
      <c r="P3216" s="20">
        <v>10000</v>
      </c>
      <c r="Q3216" s="20">
        <v>0</v>
      </c>
      <c r="R3216" s="20">
        <v>0</v>
      </c>
      <c r="S3216" s="20">
        <v>200</v>
      </c>
      <c r="T3216" s="21"/>
      <c r="U3216" s="22" t="str">
        <f>IFERROR(VLOOKUP(B3216,[1]Planilha1!$A$1:$B$34,2,FALSE),"Liberado")</f>
        <v>Liberado</v>
      </c>
      <c r="V3216" s="21"/>
      <c r="W3216" s="21"/>
      <c r="X3216" s="21"/>
      <c r="Y3216" s="21"/>
      <c r="Z3216" s="21"/>
      <c r="AA3216" s="21"/>
      <c r="AB3216" s="21"/>
      <c r="AC3216" s="21"/>
      <c r="AD3216" s="21"/>
      <c r="AE3216" s="21"/>
      <c r="AF3216" s="21"/>
      <c r="AG3216" s="21"/>
      <c r="AH3216" s="21"/>
      <c r="AI3216" s="21"/>
      <c r="AJ3216" s="21"/>
      <c r="AK3216" s="21"/>
      <c r="AL3216" s="21"/>
      <c r="AM3216" s="21"/>
      <c r="AN3216" s="21"/>
      <c r="AO3216" s="21"/>
      <c r="AP3216" s="21"/>
      <c r="AQ3216" s="21"/>
      <c r="AR3216" s="21"/>
      <c r="AS3216" s="21"/>
      <c r="AT3216" s="21"/>
      <c r="AU3216" s="21"/>
      <c r="AV3216" s="21"/>
      <c r="AW3216" s="21"/>
      <c r="AX3216" s="21"/>
      <c r="AY3216" s="21"/>
      <c r="AZ3216" s="21"/>
      <c r="BA3216" s="21"/>
    </row>
    <row r="3217" spans="1:53" s="45" customFormat="1" ht="20.100000000000001" customHeight="1" x14ac:dyDescent="0.2">
      <c r="A3217" s="12" t="s">
        <v>74</v>
      </c>
      <c r="B3217" s="18" t="s">
        <v>257</v>
      </c>
      <c r="C3217" s="12" t="s">
        <v>602</v>
      </c>
      <c r="D3217" s="12" t="s">
        <v>8416</v>
      </c>
      <c r="E3217" s="19" t="s">
        <v>5</v>
      </c>
      <c r="F3217" s="19" t="s">
        <v>2244</v>
      </c>
      <c r="G3217" s="19" t="s">
        <v>8417</v>
      </c>
      <c r="H3217" s="12" t="s">
        <v>6384</v>
      </c>
      <c r="I3217" s="20">
        <v>12000</v>
      </c>
      <c r="J3217" s="12" t="s">
        <v>2258</v>
      </c>
      <c r="K3217" s="12" t="s">
        <v>2410</v>
      </c>
      <c r="L3217" s="12" t="s">
        <v>2288</v>
      </c>
      <c r="M3217" s="12"/>
      <c r="N3217" s="12" t="s">
        <v>2412</v>
      </c>
      <c r="O3217" s="20">
        <v>0</v>
      </c>
      <c r="P3217" s="20">
        <v>10000</v>
      </c>
      <c r="Q3217" s="20">
        <v>0</v>
      </c>
      <c r="R3217" s="20">
        <v>0</v>
      </c>
      <c r="S3217" s="20">
        <v>160</v>
      </c>
      <c r="T3217" s="21"/>
      <c r="U3217" s="22" t="str">
        <f>IFERROR(VLOOKUP(B3217,[1]Planilha1!$A$1:$B$34,2,FALSE),"Liberado")</f>
        <v>Liberado</v>
      </c>
      <c r="V3217" s="21"/>
      <c r="W3217" s="21"/>
      <c r="X3217" s="21"/>
      <c r="Y3217" s="21"/>
      <c r="Z3217" s="21"/>
      <c r="AA3217" s="21"/>
      <c r="AB3217" s="21"/>
      <c r="AC3217" s="21"/>
      <c r="AD3217" s="21"/>
      <c r="AE3217" s="21"/>
      <c r="AF3217" s="21"/>
      <c r="AG3217" s="21"/>
      <c r="AH3217" s="21"/>
      <c r="AI3217" s="21"/>
      <c r="AJ3217" s="21"/>
      <c r="AK3217" s="21"/>
      <c r="AL3217" s="21"/>
      <c r="AM3217" s="21"/>
      <c r="AN3217" s="21"/>
      <c r="AO3217" s="21"/>
      <c r="AP3217" s="21"/>
      <c r="AQ3217" s="21"/>
      <c r="AR3217" s="21"/>
      <c r="AS3217" s="21"/>
      <c r="AT3217" s="21"/>
      <c r="AU3217" s="21"/>
      <c r="AV3217" s="21"/>
      <c r="AW3217" s="21"/>
      <c r="AX3217" s="21"/>
      <c r="AY3217" s="21"/>
      <c r="AZ3217" s="21"/>
      <c r="BA3217" s="21"/>
    </row>
    <row r="3218" spans="1:53" s="45" customFormat="1" ht="20.100000000000001" customHeight="1" x14ac:dyDescent="0.2">
      <c r="A3218" s="12" t="s">
        <v>74</v>
      </c>
      <c r="B3218" s="18" t="s">
        <v>257</v>
      </c>
      <c r="C3218" s="12">
        <v>1</v>
      </c>
      <c r="D3218" s="12" t="s">
        <v>837</v>
      </c>
      <c r="E3218" s="19" t="s">
        <v>5</v>
      </c>
      <c r="F3218" s="19" t="s">
        <v>2273</v>
      </c>
      <c r="G3218" s="19" t="s">
        <v>3852</v>
      </c>
      <c r="H3218" s="12" t="s">
        <v>3853</v>
      </c>
      <c r="I3218" s="20">
        <v>18740</v>
      </c>
      <c r="J3218" s="12" t="s">
        <v>2247</v>
      </c>
      <c r="K3218" s="12" t="s">
        <v>3854</v>
      </c>
      <c r="L3218" s="12" t="s">
        <v>2608</v>
      </c>
      <c r="M3218" s="12"/>
      <c r="N3218" s="12" t="s">
        <v>2963</v>
      </c>
      <c r="O3218" s="20">
        <v>12074.37</v>
      </c>
      <c r="P3218" s="20">
        <v>0</v>
      </c>
      <c r="Q3218" s="20">
        <v>0</v>
      </c>
      <c r="R3218" s="20">
        <v>0</v>
      </c>
      <c r="S3218" s="20">
        <v>288</v>
      </c>
      <c r="T3218" s="21"/>
      <c r="U3218" s="22" t="str">
        <f>IFERROR(VLOOKUP(B3218,[1]Planilha1!$A$1:$B$34,2,FALSE),"Liberado")</f>
        <v>Liberado</v>
      </c>
      <c r="V3218" s="21"/>
      <c r="W3218" s="21"/>
      <c r="X3218" s="21"/>
      <c r="Y3218" s="21"/>
      <c r="Z3218" s="21"/>
      <c r="AA3218" s="21"/>
      <c r="AB3218" s="21"/>
      <c r="AC3218" s="21"/>
      <c r="AD3218" s="21"/>
      <c r="AE3218" s="21"/>
      <c r="AF3218" s="21"/>
      <c r="AG3218" s="21"/>
      <c r="AH3218" s="21"/>
      <c r="AI3218" s="21"/>
      <c r="AJ3218" s="21"/>
      <c r="AK3218" s="21"/>
      <c r="AL3218" s="21"/>
      <c r="AM3218" s="21"/>
      <c r="AN3218" s="21"/>
      <c r="AO3218" s="21"/>
      <c r="AP3218" s="21"/>
      <c r="AQ3218" s="21"/>
      <c r="AR3218" s="21"/>
      <c r="AS3218" s="21"/>
      <c r="AT3218" s="21"/>
      <c r="AU3218" s="21"/>
      <c r="AV3218" s="21"/>
      <c r="AW3218" s="21"/>
      <c r="AX3218" s="21"/>
      <c r="AY3218" s="21"/>
      <c r="AZ3218" s="21"/>
      <c r="BA3218" s="21"/>
    </row>
    <row r="3219" spans="1:53" s="45" customFormat="1" ht="20.100000000000001" customHeight="1" x14ac:dyDescent="0.2">
      <c r="A3219" s="12" t="s">
        <v>74</v>
      </c>
      <c r="B3219" s="18" t="s">
        <v>257</v>
      </c>
      <c r="C3219" s="12">
        <v>1</v>
      </c>
      <c r="D3219" s="12" t="s">
        <v>8636</v>
      </c>
      <c r="E3219" s="19" t="s">
        <v>5</v>
      </c>
      <c r="F3219" s="19" t="s">
        <v>2255</v>
      </c>
      <c r="G3219" s="19" t="s">
        <v>8637</v>
      </c>
      <c r="H3219" s="12" t="s">
        <v>4614</v>
      </c>
      <c r="I3219" s="20">
        <v>21408.86</v>
      </c>
      <c r="J3219" s="12" t="s">
        <v>2270</v>
      </c>
      <c r="K3219" s="12" t="s">
        <v>8638</v>
      </c>
      <c r="L3219" s="12" t="s">
        <v>7875</v>
      </c>
      <c r="M3219" s="12"/>
      <c r="N3219" s="12" t="s">
        <v>8303</v>
      </c>
      <c r="O3219" s="20">
        <v>0</v>
      </c>
      <c r="P3219" s="20">
        <v>0</v>
      </c>
      <c r="Q3219" s="20">
        <v>0</v>
      </c>
      <c r="R3219" s="20">
        <v>0</v>
      </c>
      <c r="S3219" s="20">
        <v>40</v>
      </c>
      <c r="T3219" s="21"/>
      <c r="U3219" s="22" t="str">
        <f>IFERROR(VLOOKUP(B3219,[1]Planilha1!$A$1:$B$34,2,FALSE),"Liberado")</f>
        <v>Liberado</v>
      </c>
      <c r="V3219" s="21"/>
      <c r="W3219" s="21"/>
      <c r="X3219" s="21"/>
      <c r="Y3219" s="21"/>
      <c r="Z3219" s="21"/>
      <c r="AA3219" s="21"/>
      <c r="AB3219" s="21"/>
      <c r="AC3219" s="21"/>
      <c r="AD3219" s="21"/>
      <c r="AE3219" s="21"/>
      <c r="AF3219" s="21"/>
      <c r="AG3219" s="21"/>
      <c r="AH3219" s="21"/>
      <c r="AI3219" s="21"/>
      <c r="AJ3219" s="21"/>
      <c r="AK3219" s="21"/>
      <c r="AL3219" s="21"/>
      <c r="AM3219" s="21"/>
      <c r="AN3219" s="21"/>
      <c r="AO3219" s="21"/>
      <c r="AP3219" s="21"/>
      <c r="AQ3219" s="21"/>
      <c r="AR3219" s="21"/>
      <c r="AS3219" s="21"/>
      <c r="AT3219" s="21"/>
      <c r="AU3219" s="21"/>
      <c r="AV3219" s="21"/>
      <c r="AW3219" s="21"/>
      <c r="AX3219" s="21"/>
      <c r="AY3219" s="21"/>
      <c r="AZ3219" s="21"/>
      <c r="BA3219" s="21"/>
    </row>
    <row r="3220" spans="1:53" s="45" customFormat="1" ht="20.100000000000001" customHeight="1" x14ac:dyDescent="0.2">
      <c r="A3220" s="12" t="s">
        <v>74</v>
      </c>
      <c r="B3220" s="18" t="s">
        <v>257</v>
      </c>
      <c r="C3220" s="12">
        <v>1</v>
      </c>
      <c r="D3220" s="12" t="s">
        <v>8713</v>
      </c>
      <c r="E3220" s="19" t="s">
        <v>5</v>
      </c>
      <c r="F3220" s="19" t="s">
        <v>8714</v>
      </c>
      <c r="G3220" s="19" t="s">
        <v>8715</v>
      </c>
      <c r="H3220" s="12" t="s">
        <v>3868</v>
      </c>
      <c r="I3220" s="20">
        <v>80154.289999999994</v>
      </c>
      <c r="J3220" s="12" t="s">
        <v>2325</v>
      </c>
      <c r="K3220" s="12" t="s">
        <v>8716</v>
      </c>
      <c r="L3220" s="12" t="s">
        <v>8717</v>
      </c>
      <c r="M3220" s="12"/>
      <c r="N3220" s="12" t="s">
        <v>7927</v>
      </c>
      <c r="O3220" s="20">
        <v>0</v>
      </c>
      <c r="P3220" s="20">
        <v>10000</v>
      </c>
      <c r="Q3220" s="20">
        <v>0</v>
      </c>
      <c r="R3220" s="20">
        <v>0</v>
      </c>
      <c r="S3220" s="20">
        <v>360</v>
      </c>
      <c r="T3220" s="21"/>
      <c r="U3220" s="22" t="str">
        <f>IFERROR(VLOOKUP(B3220,[1]Planilha1!$A$1:$B$34,2,FALSE),"Liberado")</f>
        <v>Liberado</v>
      </c>
      <c r="V3220" s="21"/>
      <c r="W3220" s="21"/>
      <c r="X3220" s="21"/>
      <c r="Y3220" s="21"/>
      <c r="Z3220" s="21"/>
      <c r="AA3220" s="21"/>
      <c r="AB3220" s="21"/>
      <c r="AC3220" s="21"/>
      <c r="AD3220" s="21"/>
      <c r="AE3220" s="21"/>
      <c r="AF3220" s="21"/>
      <c r="AG3220" s="21"/>
      <c r="AH3220" s="21"/>
      <c r="AI3220" s="21"/>
      <c r="AJ3220" s="21"/>
      <c r="AK3220" s="21"/>
      <c r="AL3220" s="21"/>
      <c r="AM3220" s="21"/>
      <c r="AN3220" s="21"/>
      <c r="AO3220" s="21"/>
      <c r="AP3220" s="21"/>
      <c r="AQ3220" s="21"/>
      <c r="AR3220" s="21"/>
      <c r="AS3220" s="21"/>
      <c r="AT3220" s="21"/>
      <c r="AU3220" s="21"/>
      <c r="AV3220" s="21"/>
      <c r="AW3220" s="21"/>
      <c r="AX3220" s="21"/>
      <c r="AY3220" s="21"/>
      <c r="AZ3220" s="21"/>
      <c r="BA3220" s="21"/>
    </row>
    <row r="3221" spans="1:53" s="45" customFormat="1" ht="20.100000000000001" customHeight="1" x14ac:dyDescent="0.2">
      <c r="A3221" s="12" t="s">
        <v>74</v>
      </c>
      <c r="B3221" s="18" t="s">
        <v>257</v>
      </c>
      <c r="C3221" s="12" t="s">
        <v>397</v>
      </c>
      <c r="D3221" s="12" t="s">
        <v>1105</v>
      </c>
      <c r="E3221" s="19" t="s">
        <v>5</v>
      </c>
      <c r="F3221" s="19" t="s">
        <v>2244</v>
      </c>
      <c r="G3221" s="19" t="s">
        <v>4582</v>
      </c>
      <c r="H3221" s="12" t="s">
        <v>4583</v>
      </c>
      <c r="I3221" s="20">
        <v>8100</v>
      </c>
      <c r="J3221" s="12" t="s">
        <v>2270</v>
      </c>
      <c r="K3221" s="12" t="s">
        <v>4584</v>
      </c>
      <c r="L3221" s="12" t="s">
        <v>2767</v>
      </c>
      <c r="M3221" s="12"/>
      <c r="N3221" s="12" t="s">
        <v>4585</v>
      </c>
      <c r="O3221" s="23">
        <v>0</v>
      </c>
      <c r="P3221" s="23">
        <v>8100</v>
      </c>
      <c r="Q3221" s="23">
        <v>0</v>
      </c>
      <c r="R3221" s="24">
        <v>0</v>
      </c>
      <c r="S3221" s="25">
        <v>920</v>
      </c>
      <c r="T3221" s="21"/>
      <c r="U3221" s="22" t="str">
        <f>IFERROR(VLOOKUP(B3221,[1]Planilha1!$A$1:$B$34,2,FALSE),"Liberado")</f>
        <v>Liberado</v>
      </c>
      <c r="V3221" s="21"/>
      <c r="W3221" s="21"/>
      <c r="X3221" s="21"/>
      <c r="Y3221" s="21"/>
      <c r="Z3221" s="21"/>
      <c r="AA3221" s="21"/>
      <c r="AB3221" s="21"/>
      <c r="AC3221" s="21"/>
      <c r="AD3221" s="21"/>
      <c r="AE3221" s="21"/>
      <c r="AF3221" s="21"/>
      <c r="AG3221" s="21"/>
      <c r="AH3221" s="21"/>
      <c r="AI3221" s="21"/>
      <c r="AJ3221" s="21"/>
      <c r="AK3221" s="21"/>
      <c r="AL3221" s="21"/>
      <c r="AM3221" s="21"/>
      <c r="AN3221" s="21"/>
      <c r="AO3221" s="21"/>
      <c r="AP3221" s="21"/>
      <c r="AQ3221" s="21"/>
      <c r="AR3221" s="21"/>
      <c r="AS3221" s="21"/>
      <c r="AT3221" s="21"/>
      <c r="AU3221" s="21"/>
      <c r="AV3221" s="21"/>
      <c r="AW3221" s="21"/>
      <c r="AX3221" s="21"/>
      <c r="AY3221" s="21"/>
      <c r="AZ3221" s="21"/>
      <c r="BA3221" s="21"/>
    </row>
    <row r="3222" spans="1:53" s="45" customFormat="1" ht="20.100000000000001" customHeight="1" x14ac:dyDescent="0.2">
      <c r="A3222" s="12" t="s">
        <v>74</v>
      </c>
      <c r="B3222" s="18" t="s">
        <v>257</v>
      </c>
      <c r="C3222" s="12" t="s">
        <v>397</v>
      </c>
      <c r="D3222" s="12" t="s">
        <v>1106</v>
      </c>
      <c r="E3222" s="19" t="s">
        <v>5</v>
      </c>
      <c r="F3222" s="19" t="s">
        <v>2324</v>
      </c>
      <c r="G3222" s="19" t="s">
        <v>4586</v>
      </c>
      <c r="H3222" s="12" t="s">
        <v>4587</v>
      </c>
      <c r="I3222" s="20">
        <v>42677.95</v>
      </c>
      <c r="J3222" s="12" t="s">
        <v>2270</v>
      </c>
      <c r="K3222" s="12" t="s">
        <v>2575</v>
      </c>
      <c r="L3222" s="12" t="s">
        <v>2260</v>
      </c>
      <c r="M3222" s="12"/>
      <c r="N3222" s="12" t="s">
        <v>9186</v>
      </c>
      <c r="O3222" s="23">
        <v>0</v>
      </c>
      <c r="P3222" s="23">
        <v>5000</v>
      </c>
      <c r="Q3222" s="23">
        <v>0</v>
      </c>
      <c r="R3222" s="24">
        <v>0</v>
      </c>
      <c r="S3222" s="25">
        <v>897.6</v>
      </c>
      <c r="T3222" s="21"/>
      <c r="U3222" s="22" t="str">
        <f>IFERROR(VLOOKUP(B3222,[1]Planilha1!$A$1:$B$34,2,FALSE),"Liberado")</f>
        <v>Liberado</v>
      </c>
      <c r="V3222" s="21"/>
      <c r="W3222" s="21"/>
      <c r="X3222" s="21"/>
      <c r="Y3222" s="21"/>
      <c r="Z3222" s="21"/>
      <c r="AA3222" s="21"/>
      <c r="AB3222" s="21"/>
      <c r="AC3222" s="21"/>
      <c r="AD3222" s="21"/>
      <c r="AE3222" s="21"/>
      <c r="AF3222" s="21"/>
      <c r="AG3222" s="21"/>
      <c r="AH3222" s="21"/>
      <c r="AI3222" s="21"/>
      <c r="AJ3222" s="21"/>
      <c r="AK3222" s="21"/>
      <c r="AL3222" s="21"/>
      <c r="AM3222" s="21"/>
      <c r="AN3222" s="21"/>
      <c r="AO3222" s="21"/>
      <c r="AP3222" s="21"/>
      <c r="AQ3222" s="21"/>
      <c r="AR3222" s="21"/>
      <c r="AS3222" s="21"/>
      <c r="AT3222" s="21"/>
      <c r="AU3222" s="21"/>
      <c r="AV3222" s="21"/>
      <c r="AW3222" s="21"/>
      <c r="AX3222" s="21"/>
      <c r="AY3222" s="21"/>
      <c r="AZ3222" s="21"/>
      <c r="BA3222" s="21"/>
    </row>
    <row r="3223" spans="1:53" s="45" customFormat="1" ht="20.100000000000001" customHeight="1" x14ac:dyDescent="0.2">
      <c r="A3223" s="12" t="s">
        <v>74</v>
      </c>
      <c r="B3223" s="18" t="s">
        <v>257</v>
      </c>
      <c r="C3223" s="12" t="s">
        <v>381</v>
      </c>
      <c r="D3223" s="12" t="s">
        <v>1791</v>
      </c>
      <c r="E3223" s="19" t="s">
        <v>5</v>
      </c>
      <c r="F3223" s="19" t="s">
        <v>2244</v>
      </c>
      <c r="G3223" s="19" t="s">
        <v>6380</v>
      </c>
      <c r="H3223" s="12" t="s">
        <v>6381</v>
      </c>
      <c r="I3223" s="20">
        <v>1074</v>
      </c>
      <c r="J3223" s="12" t="s">
        <v>2258</v>
      </c>
      <c r="K3223" s="12" t="s">
        <v>6382</v>
      </c>
      <c r="L3223" s="12" t="s">
        <v>2411</v>
      </c>
      <c r="M3223" s="12"/>
      <c r="N3223" s="12" t="s">
        <v>2682</v>
      </c>
      <c r="O3223" s="23">
        <v>0</v>
      </c>
      <c r="P3223" s="23">
        <v>10000</v>
      </c>
      <c r="Q3223" s="23">
        <v>0</v>
      </c>
      <c r="R3223" s="24">
        <v>0</v>
      </c>
      <c r="S3223" s="25">
        <v>1080</v>
      </c>
      <c r="T3223" s="21"/>
      <c r="U3223" s="22" t="str">
        <f>IFERROR(VLOOKUP(B3223,[1]Planilha1!$A$1:$B$34,2,FALSE),"Liberado")</f>
        <v>Liberado</v>
      </c>
      <c r="V3223" s="21"/>
      <c r="W3223" s="21"/>
      <c r="X3223" s="21"/>
      <c r="Y3223" s="21"/>
      <c r="Z3223" s="21"/>
      <c r="AA3223" s="21"/>
      <c r="AB3223" s="21"/>
      <c r="AC3223" s="21"/>
      <c r="AD3223" s="21"/>
      <c r="AE3223" s="21"/>
      <c r="AF3223" s="21"/>
      <c r="AG3223" s="21"/>
      <c r="AH3223" s="21"/>
      <c r="AI3223" s="21"/>
      <c r="AJ3223" s="21"/>
      <c r="AK3223" s="21"/>
      <c r="AL3223" s="21"/>
      <c r="AM3223" s="21"/>
      <c r="AN3223" s="21"/>
      <c r="AO3223" s="21"/>
      <c r="AP3223" s="21"/>
      <c r="AQ3223" s="21"/>
      <c r="AR3223" s="21"/>
      <c r="AS3223" s="21"/>
      <c r="AT3223" s="21"/>
      <c r="AU3223" s="21"/>
      <c r="AV3223" s="21"/>
      <c r="AW3223" s="21"/>
      <c r="AX3223" s="21"/>
      <c r="AY3223" s="21"/>
      <c r="AZ3223" s="21"/>
      <c r="BA3223" s="21"/>
    </row>
    <row r="3224" spans="1:53" s="45" customFormat="1" ht="20.100000000000001" customHeight="1" x14ac:dyDescent="0.2">
      <c r="A3224" s="12" t="s">
        <v>74</v>
      </c>
      <c r="B3224" s="18" t="s">
        <v>257</v>
      </c>
      <c r="C3224" s="12" t="s">
        <v>337</v>
      </c>
      <c r="D3224" s="12" t="s">
        <v>1792</v>
      </c>
      <c r="E3224" s="19" t="s">
        <v>5</v>
      </c>
      <c r="F3224" s="19" t="s">
        <v>10</v>
      </c>
      <c r="G3224" s="19" t="s">
        <v>6383</v>
      </c>
      <c r="H3224" s="12" t="s">
        <v>6384</v>
      </c>
      <c r="I3224" s="20">
        <v>10505</v>
      </c>
      <c r="J3224" s="12" t="s">
        <v>2258</v>
      </c>
      <c r="K3224" s="12" t="s">
        <v>3791</v>
      </c>
      <c r="L3224" s="12" t="s">
        <v>2368</v>
      </c>
      <c r="M3224" s="12"/>
      <c r="N3224" s="12" t="s">
        <v>2733</v>
      </c>
      <c r="O3224" s="23">
        <v>0</v>
      </c>
      <c r="P3224" s="23">
        <v>10000</v>
      </c>
      <c r="Q3224" s="23">
        <v>0</v>
      </c>
      <c r="R3224" s="24">
        <v>0</v>
      </c>
      <c r="S3224" s="25">
        <v>288</v>
      </c>
      <c r="T3224" s="21"/>
      <c r="U3224" s="22" t="str">
        <f>IFERROR(VLOOKUP(B3224,[1]Planilha1!$A$1:$B$34,2,FALSE),"Liberado")</f>
        <v>Liberado</v>
      </c>
      <c r="V3224" s="21"/>
      <c r="W3224" s="21"/>
      <c r="X3224" s="21"/>
      <c r="Y3224" s="21"/>
      <c r="Z3224" s="21"/>
      <c r="AA3224" s="21"/>
      <c r="AB3224" s="21"/>
      <c r="AC3224" s="21"/>
      <c r="AD3224" s="21"/>
      <c r="AE3224" s="21"/>
      <c r="AF3224" s="21"/>
      <c r="AG3224" s="21"/>
      <c r="AH3224" s="21"/>
      <c r="AI3224" s="21"/>
      <c r="AJ3224" s="21"/>
      <c r="AK3224" s="21"/>
      <c r="AL3224" s="21"/>
      <c r="AM3224" s="21"/>
      <c r="AN3224" s="21"/>
      <c r="AO3224" s="21"/>
      <c r="AP3224" s="21"/>
      <c r="AQ3224" s="21"/>
      <c r="AR3224" s="21"/>
      <c r="AS3224" s="21"/>
      <c r="AT3224" s="21"/>
      <c r="AU3224" s="21"/>
      <c r="AV3224" s="21"/>
      <c r="AW3224" s="21"/>
      <c r="AX3224" s="21"/>
      <c r="AY3224" s="21"/>
      <c r="AZ3224" s="21"/>
      <c r="BA3224" s="21"/>
    </row>
    <row r="3225" spans="1:53" s="45" customFormat="1" ht="20.100000000000001" customHeight="1" x14ac:dyDescent="0.2">
      <c r="A3225" s="12" t="s">
        <v>74</v>
      </c>
      <c r="B3225" s="18" t="s">
        <v>257</v>
      </c>
      <c r="C3225" s="12" t="s">
        <v>331</v>
      </c>
      <c r="D3225" s="12" t="s">
        <v>1793</v>
      </c>
      <c r="E3225" s="19" t="s">
        <v>5</v>
      </c>
      <c r="F3225" s="19" t="s">
        <v>15</v>
      </c>
      <c r="G3225" s="19" t="s">
        <v>6385</v>
      </c>
      <c r="H3225" s="12" t="s">
        <v>6386</v>
      </c>
      <c r="I3225" s="20">
        <v>50000</v>
      </c>
      <c r="J3225" s="12" t="s">
        <v>2258</v>
      </c>
      <c r="K3225" s="12" t="s">
        <v>6387</v>
      </c>
      <c r="L3225" s="12" t="s">
        <v>7926</v>
      </c>
      <c r="M3225" s="12"/>
      <c r="N3225" s="12" t="s">
        <v>6388</v>
      </c>
      <c r="O3225" s="23">
        <v>0</v>
      </c>
      <c r="P3225" s="23">
        <v>10000</v>
      </c>
      <c r="Q3225" s="23">
        <v>0</v>
      </c>
      <c r="R3225" s="24">
        <v>0</v>
      </c>
      <c r="S3225" s="25">
        <v>0</v>
      </c>
      <c r="T3225" s="21"/>
      <c r="U3225" s="22" t="str">
        <f>IFERROR(VLOOKUP(B3225,[1]Planilha1!$A$1:$B$34,2,FALSE),"Liberado")</f>
        <v>Liberado</v>
      </c>
      <c r="V3225" s="21"/>
      <c r="W3225" s="21"/>
      <c r="X3225" s="21"/>
      <c r="Y3225" s="21"/>
      <c r="Z3225" s="21"/>
      <c r="AA3225" s="21"/>
      <c r="AB3225" s="21"/>
      <c r="AC3225" s="21"/>
      <c r="AD3225" s="21"/>
      <c r="AE3225" s="21"/>
      <c r="AF3225" s="21"/>
      <c r="AG3225" s="21"/>
      <c r="AH3225" s="21"/>
      <c r="AI3225" s="21"/>
      <c r="AJ3225" s="21"/>
      <c r="AK3225" s="21"/>
      <c r="AL3225" s="21"/>
      <c r="AM3225" s="21"/>
      <c r="AN3225" s="21"/>
      <c r="AO3225" s="21"/>
      <c r="AP3225" s="21"/>
      <c r="AQ3225" s="21"/>
      <c r="AR3225" s="21"/>
      <c r="AS3225" s="21"/>
      <c r="AT3225" s="21"/>
      <c r="AU3225" s="21"/>
      <c r="AV3225" s="21"/>
      <c r="AW3225" s="21"/>
      <c r="AX3225" s="21"/>
      <c r="AY3225" s="21"/>
      <c r="AZ3225" s="21"/>
      <c r="BA3225" s="21"/>
    </row>
    <row r="3226" spans="1:53" s="45" customFormat="1" ht="20.100000000000001" customHeight="1" x14ac:dyDescent="0.2">
      <c r="A3226" s="12" t="s">
        <v>74</v>
      </c>
      <c r="B3226" s="18" t="s">
        <v>257</v>
      </c>
      <c r="C3226" s="12" t="s">
        <v>331</v>
      </c>
      <c r="D3226" s="12" t="s">
        <v>10890</v>
      </c>
      <c r="E3226" s="19" t="s">
        <v>5</v>
      </c>
      <c r="F3226" s="19" t="s">
        <v>10</v>
      </c>
      <c r="G3226" s="19" t="s">
        <v>10891</v>
      </c>
      <c r="H3226" s="12" t="s">
        <v>6427</v>
      </c>
      <c r="I3226" s="20">
        <v>20171.21</v>
      </c>
      <c r="J3226" s="12" t="s">
        <v>2258</v>
      </c>
      <c r="K3226" s="12" t="s">
        <v>10892</v>
      </c>
      <c r="L3226" s="12" t="s">
        <v>8726</v>
      </c>
      <c r="M3226" s="12"/>
      <c r="N3226" s="12" t="s">
        <v>8146</v>
      </c>
      <c r="O3226" s="23">
        <v>0</v>
      </c>
      <c r="P3226" s="23">
        <v>15171.21</v>
      </c>
      <c r="Q3226" s="23">
        <v>0</v>
      </c>
      <c r="R3226" s="24">
        <v>0</v>
      </c>
      <c r="S3226" s="25">
        <v>120</v>
      </c>
      <c r="T3226" s="21"/>
      <c r="U3226" s="22" t="str">
        <f>IFERROR(VLOOKUP(B3226,[1]Planilha1!$A$1:$B$34,2,FALSE),"Liberado")</f>
        <v>Liberado</v>
      </c>
      <c r="V3226" s="21"/>
      <c r="W3226" s="21"/>
      <c r="X3226" s="21"/>
      <c r="Y3226" s="21"/>
      <c r="Z3226" s="21"/>
      <c r="AA3226" s="21"/>
      <c r="AB3226" s="21"/>
      <c r="AC3226" s="21"/>
      <c r="AD3226" s="21"/>
      <c r="AE3226" s="21"/>
      <c r="AF3226" s="21"/>
      <c r="AG3226" s="21"/>
      <c r="AH3226" s="21"/>
      <c r="AI3226" s="21"/>
      <c r="AJ3226" s="21"/>
      <c r="AK3226" s="21"/>
      <c r="AL3226" s="21"/>
      <c r="AM3226" s="21"/>
      <c r="AN3226" s="21"/>
      <c r="AO3226" s="21"/>
      <c r="AP3226" s="21"/>
      <c r="AQ3226" s="21"/>
      <c r="AR3226" s="21"/>
      <c r="AS3226" s="21"/>
      <c r="AT3226" s="21"/>
      <c r="AU3226" s="21"/>
      <c r="AV3226" s="21"/>
      <c r="AW3226" s="21"/>
      <c r="AX3226" s="21"/>
      <c r="AY3226" s="21"/>
      <c r="AZ3226" s="21"/>
      <c r="BA3226" s="21"/>
    </row>
    <row r="3227" spans="1:53" s="45" customFormat="1" ht="20.100000000000001" customHeight="1" x14ac:dyDescent="0.2">
      <c r="A3227" s="12" t="s">
        <v>74</v>
      </c>
      <c r="B3227" s="18" t="s">
        <v>257</v>
      </c>
      <c r="C3227" s="12" t="s">
        <v>331</v>
      </c>
      <c r="D3227" s="12" t="s">
        <v>1794</v>
      </c>
      <c r="E3227" s="19" t="s">
        <v>5</v>
      </c>
      <c r="F3227" s="19" t="s">
        <v>10</v>
      </c>
      <c r="G3227" s="19" t="s">
        <v>6389</v>
      </c>
      <c r="H3227" s="12" t="s">
        <v>6381</v>
      </c>
      <c r="I3227" s="20">
        <v>35972.339999999997</v>
      </c>
      <c r="J3227" s="12" t="s">
        <v>2258</v>
      </c>
      <c r="K3227" s="12" t="s">
        <v>2545</v>
      </c>
      <c r="L3227" s="12" t="s">
        <v>7926</v>
      </c>
      <c r="M3227" s="12"/>
      <c r="N3227" s="12" t="s">
        <v>3083</v>
      </c>
      <c r="O3227" s="23">
        <v>0</v>
      </c>
      <c r="P3227" s="23">
        <v>0</v>
      </c>
      <c r="Q3227" s="23">
        <v>0</v>
      </c>
      <c r="R3227" s="24">
        <v>0</v>
      </c>
      <c r="S3227" s="25">
        <v>400</v>
      </c>
      <c r="T3227" s="21"/>
      <c r="U3227" s="22" t="str">
        <f>IFERROR(VLOOKUP(B3227,[1]Planilha1!$A$1:$B$34,2,FALSE),"Liberado")</f>
        <v>Liberado</v>
      </c>
      <c r="V3227" s="21"/>
      <c r="W3227" s="21"/>
      <c r="X3227" s="21"/>
      <c r="Y3227" s="21"/>
      <c r="Z3227" s="21"/>
      <c r="AA3227" s="21"/>
      <c r="AB3227" s="21"/>
      <c r="AC3227" s="21"/>
      <c r="AD3227" s="21"/>
      <c r="AE3227" s="21"/>
      <c r="AF3227" s="21"/>
      <c r="AG3227" s="21"/>
      <c r="AH3227" s="21"/>
      <c r="AI3227" s="21"/>
      <c r="AJ3227" s="21"/>
      <c r="AK3227" s="21"/>
      <c r="AL3227" s="21"/>
      <c r="AM3227" s="21"/>
      <c r="AN3227" s="21"/>
      <c r="AO3227" s="21"/>
      <c r="AP3227" s="21"/>
      <c r="AQ3227" s="21"/>
      <c r="AR3227" s="21"/>
      <c r="AS3227" s="21"/>
      <c r="AT3227" s="21"/>
      <c r="AU3227" s="21"/>
      <c r="AV3227" s="21"/>
      <c r="AW3227" s="21"/>
      <c r="AX3227" s="21"/>
      <c r="AY3227" s="21"/>
      <c r="AZ3227" s="21"/>
      <c r="BA3227" s="21"/>
    </row>
    <row r="3228" spans="1:53" s="45" customFormat="1" ht="20.100000000000001" customHeight="1" x14ac:dyDescent="0.2">
      <c r="A3228" s="12" t="s">
        <v>74</v>
      </c>
      <c r="B3228" s="18" t="s">
        <v>257</v>
      </c>
      <c r="C3228" s="12" t="s">
        <v>331</v>
      </c>
      <c r="D3228" s="12" t="s">
        <v>10893</v>
      </c>
      <c r="E3228" s="19" t="s">
        <v>5</v>
      </c>
      <c r="F3228" s="19" t="s">
        <v>10</v>
      </c>
      <c r="G3228" s="19" t="s">
        <v>10894</v>
      </c>
      <c r="H3228" s="12" t="s">
        <v>10895</v>
      </c>
      <c r="I3228" s="20">
        <v>9224.2800000000007</v>
      </c>
      <c r="J3228" s="12" t="s">
        <v>2258</v>
      </c>
      <c r="K3228" s="12" t="s">
        <v>10896</v>
      </c>
      <c r="L3228" s="12" t="s">
        <v>2450</v>
      </c>
      <c r="M3228" s="12"/>
      <c r="N3228" s="12" t="s">
        <v>10897</v>
      </c>
      <c r="O3228" s="23">
        <v>0</v>
      </c>
      <c r="P3228" s="23">
        <v>1537.38</v>
      </c>
      <c r="Q3228" s="23">
        <v>0</v>
      </c>
      <c r="R3228" s="24">
        <v>0</v>
      </c>
      <c r="S3228" s="25">
        <v>320</v>
      </c>
      <c r="T3228" s="21"/>
      <c r="U3228" s="22" t="str">
        <f>IFERROR(VLOOKUP(B3228,[1]Planilha1!$A$1:$B$34,2,FALSE),"Liberado")</f>
        <v>Liberado</v>
      </c>
      <c r="V3228" s="21"/>
      <c r="W3228" s="21"/>
      <c r="X3228" s="21"/>
      <c r="Y3228" s="21"/>
      <c r="Z3228" s="21"/>
      <c r="AA3228" s="21"/>
      <c r="AB3228" s="21"/>
      <c r="AC3228" s="21"/>
      <c r="AD3228" s="21"/>
      <c r="AE3228" s="21"/>
      <c r="AF3228" s="21"/>
      <c r="AG3228" s="21"/>
      <c r="AH3228" s="21"/>
      <c r="AI3228" s="21"/>
      <c r="AJ3228" s="21"/>
      <c r="AK3228" s="21"/>
      <c r="AL3228" s="21"/>
      <c r="AM3228" s="21"/>
      <c r="AN3228" s="21"/>
      <c r="AO3228" s="21"/>
      <c r="AP3228" s="21"/>
      <c r="AQ3228" s="21"/>
      <c r="AR3228" s="21"/>
      <c r="AS3228" s="21"/>
      <c r="AT3228" s="21"/>
      <c r="AU3228" s="21"/>
      <c r="AV3228" s="21"/>
      <c r="AW3228" s="21"/>
      <c r="AX3228" s="21"/>
      <c r="AY3228" s="21"/>
      <c r="AZ3228" s="21"/>
      <c r="BA3228" s="21"/>
    </row>
    <row r="3229" spans="1:53" s="45" customFormat="1" ht="20.100000000000001" customHeight="1" x14ac:dyDescent="0.2">
      <c r="A3229" s="12" t="s">
        <v>74</v>
      </c>
      <c r="B3229" s="18" t="s">
        <v>257</v>
      </c>
      <c r="C3229" s="12" t="s">
        <v>331</v>
      </c>
      <c r="D3229" s="12" t="s">
        <v>10898</v>
      </c>
      <c r="E3229" s="19" t="s">
        <v>5</v>
      </c>
      <c r="F3229" s="19" t="s">
        <v>8078</v>
      </c>
      <c r="G3229" s="19" t="s">
        <v>10899</v>
      </c>
      <c r="H3229" s="12" t="s">
        <v>10900</v>
      </c>
      <c r="I3229" s="20">
        <v>0</v>
      </c>
      <c r="J3229" s="12" t="s">
        <v>2258</v>
      </c>
      <c r="K3229" s="12" t="s">
        <v>10901</v>
      </c>
      <c r="L3229" s="12" t="s">
        <v>2260</v>
      </c>
      <c r="M3229" s="12"/>
      <c r="N3229" s="12" t="s">
        <v>10902</v>
      </c>
      <c r="O3229" s="23">
        <v>0</v>
      </c>
      <c r="P3229" s="23">
        <v>0</v>
      </c>
      <c r="Q3229" s="23">
        <v>0</v>
      </c>
      <c r="R3229" s="24">
        <v>0</v>
      </c>
      <c r="S3229" s="25">
        <v>0</v>
      </c>
      <c r="T3229" s="21"/>
      <c r="U3229" s="22" t="str">
        <f>IFERROR(VLOOKUP(B3229,[1]Planilha1!$A$1:$B$34,2,FALSE),"Liberado")</f>
        <v>Liberado</v>
      </c>
      <c r="V3229" s="21"/>
      <c r="W3229" s="21"/>
      <c r="X3229" s="21"/>
      <c r="Y3229" s="21"/>
      <c r="Z3229" s="21"/>
      <c r="AA3229" s="21"/>
      <c r="AB3229" s="21"/>
      <c r="AC3229" s="21"/>
      <c r="AD3229" s="21"/>
      <c r="AE3229" s="21"/>
      <c r="AF3229" s="21"/>
      <c r="AG3229" s="21"/>
      <c r="AH3229" s="21"/>
      <c r="AI3229" s="21"/>
      <c r="AJ3229" s="21"/>
      <c r="AK3229" s="21"/>
      <c r="AL3229" s="21"/>
      <c r="AM3229" s="21"/>
      <c r="AN3229" s="21"/>
      <c r="AO3229" s="21"/>
      <c r="AP3229" s="21"/>
      <c r="AQ3229" s="21"/>
      <c r="AR3229" s="21"/>
      <c r="AS3229" s="21"/>
      <c r="AT3229" s="21"/>
      <c r="AU3229" s="21"/>
      <c r="AV3229" s="21"/>
      <c r="AW3229" s="21"/>
      <c r="AX3229" s="21"/>
      <c r="AY3229" s="21"/>
      <c r="AZ3229" s="21"/>
      <c r="BA3229" s="21"/>
    </row>
    <row r="3230" spans="1:53" s="45" customFormat="1" ht="20.100000000000001" customHeight="1" x14ac:dyDescent="0.2">
      <c r="A3230" s="12" t="s">
        <v>74</v>
      </c>
      <c r="B3230" s="18" t="s">
        <v>257</v>
      </c>
      <c r="C3230" s="12" t="s">
        <v>381</v>
      </c>
      <c r="D3230" s="12" t="s">
        <v>10903</v>
      </c>
      <c r="E3230" s="19" t="s">
        <v>5</v>
      </c>
      <c r="F3230" s="19" t="s">
        <v>8836</v>
      </c>
      <c r="G3230" s="19" t="s">
        <v>10904</v>
      </c>
      <c r="H3230" s="12" t="s">
        <v>6381</v>
      </c>
      <c r="I3230" s="20">
        <v>20000</v>
      </c>
      <c r="J3230" s="12" t="s">
        <v>2258</v>
      </c>
      <c r="K3230" s="12" t="s">
        <v>10905</v>
      </c>
      <c r="L3230" s="12" t="s">
        <v>7926</v>
      </c>
      <c r="M3230" s="12"/>
      <c r="N3230" s="12" t="s">
        <v>10906</v>
      </c>
      <c r="O3230" s="23">
        <v>0</v>
      </c>
      <c r="P3230" s="23">
        <v>10000</v>
      </c>
      <c r="Q3230" s="23">
        <v>0</v>
      </c>
      <c r="R3230" s="24">
        <v>0</v>
      </c>
      <c r="S3230" s="25">
        <v>912</v>
      </c>
      <c r="T3230" s="21"/>
      <c r="U3230" s="22" t="str">
        <f>IFERROR(VLOOKUP(B3230,[1]Planilha1!$A$1:$B$34,2,FALSE),"Liberado")</f>
        <v>Liberado</v>
      </c>
      <c r="V3230" s="21"/>
      <c r="W3230" s="21"/>
      <c r="X3230" s="21"/>
      <c r="Y3230" s="21"/>
      <c r="Z3230" s="21"/>
      <c r="AA3230" s="21"/>
      <c r="AB3230" s="21"/>
      <c r="AC3230" s="21"/>
      <c r="AD3230" s="21"/>
      <c r="AE3230" s="21"/>
      <c r="AF3230" s="21"/>
      <c r="AG3230" s="21"/>
      <c r="AH3230" s="21"/>
      <c r="AI3230" s="21"/>
      <c r="AJ3230" s="21"/>
      <c r="AK3230" s="21"/>
      <c r="AL3230" s="21"/>
      <c r="AM3230" s="21"/>
      <c r="AN3230" s="21"/>
      <c r="AO3230" s="21"/>
      <c r="AP3230" s="21"/>
      <c r="AQ3230" s="21"/>
      <c r="AR3230" s="21"/>
      <c r="AS3230" s="21"/>
      <c r="AT3230" s="21"/>
      <c r="AU3230" s="21"/>
      <c r="AV3230" s="21"/>
      <c r="AW3230" s="21"/>
      <c r="AX3230" s="21"/>
      <c r="AY3230" s="21"/>
      <c r="AZ3230" s="21"/>
      <c r="BA3230" s="21"/>
    </row>
    <row r="3231" spans="1:53" s="45" customFormat="1" ht="20.100000000000001" customHeight="1" x14ac:dyDescent="0.2">
      <c r="A3231" s="12" t="s">
        <v>74</v>
      </c>
      <c r="B3231" s="18" t="s">
        <v>257</v>
      </c>
      <c r="C3231" s="12" t="s">
        <v>381</v>
      </c>
      <c r="D3231" s="12" t="s">
        <v>1795</v>
      </c>
      <c r="E3231" s="19" t="s">
        <v>5</v>
      </c>
      <c r="F3231" s="19" t="s">
        <v>2244</v>
      </c>
      <c r="G3231" s="19" t="s">
        <v>6390</v>
      </c>
      <c r="H3231" s="12" t="s">
        <v>6391</v>
      </c>
      <c r="I3231" s="20">
        <v>15000</v>
      </c>
      <c r="J3231" s="12" t="s">
        <v>2258</v>
      </c>
      <c r="K3231" s="12" t="s">
        <v>6392</v>
      </c>
      <c r="L3231" s="12" t="s">
        <v>2491</v>
      </c>
      <c r="M3231" s="12"/>
      <c r="N3231" s="12" t="s">
        <v>6024</v>
      </c>
      <c r="O3231" s="23">
        <v>10000</v>
      </c>
      <c r="P3231" s="23">
        <v>0</v>
      </c>
      <c r="Q3231" s="23">
        <v>0</v>
      </c>
      <c r="R3231" s="24">
        <v>0</v>
      </c>
      <c r="S3231" s="25">
        <v>0</v>
      </c>
      <c r="T3231" s="21"/>
      <c r="U3231" s="22" t="str">
        <f>IFERROR(VLOOKUP(B3231,[1]Planilha1!$A$1:$B$34,2,FALSE),"Liberado")</f>
        <v>Liberado</v>
      </c>
      <c r="V3231" s="21"/>
      <c r="W3231" s="21"/>
      <c r="X3231" s="21"/>
      <c r="Y3231" s="21"/>
      <c r="Z3231" s="21"/>
      <c r="AA3231" s="21"/>
      <c r="AB3231" s="21"/>
      <c r="AC3231" s="21"/>
      <c r="AD3231" s="21"/>
      <c r="AE3231" s="21"/>
      <c r="AF3231" s="21"/>
      <c r="AG3231" s="21"/>
      <c r="AH3231" s="21"/>
      <c r="AI3231" s="21"/>
      <c r="AJ3231" s="21"/>
      <c r="AK3231" s="21"/>
      <c r="AL3231" s="21"/>
      <c r="AM3231" s="21"/>
      <c r="AN3231" s="21"/>
      <c r="AO3231" s="21"/>
      <c r="AP3231" s="21"/>
      <c r="AQ3231" s="21"/>
      <c r="AR3231" s="21"/>
      <c r="AS3231" s="21"/>
      <c r="AT3231" s="21"/>
      <c r="AU3231" s="21"/>
      <c r="AV3231" s="21"/>
      <c r="AW3231" s="21"/>
      <c r="AX3231" s="21"/>
      <c r="AY3231" s="21"/>
      <c r="AZ3231" s="21"/>
      <c r="BA3231" s="21"/>
    </row>
    <row r="3232" spans="1:53" s="45" customFormat="1" ht="20.100000000000001" customHeight="1" x14ac:dyDescent="0.2">
      <c r="A3232" s="12" t="s">
        <v>74</v>
      </c>
      <c r="B3232" s="18" t="s">
        <v>257</v>
      </c>
      <c r="C3232" s="12" t="s">
        <v>381</v>
      </c>
      <c r="D3232" s="12" t="s">
        <v>1796</v>
      </c>
      <c r="E3232" s="19" t="s">
        <v>5</v>
      </c>
      <c r="F3232" s="19" t="s">
        <v>6393</v>
      </c>
      <c r="G3232" s="19" t="s">
        <v>6394</v>
      </c>
      <c r="H3232" s="12" t="s">
        <v>2836</v>
      </c>
      <c r="I3232" s="20">
        <v>1000</v>
      </c>
      <c r="J3232" s="12" t="s">
        <v>2258</v>
      </c>
      <c r="K3232" s="12" t="s">
        <v>6395</v>
      </c>
      <c r="L3232" s="12" t="s">
        <v>3025</v>
      </c>
      <c r="M3232" s="12"/>
      <c r="N3232" s="12" t="s">
        <v>6396</v>
      </c>
      <c r="O3232" s="23">
        <v>0</v>
      </c>
      <c r="P3232" s="23">
        <v>10000</v>
      </c>
      <c r="Q3232" s="23">
        <v>0</v>
      </c>
      <c r="R3232" s="24">
        <v>0</v>
      </c>
      <c r="S3232" s="25">
        <v>0</v>
      </c>
      <c r="T3232" s="21"/>
      <c r="U3232" s="22" t="str">
        <f>IFERROR(VLOOKUP(B3232,[1]Planilha1!$A$1:$B$34,2,FALSE),"Liberado")</f>
        <v>Liberado</v>
      </c>
      <c r="V3232" s="21"/>
      <c r="W3232" s="21"/>
      <c r="X3232" s="21"/>
      <c r="Y3232" s="21"/>
      <c r="Z3232" s="21"/>
      <c r="AA3232" s="21"/>
      <c r="AB3232" s="21"/>
      <c r="AC3232" s="21"/>
      <c r="AD3232" s="21"/>
      <c r="AE3232" s="21"/>
      <c r="AF3232" s="21"/>
      <c r="AG3232" s="21"/>
      <c r="AH3232" s="21"/>
      <c r="AI3232" s="21"/>
      <c r="AJ3232" s="21"/>
      <c r="AK3232" s="21"/>
      <c r="AL3232" s="21"/>
      <c r="AM3232" s="21"/>
      <c r="AN3232" s="21"/>
      <c r="AO3232" s="21"/>
      <c r="AP3232" s="21"/>
      <c r="AQ3232" s="21"/>
      <c r="AR3232" s="21"/>
      <c r="AS3232" s="21"/>
      <c r="AT3232" s="21"/>
      <c r="AU3232" s="21"/>
      <c r="AV3232" s="21"/>
      <c r="AW3232" s="21"/>
      <c r="AX3232" s="21"/>
      <c r="AY3232" s="21"/>
      <c r="AZ3232" s="21"/>
      <c r="BA3232" s="21"/>
    </row>
    <row r="3233" spans="1:53" s="45" customFormat="1" ht="20.100000000000001" customHeight="1" x14ac:dyDescent="0.2">
      <c r="A3233" s="12" t="s">
        <v>74</v>
      </c>
      <c r="B3233" s="18" t="s">
        <v>257</v>
      </c>
      <c r="C3233" s="12" t="s">
        <v>381</v>
      </c>
      <c r="D3233" s="12" t="s">
        <v>1797</v>
      </c>
      <c r="E3233" s="19" t="s">
        <v>5</v>
      </c>
      <c r="F3233" s="19" t="s">
        <v>13</v>
      </c>
      <c r="G3233" s="19" t="s">
        <v>6397</v>
      </c>
      <c r="H3233" s="12" t="s">
        <v>6398</v>
      </c>
      <c r="I3233" s="20">
        <v>25000</v>
      </c>
      <c r="J3233" s="12" t="s">
        <v>2258</v>
      </c>
      <c r="K3233" s="12" t="s">
        <v>6399</v>
      </c>
      <c r="L3233" s="12" t="s">
        <v>2368</v>
      </c>
      <c r="M3233" s="12"/>
      <c r="N3233" s="12" t="s">
        <v>6400</v>
      </c>
      <c r="O3233" s="23">
        <v>0</v>
      </c>
      <c r="P3233" s="23">
        <v>10000</v>
      </c>
      <c r="Q3233" s="23">
        <v>0</v>
      </c>
      <c r="R3233" s="24">
        <v>0</v>
      </c>
      <c r="S3233" s="25">
        <v>960</v>
      </c>
      <c r="T3233" s="21"/>
      <c r="U3233" s="22" t="str">
        <f>IFERROR(VLOOKUP(B3233,[1]Planilha1!$A$1:$B$34,2,FALSE),"Liberado")</f>
        <v>Liberado</v>
      </c>
      <c r="V3233" s="21"/>
      <c r="W3233" s="21"/>
      <c r="X3233" s="21"/>
      <c r="Y3233" s="21"/>
      <c r="Z3233" s="21"/>
      <c r="AA3233" s="21"/>
      <c r="AB3233" s="21"/>
      <c r="AC3233" s="21"/>
      <c r="AD3233" s="21"/>
      <c r="AE3233" s="21"/>
      <c r="AF3233" s="21"/>
      <c r="AG3233" s="21"/>
      <c r="AH3233" s="21"/>
      <c r="AI3233" s="21"/>
      <c r="AJ3233" s="21"/>
      <c r="AK3233" s="21"/>
      <c r="AL3233" s="21"/>
      <c r="AM3233" s="21"/>
      <c r="AN3233" s="21"/>
      <c r="AO3233" s="21"/>
      <c r="AP3233" s="21"/>
      <c r="AQ3233" s="21"/>
      <c r="AR3233" s="21"/>
      <c r="AS3233" s="21"/>
      <c r="AT3233" s="21"/>
      <c r="AU3233" s="21"/>
      <c r="AV3233" s="21"/>
      <c r="AW3233" s="21"/>
      <c r="AX3233" s="21"/>
      <c r="AY3233" s="21"/>
      <c r="AZ3233" s="21"/>
      <c r="BA3233" s="21"/>
    </row>
    <row r="3234" spans="1:53" s="45" customFormat="1" ht="20.100000000000001" customHeight="1" x14ac:dyDescent="0.2">
      <c r="A3234" s="12" t="s">
        <v>74</v>
      </c>
      <c r="B3234" s="18" t="s">
        <v>257</v>
      </c>
      <c r="C3234" s="12" t="s">
        <v>381</v>
      </c>
      <c r="D3234" s="12" t="s">
        <v>10907</v>
      </c>
      <c r="E3234" s="19" t="s">
        <v>5</v>
      </c>
      <c r="F3234" s="19" t="s">
        <v>14</v>
      </c>
      <c r="G3234" s="19" t="s">
        <v>10908</v>
      </c>
      <c r="H3234" s="12" t="s">
        <v>6391</v>
      </c>
      <c r="I3234" s="20">
        <v>1000</v>
      </c>
      <c r="J3234" s="12" t="s">
        <v>2258</v>
      </c>
      <c r="K3234" s="12" t="s">
        <v>10909</v>
      </c>
      <c r="L3234" s="12" t="s">
        <v>10910</v>
      </c>
      <c r="M3234" s="12"/>
      <c r="N3234" s="12" t="s">
        <v>2451</v>
      </c>
      <c r="O3234" s="23">
        <v>0</v>
      </c>
      <c r="P3234" s="23">
        <v>10000</v>
      </c>
      <c r="Q3234" s="23">
        <v>0</v>
      </c>
      <c r="R3234" s="24">
        <v>0</v>
      </c>
      <c r="S3234" s="25">
        <v>600</v>
      </c>
      <c r="T3234" s="21"/>
      <c r="U3234" s="22" t="str">
        <f>IFERROR(VLOOKUP(B3234,[1]Planilha1!$A$1:$B$34,2,FALSE),"Liberado")</f>
        <v>Liberado</v>
      </c>
      <c r="V3234" s="21"/>
      <c r="W3234" s="21"/>
      <c r="X3234" s="21"/>
      <c r="Y3234" s="21"/>
      <c r="Z3234" s="21"/>
      <c r="AA3234" s="21"/>
      <c r="AB3234" s="21"/>
      <c r="AC3234" s="21"/>
      <c r="AD3234" s="21"/>
      <c r="AE3234" s="21"/>
      <c r="AF3234" s="21"/>
      <c r="AG3234" s="21"/>
      <c r="AH3234" s="21"/>
      <c r="AI3234" s="21"/>
      <c r="AJ3234" s="21"/>
      <c r="AK3234" s="21"/>
      <c r="AL3234" s="21"/>
      <c r="AM3234" s="21"/>
      <c r="AN3234" s="21"/>
      <c r="AO3234" s="21"/>
      <c r="AP3234" s="21"/>
      <c r="AQ3234" s="21"/>
      <c r="AR3234" s="21"/>
      <c r="AS3234" s="21"/>
      <c r="AT3234" s="21"/>
      <c r="AU3234" s="21"/>
      <c r="AV3234" s="21"/>
      <c r="AW3234" s="21"/>
      <c r="AX3234" s="21"/>
      <c r="AY3234" s="21"/>
      <c r="AZ3234" s="21"/>
      <c r="BA3234" s="21"/>
    </row>
    <row r="3235" spans="1:53" s="45" customFormat="1" ht="20.100000000000001" customHeight="1" x14ac:dyDescent="0.2">
      <c r="A3235" s="12" t="s">
        <v>74</v>
      </c>
      <c r="B3235" s="18" t="s">
        <v>257</v>
      </c>
      <c r="C3235" s="12" t="s">
        <v>381</v>
      </c>
      <c r="D3235" s="12" t="s">
        <v>1791</v>
      </c>
      <c r="E3235" s="19" t="s">
        <v>5</v>
      </c>
      <c r="F3235" s="19" t="s">
        <v>2244</v>
      </c>
      <c r="G3235" s="19" t="s">
        <v>6401</v>
      </c>
      <c r="H3235" s="12" t="s">
        <v>6381</v>
      </c>
      <c r="I3235" s="20">
        <v>1074</v>
      </c>
      <c r="J3235" s="12" t="s">
        <v>2258</v>
      </c>
      <c r="K3235" s="12" t="s">
        <v>4553</v>
      </c>
      <c r="L3235" s="12" t="s">
        <v>8057</v>
      </c>
      <c r="M3235" s="12"/>
      <c r="N3235" s="12" t="s">
        <v>6402</v>
      </c>
      <c r="O3235" s="23">
        <v>0</v>
      </c>
      <c r="P3235" s="23">
        <v>0</v>
      </c>
      <c r="Q3235" s="23">
        <v>0</v>
      </c>
      <c r="R3235" s="24">
        <v>0</v>
      </c>
      <c r="S3235" s="25">
        <v>480</v>
      </c>
      <c r="T3235" s="21"/>
      <c r="U3235" s="22" t="str">
        <f>IFERROR(VLOOKUP(B3235,[1]Planilha1!$A$1:$B$34,2,FALSE),"Liberado")</f>
        <v>Liberado</v>
      </c>
      <c r="V3235" s="21"/>
      <c r="W3235" s="21"/>
      <c r="X3235" s="21"/>
      <c r="Y3235" s="21"/>
      <c r="Z3235" s="21"/>
      <c r="AA3235" s="21"/>
      <c r="AB3235" s="21"/>
      <c r="AC3235" s="21"/>
      <c r="AD3235" s="21"/>
      <c r="AE3235" s="21"/>
      <c r="AF3235" s="21"/>
      <c r="AG3235" s="21"/>
      <c r="AH3235" s="21"/>
      <c r="AI3235" s="21"/>
      <c r="AJ3235" s="21"/>
      <c r="AK3235" s="21"/>
      <c r="AL3235" s="21"/>
      <c r="AM3235" s="21"/>
      <c r="AN3235" s="21"/>
      <c r="AO3235" s="21"/>
      <c r="AP3235" s="21"/>
      <c r="AQ3235" s="21"/>
      <c r="AR3235" s="21"/>
      <c r="AS3235" s="21"/>
      <c r="AT3235" s="21"/>
      <c r="AU3235" s="21"/>
      <c r="AV3235" s="21"/>
      <c r="AW3235" s="21"/>
      <c r="AX3235" s="21"/>
      <c r="AY3235" s="21"/>
      <c r="AZ3235" s="21"/>
      <c r="BA3235" s="21"/>
    </row>
    <row r="3236" spans="1:53" s="45" customFormat="1" ht="20.100000000000001" customHeight="1" x14ac:dyDescent="0.2">
      <c r="A3236" s="12" t="s">
        <v>74</v>
      </c>
      <c r="B3236" s="18" t="s">
        <v>257</v>
      </c>
      <c r="C3236" s="12" t="s">
        <v>381</v>
      </c>
      <c r="D3236" s="12" t="s">
        <v>10911</v>
      </c>
      <c r="E3236" s="19" t="s">
        <v>5</v>
      </c>
      <c r="F3236" s="19" t="s">
        <v>2273</v>
      </c>
      <c r="G3236" s="19" t="s">
        <v>10912</v>
      </c>
      <c r="H3236" s="12" t="s">
        <v>10913</v>
      </c>
      <c r="I3236" s="20">
        <v>12000</v>
      </c>
      <c r="J3236" s="12" t="s">
        <v>2258</v>
      </c>
      <c r="K3236" s="12" t="s">
        <v>3080</v>
      </c>
      <c r="L3236" s="12" t="s">
        <v>2299</v>
      </c>
      <c r="M3236" s="12"/>
      <c r="N3236" s="12" t="s">
        <v>10914</v>
      </c>
      <c r="O3236" s="23">
        <v>0</v>
      </c>
      <c r="P3236" s="23">
        <v>12000</v>
      </c>
      <c r="Q3236" s="23">
        <v>0</v>
      </c>
      <c r="R3236" s="24">
        <v>0</v>
      </c>
      <c r="S3236" s="25">
        <v>192</v>
      </c>
      <c r="T3236" s="21"/>
      <c r="U3236" s="22" t="str">
        <f>IFERROR(VLOOKUP(B3236,[1]Planilha1!$A$1:$B$34,2,FALSE),"Liberado")</f>
        <v>Liberado</v>
      </c>
      <c r="V3236" s="21"/>
      <c r="W3236" s="21"/>
      <c r="X3236" s="21"/>
      <c r="Y3236" s="21"/>
      <c r="Z3236" s="21"/>
      <c r="AA3236" s="21"/>
      <c r="AB3236" s="21"/>
      <c r="AC3236" s="21"/>
      <c r="AD3236" s="21"/>
      <c r="AE3236" s="21"/>
      <c r="AF3236" s="21"/>
      <c r="AG3236" s="21"/>
      <c r="AH3236" s="21"/>
      <c r="AI3236" s="21"/>
      <c r="AJ3236" s="21"/>
      <c r="AK3236" s="21"/>
      <c r="AL3236" s="21"/>
      <c r="AM3236" s="21"/>
      <c r="AN3236" s="21"/>
      <c r="AO3236" s="21"/>
      <c r="AP3236" s="21"/>
      <c r="AQ3236" s="21"/>
      <c r="AR3236" s="21"/>
      <c r="AS3236" s="21"/>
      <c r="AT3236" s="21"/>
      <c r="AU3236" s="21"/>
      <c r="AV3236" s="21"/>
      <c r="AW3236" s="21"/>
      <c r="AX3236" s="21"/>
      <c r="AY3236" s="21"/>
      <c r="AZ3236" s="21"/>
      <c r="BA3236" s="21"/>
    </row>
    <row r="3237" spans="1:53" s="45" customFormat="1" ht="20.100000000000001" customHeight="1" x14ac:dyDescent="0.2">
      <c r="A3237" s="12" t="s">
        <v>74</v>
      </c>
      <c r="B3237" s="18" t="s">
        <v>257</v>
      </c>
      <c r="C3237" s="12" t="s">
        <v>381</v>
      </c>
      <c r="D3237" s="12" t="s">
        <v>10915</v>
      </c>
      <c r="E3237" s="19" t="s">
        <v>5</v>
      </c>
      <c r="F3237" s="19" t="s">
        <v>8078</v>
      </c>
      <c r="G3237" s="19" t="s">
        <v>10916</v>
      </c>
      <c r="H3237" s="12" t="s">
        <v>10900</v>
      </c>
      <c r="I3237" s="20">
        <v>0</v>
      </c>
      <c r="J3237" s="12" t="s">
        <v>2258</v>
      </c>
      <c r="K3237" s="12" t="s">
        <v>2379</v>
      </c>
      <c r="L3237" s="12" t="s">
        <v>2288</v>
      </c>
      <c r="M3237" s="12"/>
      <c r="N3237" s="12" t="s">
        <v>10902</v>
      </c>
      <c r="O3237" s="23">
        <v>0</v>
      </c>
      <c r="P3237" s="23">
        <v>0</v>
      </c>
      <c r="Q3237" s="23">
        <v>0</v>
      </c>
      <c r="R3237" s="24">
        <v>0</v>
      </c>
      <c r="S3237" s="25">
        <v>0</v>
      </c>
      <c r="T3237" s="21"/>
      <c r="U3237" s="22" t="str">
        <f>IFERROR(VLOOKUP(B3237,[1]Planilha1!$A$1:$B$34,2,FALSE),"Liberado")</f>
        <v>Liberado</v>
      </c>
      <c r="V3237" s="21"/>
      <c r="W3237" s="21"/>
      <c r="X3237" s="21"/>
      <c r="Y3237" s="21"/>
      <c r="Z3237" s="21"/>
      <c r="AA3237" s="21"/>
      <c r="AB3237" s="21"/>
      <c r="AC3237" s="21"/>
      <c r="AD3237" s="21"/>
      <c r="AE3237" s="21"/>
      <c r="AF3237" s="21"/>
      <c r="AG3237" s="21"/>
      <c r="AH3237" s="21"/>
      <c r="AI3237" s="21"/>
      <c r="AJ3237" s="21"/>
      <c r="AK3237" s="21"/>
      <c r="AL3237" s="21"/>
      <c r="AM3237" s="21"/>
      <c r="AN3237" s="21"/>
      <c r="AO3237" s="21"/>
      <c r="AP3237" s="21"/>
      <c r="AQ3237" s="21"/>
      <c r="AR3237" s="21"/>
      <c r="AS3237" s="21"/>
      <c r="AT3237" s="21"/>
      <c r="AU3237" s="21"/>
      <c r="AV3237" s="21"/>
      <c r="AW3237" s="21"/>
      <c r="AX3237" s="21"/>
      <c r="AY3237" s="21"/>
      <c r="AZ3237" s="21"/>
      <c r="BA3237" s="21"/>
    </row>
    <row r="3238" spans="1:53" s="45" customFormat="1" ht="20.100000000000001" customHeight="1" x14ac:dyDescent="0.2">
      <c r="A3238" s="12" t="s">
        <v>74</v>
      </c>
      <c r="B3238" s="18" t="s">
        <v>257</v>
      </c>
      <c r="C3238" s="12" t="s">
        <v>397</v>
      </c>
      <c r="D3238" s="12" t="s">
        <v>1798</v>
      </c>
      <c r="E3238" s="19" t="s">
        <v>5</v>
      </c>
      <c r="F3238" s="19" t="s">
        <v>2273</v>
      </c>
      <c r="G3238" s="19" t="s">
        <v>6404</v>
      </c>
      <c r="H3238" s="12" t="s">
        <v>6405</v>
      </c>
      <c r="I3238" s="20">
        <v>30000</v>
      </c>
      <c r="J3238" s="12" t="s">
        <v>2258</v>
      </c>
      <c r="K3238" s="12" t="s">
        <v>2904</v>
      </c>
      <c r="L3238" s="12" t="s">
        <v>2368</v>
      </c>
      <c r="M3238" s="12"/>
      <c r="N3238" s="12" t="s">
        <v>10917</v>
      </c>
      <c r="O3238" s="23">
        <v>0</v>
      </c>
      <c r="P3238" s="23">
        <v>0</v>
      </c>
      <c r="Q3238" s="23">
        <v>0</v>
      </c>
      <c r="R3238" s="24">
        <v>0</v>
      </c>
      <c r="S3238" s="25">
        <v>608</v>
      </c>
      <c r="T3238" s="21"/>
      <c r="U3238" s="22" t="str">
        <f>IFERROR(VLOOKUP(B3238,[1]Planilha1!$A$1:$B$34,2,FALSE),"Liberado")</f>
        <v>Liberado</v>
      </c>
      <c r="V3238" s="21"/>
      <c r="W3238" s="21"/>
      <c r="X3238" s="21"/>
      <c r="Y3238" s="21"/>
      <c r="Z3238" s="21"/>
      <c r="AA3238" s="21"/>
      <c r="AB3238" s="21"/>
      <c r="AC3238" s="21"/>
      <c r="AD3238" s="21"/>
      <c r="AE3238" s="21"/>
      <c r="AF3238" s="21"/>
      <c r="AG3238" s="21"/>
      <c r="AH3238" s="21"/>
      <c r="AI3238" s="21"/>
      <c r="AJ3238" s="21"/>
      <c r="AK3238" s="21"/>
      <c r="AL3238" s="21"/>
      <c r="AM3238" s="21"/>
      <c r="AN3238" s="21"/>
      <c r="AO3238" s="21"/>
      <c r="AP3238" s="21"/>
      <c r="AQ3238" s="21"/>
      <c r="AR3238" s="21"/>
      <c r="AS3238" s="21"/>
      <c r="AT3238" s="21"/>
      <c r="AU3238" s="21"/>
      <c r="AV3238" s="21"/>
      <c r="AW3238" s="21"/>
      <c r="AX3238" s="21"/>
      <c r="AY3238" s="21"/>
      <c r="AZ3238" s="21"/>
      <c r="BA3238" s="21"/>
    </row>
    <row r="3239" spans="1:53" s="45" customFormat="1" ht="20.100000000000001" customHeight="1" x14ac:dyDescent="0.2">
      <c r="A3239" s="12" t="s">
        <v>74</v>
      </c>
      <c r="B3239" s="18" t="s">
        <v>257</v>
      </c>
      <c r="C3239" s="12" t="s">
        <v>397</v>
      </c>
      <c r="D3239" s="12" t="s">
        <v>1799</v>
      </c>
      <c r="E3239" s="19" t="s">
        <v>5</v>
      </c>
      <c r="F3239" s="19" t="s">
        <v>2273</v>
      </c>
      <c r="G3239" s="19" t="s">
        <v>6406</v>
      </c>
      <c r="H3239" s="12" t="s">
        <v>6407</v>
      </c>
      <c r="I3239" s="20">
        <v>1114.8599999999999</v>
      </c>
      <c r="J3239" s="12" t="s">
        <v>2270</v>
      </c>
      <c r="K3239" s="12" t="s">
        <v>6408</v>
      </c>
      <c r="L3239" s="12" t="s">
        <v>10918</v>
      </c>
      <c r="M3239" s="12"/>
      <c r="N3239" s="12" t="s">
        <v>6409</v>
      </c>
      <c r="O3239" s="23">
        <v>0</v>
      </c>
      <c r="P3239" s="23">
        <v>5000</v>
      </c>
      <c r="Q3239" s="23">
        <v>0</v>
      </c>
      <c r="R3239" s="24">
        <v>0</v>
      </c>
      <c r="S3239" s="25">
        <v>497.6</v>
      </c>
      <c r="T3239" s="21"/>
      <c r="U3239" s="22" t="str">
        <f>IFERROR(VLOOKUP(B3239,[1]Planilha1!$A$1:$B$34,2,FALSE),"Liberado")</f>
        <v>Liberado</v>
      </c>
      <c r="V3239" s="21"/>
      <c r="W3239" s="21"/>
      <c r="X3239" s="21"/>
      <c r="Y3239" s="21"/>
      <c r="Z3239" s="21"/>
      <c r="AA3239" s="21"/>
      <c r="AB3239" s="21"/>
      <c r="AC3239" s="21"/>
      <c r="AD3239" s="21"/>
      <c r="AE3239" s="21"/>
      <c r="AF3239" s="21"/>
      <c r="AG3239" s="21"/>
      <c r="AH3239" s="21"/>
      <c r="AI3239" s="21"/>
      <c r="AJ3239" s="21"/>
      <c r="AK3239" s="21"/>
      <c r="AL3239" s="21"/>
      <c r="AM3239" s="21"/>
      <c r="AN3239" s="21"/>
      <c r="AO3239" s="21"/>
      <c r="AP3239" s="21"/>
      <c r="AQ3239" s="21"/>
      <c r="AR3239" s="21"/>
      <c r="AS3239" s="21"/>
      <c r="AT3239" s="21"/>
      <c r="AU3239" s="21"/>
      <c r="AV3239" s="21"/>
      <c r="AW3239" s="21"/>
      <c r="AX3239" s="21"/>
      <c r="AY3239" s="21"/>
      <c r="AZ3239" s="21"/>
      <c r="BA3239" s="21"/>
    </row>
    <row r="3240" spans="1:53" s="45" customFormat="1" ht="20.100000000000001" customHeight="1" x14ac:dyDescent="0.2">
      <c r="A3240" s="12" t="s">
        <v>74</v>
      </c>
      <c r="B3240" s="18" t="s">
        <v>257</v>
      </c>
      <c r="C3240" s="12" t="s">
        <v>397</v>
      </c>
      <c r="D3240" s="12" t="s">
        <v>10919</v>
      </c>
      <c r="E3240" s="19" t="s">
        <v>5</v>
      </c>
      <c r="F3240" s="19" t="s">
        <v>2273</v>
      </c>
      <c r="G3240" s="19" t="s">
        <v>10920</v>
      </c>
      <c r="H3240" s="12" t="s">
        <v>6403</v>
      </c>
      <c r="I3240" s="20">
        <v>1000</v>
      </c>
      <c r="J3240" s="12" t="s">
        <v>6085</v>
      </c>
      <c r="K3240" s="12" t="s">
        <v>3216</v>
      </c>
      <c r="L3240" s="12" t="s">
        <v>2466</v>
      </c>
      <c r="M3240" s="12"/>
      <c r="N3240" s="12" t="s">
        <v>3216</v>
      </c>
      <c r="O3240" s="23">
        <v>0</v>
      </c>
      <c r="P3240" s="23">
        <v>0</v>
      </c>
      <c r="Q3240" s="23">
        <v>0</v>
      </c>
      <c r="R3240" s="24">
        <v>0</v>
      </c>
      <c r="S3240" s="25">
        <v>200</v>
      </c>
      <c r="T3240" s="21"/>
      <c r="U3240" s="22" t="str">
        <f>IFERROR(VLOOKUP(B3240,[1]Planilha1!$A$1:$B$34,2,FALSE),"Liberado")</f>
        <v>Liberado</v>
      </c>
      <c r="V3240" s="21"/>
      <c r="W3240" s="21"/>
      <c r="X3240" s="21"/>
      <c r="Y3240" s="21"/>
      <c r="Z3240" s="21"/>
      <c r="AA3240" s="21"/>
      <c r="AB3240" s="21"/>
      <c r="AC3240" s="21"/>
      <c r="AD3240" s="21"/>
      <c r="AE3240" s="21"/>
      <c r="AF3240" s="21"/>
      <c r="AG3240" s="21"/>
      <c r="AH3240" s="21"/>
      <c r="AI3240" s="21"/>
      <c r="AJ3240" s="21"/>
      <c r="AK3240" s="21"/>
      <c r="AL3240" s="21"/>
      <c r="AM3240" s="21"/>
      <c r="AN3240" s="21"/>
      <c r="AO3240" s="21"/>
      <c r="AP3240" s="21"/>
      <c r="AQ3240" s="21"/>
      <c r="AR3240" s="21"/>
      <c r="AS3240" s="21"/>
      <c r="AT3240" s="21"/>
      <c r="AU3240" s="21"/>
      <c r="AV3240" s="21"/>
      <c r="AW3240" s="21"/>
      <c r="AX3240" s="21"/>
      <c r="AY3240" s="21"/>
      <c r="AZ3240" s="21"/>
      <c r="BA3240" s="21"/>
    </row>
    <row r="3241" spans="1:53" s="45" customFormat="1" ht="20.100000000000001" customHeight="1" x14ac:dyDescent="0.2">
      <c r="A3241" s="12" t="s">
        <v>74</v>
      </c>
      <c r="B3241" s="18" t="s">
        <v>257</v>
      </c>
      <c r="C3241" s="12" t="s">
        <v>397</v>
      </c>
      <c r="D3241" s="12" t="s">
        <v>10921</v>
      </c>
      <c r="E3241" s="19" t="s">
        <v>5</v>
      </c>
      <c r="F3241" s="19" t="s">
        <v>2273</v>
      </c>
      <c r="G3241" s="19" t="s">
        <v>10922</v>
      </c>
      <c r="H3241" s="12" t="s">
        <v>2544</v>
      </c>
      <c r="I3241" s="20">
        <v>13000</v>
      </c>
      <c r="J3241" s="12" t="s">
        <v>2258</v>
      </c>
      <c r="K3241" s="12" t="s">
        <v>9276</v>
      </c>
      <c r="L3241" s="12" t="s">
        <v>7976</v>
      </c>
      <c r="M3241" s="12"/>
      <c r="N3241" s="12" t="s">
        <v>2783</v>
      </c>
      <c r="O3241" s="23">
        <v>3342.14</v>
      </c>
      <c r="P3241" s="23">
        <v>0</v>
      </c>
      <c r="Q3241" s="23">
        <v>0</v>
      </c>
      <c r="R3241" s="24">
        <v>0</v>
      </c>
      <c r="S3241" s="25">
        <v>32</v>
      </c>
      <c r="T3241" s="21"/>
      <c r="U3241" s="22" t="str">
        <f>IFERROR(VLOOKUP(B3241,[1]Planilha1!$A$1:$B$34,2,FALSE),"Liberado")</f>
        <v>Liberado</v>
      </c>
      <c r="V3241" s="21"/>
      <c r="W3241" s="21"/>
      <c r="X3241" s="21"/>
      <c r="Y3241" s="21"/>
      <c r="Z3241" s="21"/>
      <c r="AA3241" s="21"/>
      <c r="AB3241" s="21"/>
      <c r="AC3241" s="21"/>
      <c r="AD3241" s="21"/>
      <c r="AE3241" s="21"/>
      <c r="AF3241" s="21"/>
      <c r="AG3241" s="21"/>
      <c r="AH3241" s="21"/>
      <c r="AI3241" s="21"/>
      <c r="AJ3241" s="21"/>
      <c r="AK3241" s="21"/>
      <c r="AL3241" s="21"/>
      <c r="AM3241" s="21"/>
      <c r="AN3241" s="21"/>
      <c r="AO3241" s="21"/>
      <c r="AP3241" s="21"/>
      <c r="AQ3241" s="21"/>
      <c r="AR3241" s="21"/>
      <c r="AS3241" s="21"/>
      <c r="AT3241" s="21"/>
      <c r="AU3241" s="21"/>
      <c r="AV3241" s="21"/>
      <c r="AW3241" s="21"/>
      <c r="AX3241" s="21"/>
      <c r="AY3241" s="21"/>
      <c r="AZ3241" s="21"/>
      <c r="BA3241" s="21"/>
    </row>
    <row r="3242" spans="1:53" s="45" customFormat="1" ht="20.100000000000001" customHeight="1" x14ac:dyDescent="0.2">
      <c r="A3242" s="12" t="s">
        <v>74</v>
      </c>
      <c r="B3242" s="18" t="s">
        <v>257</v>
      </c>
      <c r="C3242" s="12" t="s">
        <v>397</v>
      </c>
      <c r="D3242" s="12" t="s">
        <v>1800</v>
      </c>
      <c r="E3242" s="19" t="s">
        <v>5</v>
      </c>
      <c r="F3242" s="19" t="s">
        <v>2273</v>
      </c>
      <c r="G3242" s="19" t="s">
        <v>6410</v>
      </c>
      <c r="H3242" s="12" t="s">
        <v>2544</v>
      </c>
      <c r="I3242" s="20">
        <v>26139.38</v>
      </c>
      <c r="J3242" s="12" t="s">
        <v>2258</v>
      </c>
      <c r="K3242" s="12" t="s">
        <v>2410</v>
      </c>
      <c r="L3242" s="12" t="s">
        <v>2411</v>
      </c>
      <c r="M3242" s="12"/>
      <c r="N3242" s="12" t="s">
        <v>2412</v>
      </c>
      <c r="O3242" s="23">
        <v>0</v>
      </c>
      <c r="P3242" s="23">
        <v>10000</v>
      </c>
      <c r="Q3242" s="23">
        <v>0</v>
      </c>
      <c r="R3242" s="24">
        <v>0</v>
      </c>
      <c r="S3242" s="25">
        <v>384</v>
      </c>
      <c r="T3242" s="21"/>
      <c r="U3242" s="22" t="str">
        <f>IFERROR(VLOOKUP(B3242,[1]Planilha1!$A$1:$B$34,2,FALSE),"Liberado")</f>
        <v>Liberado</v>
      </c>
      <c r="V3242" s="21"/>
      <c r="W3242" s="21"/>
      <c r="X3242" s="21"/>
      <c r="Y3242" s="21"/>
      <c r="Z3242" s="21"/>
      <c r="AA3242" s="21"/>
      <c r="AB3242" s="21"/>
      <c r="AC3242" s="21"/>
      <c r="AD3242" s="21"/>
      <c r="AE3242" s="21"/>
      <c r="AF3242" s="21"/>
      <c r="AG3242" s="21"/>
      <c r="AH3242" s="21"/>
      <c r="AI3242" s="21"/>
      <c r="AJ3242" s="21"/>
      <c r="AK3242" s="21"/>
      <c r="AL3242" s="21"/>
      <c r="AM3242" s="21"/>
      <c r="AN3242" s="21"/>
      <c r="AO3242" s="21"/>
      <c r="AP3242" s="21"/>
      <c r="AQ3242" s="21"/>
      <c r="AR3242" s="21"/>
      <c r="AS3242" s="21"/>
      <c r="AT3242" s="21"/>
      <c r="AU3242" s="21"/>
      <c r="AV3242" s="21"/>
      <c r="AW3242" s="21"/>
      <c r="AX3242" s="21"/>
      <c r="AY3242" s="21"/>
      <c r="AZ3242" s="21"/>
      <c r="BA3242" s="21"/>
    </row>
    <row r="3243" spans="1:53" s="45" customFormat="1" ht="20.100000000000001" customHeight="1" x14ac:dyDescent="0.2">
      <c r="A3243" s="12" t="s">
        <v>74</v>
      </c>
      <c r="B3243" s="18" t="s">
        <v>257</v>
      </c>
      <c r="C3243" s="12" t="s">
        <v>397</v>
      </c>
      <c r="D3243" s="12" t="s">
        <v>1801</v>
      </c>
      <c r="E3243" s="19" t="s">
        <v>5</v>
      </c>
      <c r="F3243" s="19" t="s">
        <v>2273</v>
      </c>
      <c r="G3243" s="19" t="s">
        <v>6411</v>
      </c>
      <c r="H3243" s="12" t="s">
        <v>2544</v>
      </c>
      <c r="I3243" s="20">
        <v>10000</v>
      </c>
      <c r="J3243" s="12" t="s">
        <v>2258</v>
      </c>
      <c r="K3243" s="12" t="s">
        <v>6412</v>
      </c>
      <c r="L3243" s="12" t="s">
        <v>2411</v>
      </c>
      <c r="M3243" s="12"/>
      <c r="N3243" s="12" t="s">
        <v>2412</v>
      </c>
      <c r="O3243" s="23">
        <v>0</v>
      </c>
      <c r="P3243" s="23">
        <v>10000</v>
      </c>
      <c r="Q3243" s="23">
        <v>0</v>
      </c>
      <c r="R3243" s="24">
        <v>0</v>
      </c>
      <c r="S3243" s="25">
        <v>256</v>
      </c>
      <c r="T3243" s="21"/>
      <c r="U3243" s="22" t="str">
        <f>IFERROR(VLOOKUP(B3243,[1]Planilha1!$A$1:$B$34,2,FALSE),"Liberado")</f>
        <v>Liberado</v>
      </c>
      <c r="V3243" s="21"/>
      <c r="W3243" s="21"/>
      <c r="X3243" s="21"/>
      <c r="Y3243" s="21"/>
      <c r="Z3243" s="21"/>
      <c r="AA3243" s="21"/>
      <c r="AB3243" s="21"/>
      <c r="AC3243" s="21"/>
      <c r="AD3243" s="21"/>
      <c r="AE3243" s="21"/>
      <c r="AF3243" s="21"/>
      <c r="AG3243" s="21"/>
      <c r="AH3243" s="21"/>
      <c r="AI3243" s="21"/>
      <c r="AJ3243" s="21"/>
      <c r="AK3243" s="21"/>
      <c r="AL3243" s="21"/>
      <c r="AM3243" s="21"/>
      <c r="AN3243" s="21"/>
      <c r="AO3243" s="21"/>
      <c r="AP3243" s="21"/>
      <c r="AQ3243" s="21"/>
      <c r="AR3243" s="21"/>
      <c r="AS3243" s="21"/>
      <c r="AT3243" s="21"/>
      <c r="AU3243" s="21"/>
      <c r="AV3243" s="21"/>
      <c r="AW3243" s="21"/>
      <c r="AX3243" s="21"/>
      <c r="AY3243" s="21"/>
      <c r="AZ3243" s="21"/>
      <c r="BA3243" s="21"/>
    </row>
    <row r="3244" spans="1:53" s="45" customFormat="1" ht="20.100000000000001" customHeight="1" x14ac:dyDescent="0.2">
      <c r="A3244" s="12" t="s">
        <v>74</v>
      </c>
      <c r="B3244" s="18" t="s">
        <v>257</v>
      </c>
      <c r="C3244" s="12" t="s">
        <v>397</v>
      </c>
      <c r="D3244" s="12" t="s">
        <v>10923</v>
      </c>
      <c r="E3244" s="19" t="s">
        <v>5</v>
      </c>
      <c r="F3244" s="19" t="s">
        <v>3968</v>
      </c>
      <c r="G3244" s="19" t="s">
        <v>10924</v>
      </c>
      <c r="H3244" s="12" t="s">
        <v>2544</v>
      </c>
      <c r="I3244" s="20">
        <v>20064.96</v>
      </c>
      <c r="J3244" s="12" t="s">
        <v>2258</v>
      </c>
      <c r="K3244" s="12" t="s">
        <v>10925</v>
      </c>
      <c r="L3244" s="12" t="s">
        <v>2326</v>
      </c>
      <c r="M3244" s="12"/>
      <c r="N3244" s="12" t="s">
        <v>2412</v>
      </c>
      <c r="O3244" s="23">
        <v>0</v>
      </c>
      <c r="P3244" s="23">
        <v>10000</v>
      </c>
      <c r="Q3244" s="23">
        <v>0</v>
      </c>
      <c r="R3244" s="24">
        <v>0</v>
      </c>
      <c r="S3244" s="25">
        <v>256</v>
      </c>
      <c r="T3244" s="21"/>
      <c r="U3244" s="22" t="str">
        <f>IFERROR(VLOOKUP(B3244,[1]Planilha1!$A$1:$B$34,2,FALSE),"Liberado")</f>
        <v>Liberado</v>
      </c>
      <c r="V3244" s="21"/>
      <c r="W3244" s="21"/>
      <c r="X3244" s="21"/>
      <c r="Y3244" s="21"/>
      <c r="Z3244" s="21"/>
      <c r="AA3244" s="21"/>
      <c r="AB3244" s="21"/>
      <c r="AC3244" s="21"/>
      <c r="AD3244" s="21"/>
      <c r="AE3244" s="21"/>
      <c r="AF3244" s="21"/>
      <c r="AG3244" s="21"/>
      <c r="AH3244" s="21"/>
      <c r="AI3244" s="21"/>
      <c r="AJ3244" s="21"/>
      <c r="AK3244" s="21"/>
      <c r="AL3244" s="21"/>
      <c r="AM3244" s="21"/>
      <c r="AN3244" s="21"/>
      <c r="AO3244" s="21"/>
      <c r="AP3244" s="21"/>
      <c r="AQ3244" s="21"/>
      <c r="AR3244" s="21"/>
      <c r="AS3244" s="21"/>
      <c r="AT3244" s="21"/>
      <c r="AU3244" s="21"/>
      <c r="AV3244" s="21"/>
      <c r="AW3244" s="21"/>
      <c r="AX3244" s="21"/>
      <c r="AY3244" s="21"/>
      <c r="AZ3244" s="21"/>
      <c r="BA3244" s="21"/>
    </row>
    <row r="3245" spans="1:53" s="45" customFormat="1" ht="20.100000000000001" customHeight="1" x14ac:dyDescent="0.2">
      <c r="A3245" s="12" t="s">
        <v>74</v>
      </c>
      <c r="B3245" s="18" t="s">
        <v>257</v>
      </c>
      <c r="C3245" s="12" t="s">
        <v>397</v>
      </c>
      <c r="D3245" s="12" t="s">
        <v>1368</v>
      </c>
      <c r="E3245" s="19" t="s">
        <v>5</v>
      </c>
      <c r="F3245" s="19" t="s">
        <v>2244</v>
      </c>
      <c r="G3245" s="19" t="s">
        <v>10926</v>
      </c>
      <c r="H3245" s="12" t="s">
        <v>2586</v>
      </c>
      <c r="I3245" s="20">
        <v>6000</v>
      </c>
      <c r="J3245" s="12" t="s">
        <v>2258</v>
      </c>
      <c r="K3245" s="12" t="s">
        <v>2410</v>
      </c>
      <c r="L3245" s="12" t="s">
        <v>7926</v>
      </c>
      <c r="M3245" s="12"/>
      <c r="N3245" s="12" t="s">
        <v>2412</v>
      </c>
      <c r="O3245" s="23">
        <v>0</v>
      </c>
      <c r="P3245" s="23">
        <v>10000</v>
      </c>
      <c r="Q3245" s="23">
        <v>0</v>
      </c>
      <c r="R3245" s="24">
        <v>0</v>
      </c>
      <c r="S3245" s="25">
        <v>240</v>
      </c>
      <c r="T3245" s="21"/>
      <c r="U3245" s="22" t="str">
        <f>IFERROR(VLOOKUP(B3245,[1]Planilha1!$A$1:$B$34,2,FALSE),"Liberado")</f>
        <v>Liberado</v>
      </c>
      <c r="V3245" s="21"/>
      <c r="W3245" s="21"/>
      <c r="X3245" s="21"/>
      <c r="Y3245" s="21"/>
      <c r="Z3245" s="21"/>
      <c r="AA3245" s="21"/>
      <c r="AB3245" s="21"/>
      <c r="AC3245" s="21"/>
      <c r="AD3245" s="21"/>
      <c r="AE3245" s="21"/>
      <c r="AF3245" s="21"/>
      <c r="AG3245" s="21"/>
      <c r="AH3245" s="21"/>
      <c r="AI3245" s="21"/>
      <c r="AJ3245" s="21"/>
      <c r="AK3245" s="21"/>
      <c r="AL3245" s="21"/>
      <c r="AM3245" s="21"/>
      <c r="AN3245" s="21"/>
      <c r="AO3245" s="21"/>
      <c r="AP3245" s="21"/>
      <c r="AQ3245" s="21"/>
      <c r="AR3245" s="21"/>
      <c r="AS3245" s="21"/>
      <c r="AT3245" s="21"/>
      <c r="AU3245" s="21"/>
      <c r="AV3245" s="21"/>
      <c r="AW3245" s="21"/>
      <c r="AX3245" s="21"/>
      <c r="AY3245" s="21"/>
      <c r="AZ3245" s="21"/>
      <c r="BA3245" s="21"/>
    </row>
    <row r="3246" spans="1:53" s="45" customFormat="1" ht="20.100000000000001" customHeight="1" x14ac:dyDescent="0.2">
      <c r="A3246" s="12" t="s">
        <v>74</v>
      </c>
      <c r="B3246" s="18" t="s">
        <v>257</v>
      </c>
      <c r="C3246" s="12" t="s">
        <v>397</v>
      </c>
      <c r="D3246" s="12" t="s">
        <v>10927</v>
      </c>
      <c r="E3246" s="19" t="s">
        <v>5</v>
      </c>
      <c r="F3246" s="19" t="s">
        <v>2273</v>
      </c>
      <c r="G3246" s="19" t="s">
        <v>10928</v>
      </c>
      <c r="H3246" s="12" t="s">
        <v>2544</v>
      </c>
      <c r="I3246" s="20">
        <v>10000</v>
      </c>
      <c r="J3246" s="12" t="s">
        <v>2258</v>
      </c>
      <c r="K3246" s="12" t="s">
        <v>2410</v>
      </c>
      <c r="L3246" s="12" t="s">
        <v>2411</v>
      </c>
      <c r="M3246" s="12"/>
      <c r="N3246" s="12" t="s">
        <v>2412</v>
      </c>
      <c r="O3246" s="23">
        <v>0</v>
      </c>
      <c r="P3246" s="23">
        <v>10000</v>
      </c>
      <c r="Q3246" s="23">
        <v>0</v>
      </c>
      <c r="R3246" s="24">
        <v>0</v>
      </c>
      <c r="S3246" s="25">
        <v>192</v>
      </c>
      <c r="T3246" s="21"/>
      <c r="U3246" s="22" t="str">
        <f>IFERROR(VLOOKUP(B3246,[1]Planilha1!$A$1:$B$34,2,FALSE),"Liberado")</f>
        <v>Liberado</v>
      </c>
      <c r="V3246" s="21"/>
      <c r="W3246" s="21"/>
      <c r="X3246" s="21"/>
      <c r="Y3246" s="21"/>
      <c r="Z3246" s="21"/>
      <c r="AA3246" s="21"/>
      <c r="AB3246" s="21"/>
      <c r="AC3246" s="21"/>
      <c r="AD3246" s="21"/>
      <c r="AE3246" s="21"/>
      <c r="AF3246" s="21"/>
      <c r="AG3246" s="21"/>
      <c r="AH3246" s="21"/>
      <c r="AI3246" s="21"/>
      <c r="AJ3246" s="21"/>
      <c r="AK3246" s="21"/>
      <c r="AL3246" s="21"/>
      <c r="AM3246" s="21"/>
      <c r="AN3246" s="21"/>
      <c r="AO3246" s="21"/>
      <c r="AP3246" s="21"/>
      <c r="AQ3246" s="21"/>
      <c r="AR3246" s="21"/>
      <c r="AS3246" s="21"/>
      <c r="AT3246" s="21"/>
      <c r="AU3246" s="21"/>
      <c r="AV3246" s="21"/>
      <c r="AW3246" s="21"/>
      <c r="AX3246" s="21"/>
      <c r="AY3246" s="21"/>
      <c r="AZ3246" s="21"/>
      <c r="BA3246" s="21"/>
    </row>
    <row r="3247" spans="1:53" s="45" customFormat="1" ht="20.100000000000001" customHeight="1" x14ac:dyDescent="0.2">
      <c r="A3247" s="12" t="s">
        <v>74</v>
      </c>
      <c r="B3247" s="18" t="s">
        <v>257</v>
      </c>
      <c r="C3247" s="12" t="s">
        <v>397</v>
      </c>
      <c r="D3247" s="12" t="s">
        <v>10929</v>
      </c>
      <c r="E3247" s="19" t="s">
        <v>5</v>
      </c>
      <c r="F3247" s="19" t="s">
        <v>10</v>
      </c>
      <c r="G3247" s="19" t="s">
        <v>10930</v>
      </c>
      <c r="H3247" s="12" t="s">
        <v>6403</v>
      </c>
      <c r="I3247" s="20">
        <v>17888.16</v>
      </c>
      <c r="J3247" s="12" t="s">
        <v>2258</v>
      </c>
      <c r="K3247" s="12" t="s">
        <v>10931</v>
      </c>
      <c r="L3247" s="12" t="s">
        <v>7978</v>
      </c>
      <c r="M3247" s="12"/>
      <c r="N3247" s="12" t="s">
        <v>10932</v>
      </c>
      <c r="O3247" s="23">
        <v>0</v>
      </c>
      <c r="P3247" s="23">
        <v>10633.58</v>
      </c>
      <c r="Q3247" s="23">
        <v>0</v>
      </c>
      <c r="R3247" s="24">
        <v>0</v>
      </c>
      <c r="S3247" s="25">
        <v>200</v>
      </c>
      <c r="T3247" s="21"/>
      <c r="U3247" s="22" t="str">
        <f>IFERROR(VLOOKUP(B3247,[1]Planilha1!$A$1:$B$34,2,FALSE),"Liberado")</f>
        <v>Liberado</v>
      </c>
      <c r="V3247" s="21"/>
      <c r="W3247" s="21"/>
      <c r="X3247" s="21"/>
      <c r="Y3247" s="21"/>
      <c r="Z3247" s="21"/>
      <c r="AA3247" s="21"/>
      <c r="AB3247" s="21"/>
      <c r="AC3247" s="21"/>
      <c r="AD3247" s="21"/>
      <c r="AE3247" s="21"/>
      <c r="AF3247" s="21"/>
      <c r="AG3247" s="21"/>
      <c r="AH3247" s="21"/>
      <c r="AI3247" s="21"/>
      <c r="AJ3247" s="21"/>
      <c r="AK3247" s="21"/>
      <c r="AL3247" s="21"/>
      <c r="AM3247" s="21"/>
      <c r="AN3247" s="21"/>
      <c r="AO3247" s="21"/>
      <c r="AP3247" s="21"/>
      <c r="AQ3247" s="21"/>
      <c r="AR3247" s="21"/>
      <c r="AS3247" s="21"/>
      <c r="AT3247" s="21"/>
      <c r="AU3247" s="21"/>
      <c r="AV3247" s="21"/>
      <c r="AW3247" s="21"/>
      <c r="AX3247" s="21"/>
      <c r="AY3247" s="21"/>
      <c r="AZ3247" s="21"/>
      <c r="BA3247" s="21"/>
    </row>
    <row r="3248" spans="1:53" s="45" customFormat="1" ht="20.100000000000001" customHeight="1" x14ac:dyDescent="0.2">
      <c r="A3248" s="12" t="s">
        <v>74</v>
      </c>
      <c r="B3248" s="18" t="s">
        <v>257</v>
      </c>
      <c r="C3248" s="12" t="s">
        <v>411</v>
      </c>
      <c r="D3248" s="12" t="s">
        <v>1802</v>
      </c>
      <c r="E3248" s="19" t="s">
        <v>5</v>
      </c>
      <c r="F3248" s="19" t="s">
        <v>3968</v>
      </c>
      <c r="G3248" s="19" t="s">
        <v>6415</v>
      </c>
      <c r="H3248" s="12" t="s">
        <v>6416</v>
      </c>
      <c r="I3248" s="20">
        <v>788</v>
      </c>
      <c r="J3248" s="12" t="s">
        <v>2258</v>
      </c>
      <c r="K3248" s="12" t="s">
        <v>6417</v>
      </c>
      <c r="L3248" s="12" t="s">
        <v>7869</v>
      </c>
      <c r="M3248" s="12"/>
      <c r="N3248" s="12" t="s">
        <v>2451</v>
      </c>
      <c r="O3248" s="23">
        <v>0</v>
      </c>
      <c r="P3248" s="23">
        <v>6000</v>
      </c>
      <c r="Q3248" s="23">
        <v>0</v>
      </c>
      <c r="R3248" s="24">
        <v>0</v>
      </c>
      <c r="S3248" s="25">
        <v>0</v>
      </c>
      <c r="T3248" s="21"/>
      <c r="U3248" s="22" t="str">
        <f>IFERROR(VLOOKUP(B3248,[1]Planilha1!$A$1:$B$34,2,FALSE),"Liberado")</f>
        <v>Liberado</v>
      </c>
      <c r="V3248" s="21"/>
      <c r="W3248" s="21"/>
      <c r="X3248" s="21"/>
      <c r="Y3248" s="21"/>
      <c r="Z3248" s="21"/>
      <c r="AA3248" s="21"/>
      <c r="AB3248" s="21"/>
      <c r="AC3248" s="21"/>
      <c r="AD3248" s="21"/>
      <c r="AE3248" s="21"/>
      <c r="AF3248" s="21"/>
      <c r="AG3248" s="21"/>
      <c r="AH3248" s="21"/>
      <c r="AI3248" s="21"/>
      <c r="AJ3248" s="21"/>
      <c r="AK3248" s="21"/>
      <c r="AL3248" s="21"/>
      <c r="AM3248" s="21"/>
      <c r="AN3248" s="21"/>
      <c r="AO3248" s="21"/>
      <c r="AP3248" s="21"/>
      <c r="AQ3248" s="21"/>
      <c r="AR3248" s="21"/>
      <c r="AS3248" s="21"/>
      <c r="AT3248" s="21"/>
      <c r="AU3248" s="21"/>
      <c r="AV3248" s="21"/>
      <c r="AW3248" s="21"/>
      <c r="AX3248" s="21"/>
      <c r="AY3248" s="21"/>
      <c r="AZ3248" s="21"/>
      <c r="BA3248" s="21"/>
    </row>
    <row r="3249" spans="1:53" s="45" customFormat="1" ht="20.100000000000001" customHeight="1" x14ac:dyDescent="0.2">
      <c r="A3249" s="12" t="s">
        <v>74</v>
      </c>
      <c r="B3249" s="18" t="s">
        <v>257</v>
      </c>
      <c r="C3249" s="12" t="s">
        <v>411</v>
      </c>
      <c r="D3249" s="12" t="s">
        <v>1803</v>
      </c>
      <c r="E3249" s="19" t="s">
        <v>5</v>
      </c>
      <c r="F3249" s="19" t="s">
        <v>3086</v>
      </c>
      <c r="G3249" s="19" t="s">
        <v>6418</v>
      </c>
      <c r="H3249" s="12" t="s">
        <v>6414</v>
      </c>
      <c r="I3249" s="20">
        <v>25625</v>
      </c>
      <c r="J3249" s="12" t="s">
        <v>2258</v>
      </c>
      <c r="K3249" s="12" t="s">
        <v>6419</v>
      </c>
      <c r="L3249" s="12" t="s">
        <v>7926</v>
      </c>
      <c r="M3249" s="12"/>
      <c r="N3249" s="12" t="s">
        <v>2451</v>
      </c>
      <c r="O3249" s="23">
        <v>0</v>
      </c>
      <c r="P3249" s="23">
        <v>10000</v>
      </c>
      <c r="Q3249" s="23">
        <v>0</v>
      </c>
      <c r="R3249" s="24">
        <v>0</v>
      </c>
      <c r="S3249" s="25">
        <v>1000</v>
      </c>
      <c r="T3249" s="21"/>
      <c r="U3249" s="22" t="str">
        <f>IFERROR(VLOOKUP(B3249,[1]Planilha1!$A$1:$B$34,2,FALSE),"Liberado")</f>
        <v>Liberado</v>
      </c>
      <c r="V3249" s="21"/>
      <c r="W3249" s="21"/>
      <c r="X3249" s="21"/>
      <c r="Y3249" s="21"/>
      <c r="Z3249" s="21"/>
      <c r="AA3249" s="21"/>
      <c r="AB3249" s="21"/>
      <c r="AC3249" s="21"/>
      <c r="AD3249" s="21"/>
      <c r="AE3249" s="21"/>
      <c r="AF3249" s="21"/>
      <c r="AG3249" s="21"/>
      <c r="AH3249" s="21"/>
      <c r="AI3249" s="21"/>
      <c r="AJ3249" s="21"/>
      <c r="AK3249" s="21"/>
      <c r="AL3249" s="21"/>
      <c r="AM3249" s="21"/>
      <c r="AN3249" s="21"/>
      <c r="AO3249" s="21"/>
      <c r="AP3249" s="21"/>
      <c r="AQ3249" s="21"/>
      <c r="AR3249" s="21"/>
      <c r="AS3249" s="21"/>
      <c r="AT3249" s="21"/>
      <c r="AU3249" s="21"/>
      <c r="AV3249" s="21"/>
      <c r="AW3249" s="21"/>
      <c r="AX3249" s="21"/>
      <c r="AY3249" s="21"/>
      <c r="AZ3249" s="21"/>
      <c r="BA3249" s="21"/>
    </row>
    <row r="3250" spans="1:53" s="45" customFormat="1" ht="20.100000000000001" customHeight="1" x14ac:dyDescent="0.2">
      <c r="A3250" s="12" t="s">
        <v>74</v>
      </c>
      <c r="B3250" s="18" t="s">
        <v>257</v>
      </c>
      <c r="C3250" s="12" t="s">
        <v>411</v>
      </c>
      <c r="D3250" s="12" t="s">
        <v>1804</v>
      </c>
      <c r="E3250" s="19" t="s">
        <v>5</v>
      </c>
      <c r="F3250" s="19" t="s">
        <v>2244</v>
      </c>
      <c r="G3250" s="19" t="s">
        <v>6420</v>
      </c>
      <c r="H3250" s="12" t="s">
        <v>6421</v>
      </c>
      <c r="I3250" s="20">
        <v>41525</v>
      </c>
      <c r="J3250" s="12" t="s">
        <v>2258</v>
      </c>
      <c r="K3250" s="12" t="s">
        <v>6422</v>
      </c>
      <c r="L3250" s="12" t="s">
        <v>8057</v>
      </c>
      <c r="M3250" s="12"/>
      <c r="N3250" s="12" t="s">
        <v>6423</v>
      </c>
      <c r="O3250" s="23">
        <v>0</v>
      </c>
      <c r="P3250" s="23">
        <v>10000</v>
      </c>
      <c r="Q3250" s="23">
        <v>0</v>
      </c>
      <c r="R3250" s="24">
        <v>0</v>
      </c>
      <c r="S3250" s="25">
        <v>920</v>
      </c>
      <c r="T3250" s="21"/>
      <c r="U3250" s="22" t="str">
        <f>IFERROR(VLOOKUP(B3250,[1]Planilha1!$A$1:$B$34,2,FALSE),"Liberado")</f>
        <v>Liberado</v>
      </c>
      <c r="V3250" s="21"/>
      <c r="W3250" s="21"/>
      <c r="X3250" s="21"/>
      <c r="Y3250" s="21"/>
      <c r="Z3250" s="21"/>
      <c r="AA3250" s="21"/>
      <c r="AB3250" s="21"/>
      <c r="AC3250" s="21"/>
      <c r="AD3250" s="21"/>
      <c r="AE3250" s="21"/>
      <c r="AF3250" s="21"/>
      <c r="AG3250" s="21"/>
      <c r="AH3250" s="21"/>
      <c r="AI3250" s="21"/>
      <c r="AJ3250" s="21"/>
      <c r="AK3250" s="21"/>
      <c r="AL3250" s="21"/>
      <c r="AM3250" s="21"/>
      <c r="AN3250" s="21"/>
      <c r="AO3250" s="21"/>
      <c r="AP3250" s="21"/>
      <c r="AQ3250" s="21"/>
      <c r="AR3250" s="21"/>
      <c r="AS3250" s="21"/>
      <c r="AT3250" s="21"/>
      <c r="AU3250" s="21"/>
      <c r="AV3250" s="21"/>
      <c r="AW3250" s="21"/>
      <c r="AX3250" s="21"/>
      <c r="AY3250" s="21"/>
      <c r="AZ3250" s="21"/>
      <c r="BA3250" s="21"/>
    </row>
    <row r="3251" spans="1:53" s="45" customFormat="1" ht="20.100000000000001" customHeight="1" x14ac:dyDescent="0.2">
      <c r="A3251" s="12" t="s">
        <v>74</v>
      </c>
      <c r="B3251" s="18" t="s">
        <v>257</v>
      </c>
      <c r="C3251" s="12" t="s">
        <v>411</v>
      </c>
      <c r="D3251" s="12" t="s">
        <v>10933</v>
      </c>
      <c r="E3251" s="19" t="s">
        <v>5</v>
      </c>
      <c r="F3251" s="19" t="s">
        <v>10934</v>
      </c>
      <c r="G3251" s="19" t="s">
        <v>10935</v>
      </c>
      <c r="H3251" s="12" t="s">
        <v>10936</v>
      </c>
      <c r="I3251" s="20">
        <v>1000</v>
      </c>
      <c r="J3251" s="12" t="s">
        <v>2258</v>
      </c>
      <c r="K3251" s="12" t="s">
        <v>10937</v>
      </c>
      <c r="L3251" s="12" t="s">
        <v>7978</v>
      </c>
      <c r="M3251" s="12"/>
      <c r="N3251" s="12" t="s">
        <v>3744</v>
      </c>
      <c r="O3251" s="23">
        <v>0</v>
      </c>
      <c r="P3251" s="23">
        <v>0</v>
      </c>
      <c r="Q3251" s="23">
        <v>0</v>
      </c>
      <c r="R3251" s="24">
        <v>0</v>
      </c>
      <c r="S3251" s="25">
        <v>160</v>
      </c>
      <c r="T3251" s="21"/>
      <c r="U3251" s="22" t="str">
        <f>IFERROR(VLOOKUP(B3251,[1]Planilha1!$A$1:$B$34,2,FALSE),"Liberado")</f>
        <v>Liberado</v>
      </c>
      <c r="V3251" s="21"/>
      <c r="W3251" s="21"/>
      <c r="X3251" s="21"/>
      <c r="Y3251" s="21"/>
      <c r="Z3251" s="21"/>
      <c r="AA3251" s="21"/>
      <c r="AB3251" s="21"/>
      <c r="AC3251" s="21"/>
      <c r="AD3251" s="21"/>
      <c r="AE3251" s="21"/>
      <c r="AF3251" s="21"/>
      <c r="AG3251" s="21"/>
      <c r="AH3251" s="21"/>
      <c r="AI3251" s="21"/>
      <c r="AJ3251" s="21"/>
      <c r="AK3251" s="21"/>
      <c r="AL3251" s="21"/>
      <c r="AM3251" s="21"/>
      <c r="AN3251" s="21"/>
      <c r="AO3251" s="21"/>
      <c r="AP3251" s="21"/>
      <c r="AQ3251" s="21"/>
      <c r="AR3251" s="21"/>
      <c r="AS3251" s="21"/>
      <c r="AT3251" s="21"/>
      <c r="AU3251" s="21"/>
      <c r="AV3251" s="21"/>
      <c r="AW3251" s="21"/>
      <c r="AX3251" s="21"/>
      <c r="AY3251" s="21"/>
      <c r="AZ3251" s="21"/>
      <c r="BA3251" s="21"/>
    </row>
    <row r="3252" spans="1:53" s="45" customFormat="1" ht="20.100000000000001" customHeight="1" x14ac:dyDescent="0.2">
      <c r="A3252" s="12" t="s">
        <v>74</v>
      </c>
      <c r="B3252" s="18" t="s">
        <v>257</v>
      </c>
      <c r="C3252" s="12" t="s">
        <v>411</v>
      </c>
      <c r="D3252" s="12" t="s">
        <v>10938</v>
      </c>
      <c r="E3252" s="19" t="s">
        <v>5</v>
      </c>
      <c r="F3252" s="19" t="s">
        <v>2273</v>
      </c>
      <c r="G3252" s="19" t="s">
        <v>10939</v>
      </c>
      <c r="H3252" s="12" t="s">
        <v>2649</v>
      </c>
      <c r="I3252" s="20">
        <v>15574.94</v>
      </c>
      <c r="J3252" s="12" t="s">
        <v>2258</v>
      </c>
      <c r="K3252" s="12" t="s">
        <v>10940</v>
      </c>
      <c r="L3252" s="12" t="s">
        <v>7926</v>
      </c>
      <c r="M3252" s="12"/>
      <c r="N3252" s="12" t="s">
        <v>2412</v>
      </c>
      <c r="O3252" s="23">
        <v>0</v>
      </c>
      <c r="P3252" s="23">
        <v>10000</v>
      </c>
      <c r="Q3252" s="23">
        <v>0</v>
      </c>
      <c r="R3252" s="24">
        <v>0</v>
      </c>
      <c r="S3252" s="25">
        <v>240</v>
      </c>
      <c r="T3252" s="21"/>
      <c r="U3252" s="22" t="str">
        <f>IFERROR(VLOOKUP(B3252,[1]Planilha1!$A$1:$B$34,2,FALSE),"Liberado")</f>
        <v>Liberado</v>
      </c>
      <c r="V3252" s="21"/>
      <c r="W3252" s="21"/>
      <c r="X3252" s="21"/>
      <c r="Y3252" s="21"/>
      <c r="Z3252" s="21"/>
      <c r="AA3252" s="21"/>
      <c r="AB3252" s="21"/>
      <c r="AC3252" s="21"/>
      <c r="AD3252" s="21"/>
      <c r="AE3252" s="21"/>
      <c r="AF3252" s="21"/>
      <c r="AG3252" s="21"/>
      <c r="AH3252" s="21"/>
      <c r="AI3252" s="21"/>
      <c r="AJ3252" s="21"/>
      <c r="AK3252" s="21"/>
      <c r="AL3252" s="21"/>
      <c r="AM3252" s="21"/>
      <c r="AN3252" s="21"/>
      <c r="AO3252" s="21"/>
      <c r="AP3252" s="21"/>
      <c r="AQ3252" s="21"/>
      <c r="AR3252" s="21"/>
      <c r="AS3252" s="21"/>
      <c r="AT3252" s="21"/>
      <c r="AU3252" s="21"/>
      <c r="AV3252" s="21"/>
      <c r="AW3252" s="21"/>
      <c r="AX3252" s="21"/>
      <c r="AY3252" s="21"/>
      <c r="AZ3252" s="21"/>
      <c r="BA3252" s="21"/>
    </row>
    <row r="3253" spans="1:53" s="45" customFormat="1" ht="20.100000000000001" customHeight="1" x14ac:dyDescent="0.2">
      <c r="A3253" s="12" t="s">
        <v>74</v>
      </c>
      <c r="B3253" s="18" t="s">
        <v>257</v>
      </c>
      <c r="C3253" s="12" t="s">
        <v>411</v>
      </c>
      <c r="D3253" s="12" t="s">
        <v>10941</v>
      </c>
      <c r="E3253" s="19" t="s">
        <v>5</v>
      </c>
      <c r="F3253" s="19" t="s">
        <v>2273</v>
      </c>
      <c r="G3253" s="19" t="s">
        <v>10942</v>
      </c>
      <c r="H3253" s="12" t="s">
        <v>8363</v>
      </c>
      <c r="I3253" s="20">
        <v>6249.38</v>
      </c>
      <c r="J3253" s="12" t="s">
        <v>2258</v>
      </c>
      <c r="K3253" s="12" t="s">
        <v>10787</v>
      </c>
      <c r="L3253" s="12" t="s">
        <v>2288</v>
      </c>
      <c r="M3253" s="12" t="s">
        <v>10943</v>
      </c>
      <c r="N3253" s="12" t="s">
        <v>10944</v>
      </c>
      <c r="O3253" s="23">
        <v>0</v>
      </c>
      <c r="P3253" s="23">
        <v>6249.38</v>
      </c>
      <c r="Q3253" s="23">
        <v>0</v>
      </c>
      <c r="R3253" s="24">
        <v>0</v>
      </c>
      <c r="S3253" s="25">
        <v>0</v>
      </c>
      <c r="T3253" s="21"/>
      <c r="U3253" s="22" t="str">
        <f>IFERROR(VLOOKUP(B3253,[1]Planilha1!$A$1:$B$34,2,FALSE),"Liberado")</f>
        <v>Liberado</v>
      </c>
      <c r="V3253" s="21"/>
      <c r="W3253" s="21"/>
      <c r="X3253" s="21"/>
      <c r="Y3253" s="21"/>
      <c r="Z3253" s="21"/>
      <c r="AA3253" s="21"/>
      <c r="AB3253" s="21"/>
      <c r="AC3253" s="21"/>
      <c r="AD3253" s="21"/>
      <c r="AE3253" s="21"/>
      <c r="AF3253" s="21"/>
      <c r="AG3253" s="21"/>
      <c r="AH3253" s="21"/>
      <c r="AI3253" s="21"/>
      <c r="AJ3253" s="21"/>
      <c r="AK3253" s="21"/>
      <c r="AL3253" s="21"/>
      <c r="AM3253" s="21"/>
      <c r="AN3253" s="21"/>
      <c r="AO3253" s="21"/>
      <c r="AP3253" s="21"/>
      <c r="AQ3253" s="21"/>
      <c r="AR3253" s="21"/>
      <c r="AS3253" s="21"/>
      <c r="AT3253" s="21"/>
      <c r="AU3253" s="21"/>
      <c r="AV3253" s="21"/>
      <c r="AW3253" s="21"/>
      <c r="AX3253" s="21"/>
      <c r="AY3253" s="21"/>
      <c r="AZ3253" s="21"/>
      <c r="BA3253" s="21"/>
    </row>
    <row r="3254" spans="1:53" s="45" customFormat="1" ht="20.100000000000001" customHeight="1" x14ac:dyDescent="0.2">
      <c r="A3254" s="12" t="s">
        <v>74</v>
      </c>
      <c r="B3254" s="18" t="s">
        <v>257</v>
      </c>
      <c r="C3254" s="12" t="s">
        <v>411</v>
      </c>
      <c r="D3254" s="12" t="s">
        <v>10945</v>
      </c>
      <c r="E3254" s="19" t="s">
        <v>5</v>
      </c>
      <c r="F3254" s="19" t="s">
        <v>2244</v>
      </c>
      <c r="G3254" s="19" t="s">
        <v>10946</v>
      </c>
      <c r="H3254" s="12" t="s">
        <v>10947</v>
      </c>
      <c r="I3254" s="20">
        <v>10752.09</v>
      </c>
      <c r="J3254" s="12" t="s">
        <v>2258</v>
      </c>
      <c r="K3254" s="12" t="s">
        <v>3216</v>
      </c>
      <c r="L3254" s="12" t="s">
        <v>2288</v>
      </c>
      <c r="M3254" s="12" t="s">
        <v>10948</v>
      </c>
      <c r="N3254" s="12" t="s">
        <v>3216</v>
      </c>
      <c r="O3254" s="23">
        <v>0</v>
      </c>
      <c r="P3254" s="23">
        <v>0</v>
      </c>
      <c r="Q3254" s="23">
        <v>0</v>
      </c>
      <c r="R3254" s="24">
        <v>0</v>
      </c>
      <c r="S3254" s="25">
        <v>0</v>
      </c>
      <c r="T3254" s="21"/>
      <c r="U3254" s="22" t="str">
        <f>IFERROR(VLOOKUP(B3254,[1]Planilha1!$A$1:$B$34,2,FALSE),"Liberado")</f>
        <v>Liberado</v>
      </c>
      <c r="V3254" s="21"/>
      <c r="W3254" s="21"/>
      <c r="X3254" s="21"/>
      <c r="Y3254" s="21"/>
      <c r="Z3254" s="21"/>
      <c r="AA3254" s="21"/>
      <c r="AB3254" s="21"/>
      <c r="AC3254" s="21"/>
      <c r="AD3254" s="21"/>
      <c r="AE3254" s="21"/>
      <c r="AF3254" s="21"/>
      <c r="AG3254" s="21"/>
      <c r="AH3254" s="21"/>
      <c r="AI3254" s="21"/>
      <c r="AJ3254" s="21"/>
      <c r="AK3254" s="21"/>
      <c r="AL3254" s="21"/>
      <c r="AM3254" s="21"/>
      <c r="AN3254" s="21"/>
      <c r="AO3254" s="21"/>
      <c r="AP3254" s="21"/>
      <c r="AQ3254" s="21"/>
      <c r="AR3254" s="21"/>
      <c r="AS3254" s="21"/>
      <c r="AT3254" s="21"/>
      <c r="AU3254" s="21"/>
      <c r="AV3254" s="21"/>
      <c r="AW3254" s="21"/>
      <c r="AX3254" s="21"/>
      <c r="AY3254" s="21"/>
      <c r="AZ3254" s="21"/>
      <c r="BA3254" s="21"/>
    </row>
    <row r="3255" spans="1:53" s="45" customFormat="1" ht="20.100000000000001" customHeight="1" x14ac:dyDescent="0.2">
      <c r="A3255" s="12" t="s">
        <v>74</v>
      </c>
      <c r="B3255" s="18" t="s">
        <v>257</v>
      </c>
      <c r="C3255" s="12" t="s">
        <v>427</v>
      </c>
      <c r="D3255" s="12" t="s">
        <v>10949</v>
      </c>
      <c r="E3255" s="19" t="s">
        <v>5</v>
      </c>
      <c r="F3255" s="19" t="s">
        <v>8078</v>
      </c>
      <c r="G3255" s="19" t="s">
        <v>10950</v>
      </c>
      <c r="H3255" s="12" t="s">
        <v>8080</v>
      </c>
      <c r="I3255" s="20">
        <v>2968.8</v>
      </c>
      <c r="J3255" s="12" t="s">
        <v>2258</v>
      </c>
      <c r="K3255" s="12" t="s">
        <v>10951</v>
      </c>
      <c r="L3255" s="12" t="s">
        <v>2260</v>
      </c>
      <c r="M3255" s="12"/>
      <c r="N3255" s="12" t="s">
        <v>10952</v>
      </c>
      <c r="O3255" s="23">
        <v>0</v>
      </c>
      <c r="P3255" s="23">
        <v>2968.8</v>
      </c>
      <c r="Q3255" s="23">
        <v>0</v>
      </c>
      <c r="R3255" s="24">
        <v>0</v>
      </c>
      <c r="S3255" s="25">
        <v>240</v>
      </c>
      <c r="T3255" s="21"/>
      <c r="U3255" s="22" t="str">
        <f>IFERROR(VLOOKUP(B3255,[1]Planilha1!$A$1:$B$34,2,FALSE),"Liberado")</f>
        <v>Liberado</v>
      </c>
      <c r="V3255" s="21"/>
      <c r="W3255" s="21"/>
      <c r="X3255" s="21"/>
      <c r="Y3255" s="21"/>
      <c r="Z3255" s="21"/>
      <c r="AA3255" s="21"/>
      <c r="AB3255" s="21"/>
      <c r="AC3255" s="21"/>
      <c r="AD3255" s="21"/>
      <c r="AE3255" s="21"/>
      <c r="AF3255" s="21"/>
      <c r="AG3255" s="21"/>
      <c r="AH3255" s="21"/>
      <c r="AI3255" s="21"/>
      <c r="AJ3255" s="21"/>
      <c r="AK3255" s="21"/>
      <c r="AL3255" s="21"/>
      <c r="AM3255" s="21"/>
      <c r="AN3255" s="21"/>
      <c r="AO3255" s="21"/>
      <c r="AP3255" s="21"/>
      <c r="AQ3255" s="21"/>
      <c r="AR3255" s="21"/>
      <c r="AS3255" s="21"/>
      <c r="AT3255" s="21"/>
      <c r="AU3255" s="21"/>
      <c r="AV3255" s="21"/>
      <c r="AW3255" s="21"/>
      <c r="AX3255" s="21"/>
      <c r="AY3255" s="21"/>
      <c r="AZ3255" s="21"/>
      <c r="BA3255" s="21"/>
    </row>
    <row r="3256" spans="1:53" s="45" customFormat="1" ht="20.100000000000001" customHeight="1" x14ac:dyDescent="0.2">
      <c r="A3256" s="12" t="s">
        <v>74</v>
      </c>
      <c r="B3256" s="18" t="s">
        <v>257</v>
      </c>
      <c r="C3256" s="12" t="s">
        <v>427</v>
      </c>
      <c r="D3256" s="12" t="s">
        <v>10953</v>
      </c>
      <c r="E3256" s="19" t="s">
        <v>5</v>
      </c>
      <c r="F3256" s="19" t="s">
        <v>10</v>
      </c>
      <c r="G3256" s="19" t="s">
        <v>10954</v>
      </c>
      <c r="H3256" s="12" t="s">
        <v>10955</v>
      </c>
      <c r="I3256" s="20">
        <v>11647.45</v>
      </c>
      <c r="J3256" s="12" t="s">
        <v>2258</v>
      </c>
      <c r="K3256" s="12" t="s">
        <v>2545</v>
      </c>
      <c r="L3256" s="12" t="s">
        <v>7926</v>
      </c>
      <c r="M3256" s="12"/>
      <c r="N3256" s="12" t="s">
        <v>2412</v>
      </c>
      <c r="O3256" s="23">
        <v>0</v>
      </c>
      <c r="P3256" s="23">
        <v>14923.95</v>
      </c>
      <c r="Q3256" s="23">
        <v>0</v>
      </c>
      <c r="R3256" s="24">
        <v>0</v>
      </c>
      <c r="S3256" s="25">
        <v>200</v>
      </c>
      <c r="T3256" s="21"/>
      <c r="U3256" s="22" t="str">
        <f>IFERROR(VLOOKUP(B3256,[1]Planilha1!$A$1:$B$34,2,FALSE),"Liberado")</f>
        <v>Liberado</v>
      </c>
      <c r="V3256" s="21"/>
      <c r="W3256" s="21"/>
      <c r="X3256" s="21"/>
      <c r="Y3256" s="21"/>
      <c r="Z3256" s="21"/>
      <c r="AA3256" s="21"/>
      <c r="AB3256" s="21"/>
      <c r="AC3256" s="21"/>
      <c r="AD3256" s="21"/>
      <c r="AE3256" s="21"/>
      <c r="AF3256" s="21"/>
      <c r="AG3256" s="21"/>
      <c r="AH3256" s="21"/>
      <c r="AI3256" s="21"/>
      <c r="AJ3256" s="21"/>
      <c r="AK3256" s="21"/>
      <c r="AL3256" s="21"/>
      <c r="AM3256" s="21"/>
      <c r="AN3256" s="21"/>
      <c r="AO3256" s="21"/>
      <c r="AP3256" s="21"/>
      <c r="AQ3256" s="21"/>
      <c r="AR3256" s="21"/>
      <c r="AS3256" s="21"/>
      <c r="AT3256" s="21"/>
      <c r="AU3256" s="21"/>
      <c r="AV3256" s="21"/>
      <c r="AW3256" s="21"/>
      <c r="AX3256" s="21"/>
      <c r="AY3256" s="21"/>
      <c r="AZ3256" s="21"/>
      <c r="BA3256" s="21"/>
    </row>
    <row r="3257" spans="1:53" s="45" customFormat="1" ht="20.100000000000001" customHeight="1" x14ac:dyDescent="0.2">
      <c r="A3257" s="12" t="s">
        <v>74</v>
      </c>
      <c r="B3257" s="18" t="s">
        <v>257</v>
      </c>
      <c r="C3257" s="12" t="s">
        <v>427</v>
      </c>
      <c r="D3257" s="12" t="s">
        <v>10953</v>
      </c>
      <c r="E3257" s="19" t="s">
        <v>5</v>
      </c>
      <c r="F3257" s="19" t="s">
        <v>2273</v>
      </c>
      <c r="G3257" s="19" t="s">
        <v>10956</v>
      </c>
      <c r="H3257" s="12" t="s">
        <v>10957</v>
      </c>
      <c r="I3257" s="20">
        <v>2894.98</v>
      </c>
      <c r="J3257" s="12" t="s">
        <v>2258</v>
      </c>
      <c r="K3257" s="12" t="s">
        <v>6111</v>
      </c>
      <c r="L3257" s="12" t="s">
        <v>7926</v>
      </c>
      <c r="M3257" s="12"/>
      <c r="N3257" s="12" t="s">
        <v>8146</v>
      </c>
      <c r="O3257" s="23">
        <v>0</v>
      </c>
      <c r="P3257" s="23">
        <v>11545.98</v>
      </c>
      <c r="Q3257" s="23">
        <v>0</v>
      </c>
      <c r="R3257" s="24">
        <v>0</v>
      </c>
      <c r="S3257" s="25">
        <v>200</v>
      </c>
      <c r="T3257" s="21"/>
      <c r="U3257" s="22" t="str">
        <f>IFERROR(VLOOKUP(B3257,[1]Planilha1!$A$1:$B$34,2,FALSE),"Liberado")</f>
        <v>Liberado</v>
      </c>
      <c r="V3257" s="21"/>
      <c r="W3257" s="21"/>
      <c r="X3257" s="21"/>
      <c r="Y3257" s="21"/>
      <c r="Z3257" s="21"/>
      <c r="AA3257" s="21"/>
      <c r="AB3257" s="21"/>
      <c r="AC3257" s="21"/>
      <c r="AD3257" s="21"/>
      <c r="AE3257" s="21"/>
      <c r="AF3257" s="21"/>
      <c r="AG3257" s="21"/>
      <c r="AH3257" s="21"/>
      <c r="AI3257" s="21"/>
      <c r="AJ3257" s="21"/>
      <c r="AK3257" s="21"/>
      <c r="AL3257" s="21"/>
      <c r="AM3257" s="21"/>
      <c r="AN3257" s="21"/>
      <c r="AO3257" s="21"/>
      <c r="AP3257" s="21"/>
      <c r="AQ3257" s="21"/>
      <c r="AR3257" s="21"/>
      <c r="AS3257" s="21"/>
      <c r="AT3257" s="21"/>
      <c r="AU3257" s="21"/>
      <c r="AV3257" s="21"/>
      <c r="AW3257" s="21"/>
      <c r="AX3257" s="21"/>
      <c r="AY3257" s="21"/>
      <c r="AZ3257" s="21"/>
      <c r="BA3257" s="21"/>
    </row>
    <row r="3258" spans="1:53" s="45" customFormat="1" ht="20.100000000000001" customHeight="1" x14ac:dyDescent="0.2">
      <c r="A3258" s="12" t="s">
        <v>74</v>
      </c>
      <c r="B3258" s="18" t="s">
        <v>257</v>
      </c>
      <c r="C3258" s="12" t="s">
        <v>427</v>
      </c>
      <c r="D3258" s="12" t="s">
        <v>10958</v>
      </c>
      <c r="E3258" s="19" t="s">
        <v>5</v>
      </c>
      <c r="F3258" s="19" t="s">
        <v>2244</v>
      </c>
      <c r="G3258" s="19" t="s">
        <v>10959</v>
      </c>
      <c r="H3258" s="12" t="s">
        <v>2649</v>
      </c>
      <c r="I3258" s="20">
        <v>34939</v>
      </c>
      <c r="J3258" s="12" t="s">
        <v>2258</v>
      </c>
      <c r="K3258" s="12" t="s">
        <v>2545</v>
      </c>
      <c r="L3258" s="12" t="s">
        <v>7926</v>
      </c>
      <c r="M3258" s="12"/>
      <c r="N3258" s="12" t="s">
        <v>2412</v>
      </c>
      <c r="O3258" s="23">
        <v>0</v>
      </c>
      <c r="P3258" s="23">
        <v>10000</v>
      </c>
      <c r="Q3258" s="23">
        <v>0</v>
      </c>
      <c r="R3258" s="24">
        <v>0</v>
      </c>
      <c r="S3258" s="25">
        <v>200</v>
      </c>
      <c r="T3258" s="21"/>
      <c r="U3258" s="22" t="str">
        <f>IFERROR(VLOOKUP(B3258,[1]Planilha1!$A$1:$B$34,2,FALSE),"Liberado")</f>
        <v>Liberado</v>
      </c>
      <c r="V3258" s="21"/>
      <c r="W3258" s="21"/>
      <c r="X3258" s="21"/>
      <c r="Y3258" s="21"/>
      <c r="Z3258" s="21"/>
      <c r="AA3258" s="21"/>
      <c r="AB3258" s="21"/>
      <c r="AC3258" s="21"/>
      <c r="AD3258" s="21"/>
      <c r="AE3258" s="21"/>
      <c r="AF3258" s="21"/>
      <c r="AG3258" s="21"/>
      <c r="AH3258" s="21"/>
      <c r="AI3258" s="21"/>
      <c r="AJ3258" s="21"/>
      <c r="AK3258" s="21"/>
      <c r="AL3258" s="21"/>
      <c r="AM3258" s="21"/>
      <c r="AN3258" s="21"/>
      <c r="AO3258" s="21"/>
      <c r="AP3258" s="21"/>
      <c r="AQ3258" s="21"/>
      <c r="AR3258" s="21"/>
      <c r="AS3258" s="21"/>
      <c r="AT3258" s="21"/>
      <c r="AU3258" s="21"/>
      <c r="AV3258" s="21"/>
      <c r="AW3258" s="21"/>
      <c r="AX3258" s="21"/>
      <c r="AY3258" s="21"/>
      <c r="AZ3258" s="21"/>
      <c r="BA3258" s="21"/>
    </row>
    <row r="3259" spans="1:53" s="45" customFormat="1" ht="20.100000000000001" customHeight="1" x14ac:dyDescent="0.2">
      <c r="A3259" s="12" t="s">
        <v>74</v>
      </c>
      <c r="B3259" s="18" t="s">
        <v>257</v>
      </c>
      <c r="C3259" s="12" t="s">
        <v>427</v>
      </c>
      <c r="D3259" s="12" t="s">
        <v>10960</v>
      </c>
      <c r="E3259" s="19" t="s">
        <v>5</v>
      </c>
      <c r="F3259" s="19" t="s">
        <v>2355</v>
      </c>
      <c r="G3259" s="19" t="s">
        <v>10961</v>
      </c>
      <c r="H3259" s="12" t="s">
        <v>3156</v>
      </c>
      <c r="I3259" s="20">
        <v>22364.7</v>
      </c>
      <c r="J3259" s="12" t="s">
        <v>2258</v>
      </c>
      <c r="K3259" s="12" t="s">
        <v>2545</v>
      </c>
      <c r="L3259" s="12" t="s">
        <v>2330</v>
      </c>
      <c r="M3259" s="12"/>
      <c r="N3259" s="12" t="s">
        <v>2733</v>
      </c>
      <c r="O3259" s="23">
        <v>0</v>
      </c>
      <c r="P3259" s="23">
        <v>10000</v>
      </c>
      <c r="Q3259" s="23">
        <v>0</v>
      </c>
      <c r="R3259" s="24">
        <v>0</v>
      </c>
      <c r="S3259" s="25">
        <v>160</v>
      </c>
      <c r="T3259" s="21"/>
      <c r="U3259" s="22" t="str">
        <f>IFERROR(VLOOKUP(B3259,[1]Planilha1!$A$1:$B$34,2,FALSE),"Liberado")</f>
        <v>Liberado</v>
      </c>
      <c r="V3259" s="21"/>
      <c r="W3259" s="21"/>
      <c r="X3259" s="21"/>
      <c r="Y3259" s="21"/>
      <c r="Z3259" s="21"/>
      <c r="AA3259" s="21"/>
      <c r="AB3259" s="21"/>
      <c r="AC3259" s="21"/>
      <c r="AD3259" s="21"/>
      <c r="AE3259" s="21"/>
      <c r="AF3259" s="21"/>
      <c r="AG3259" s="21"/>
      <c r="AH3259" s="21"/>
      <c r="AI3259" s="21"/>
      <c r="AJ3259" s="21"/>
      <c r="AK3259" s="21"/>
      <c r="AL3259" s="21"/>
      <c r="AM3259" s="21"/>
      <c r="AN3259" s="21"/>
      <c r="AO3259" s="21"/>
      <c r="AP3259" s="21"/>
      <c r="AQ3259" s="21"/>
      <c r="AR3259" s="21"/>
      <c r="AS3259" s="21"/>
      <c r="AT3259" s="21"/>
      <c r="AU3259" s="21"/>
      <c r="AV3259" s="21"/>
      <c r="AW3259" s="21"/>
      <c r="AX3259" s="21"/>
      <c r="AY3259" s="21"/>
      <c r="AZ3259" s="21"/>
      <c r="BA3259" s="21"/>
    </row>
    <row r="3260" spans="1:53" s="45" customFormat="1" ht="20.100000000000001" customHeight="1" x14ac:dyDescent="0.2">
      <c r="A3260" s="12" t="s">
        <v>74</v>
      </c>
      <c r="B3260" s="18" t="s">
        <v>257</v>
      </c>
      <c r="C3260" s="12" t="s">
        <v>466</v>
      </c>
      <c r="D3260" s="12" t="s">
        <v>1805</v>
      </c>
      <c r="E3260" s="19" t="s">
        <v>5</v>
      </c>
      <c r="F3260" s="19" t="s">
        <v>2244</v>
      </c>
      <c r="G3260" s="19" t="s">
        <v>6424</v>
      </c>
      <c r="H3260" s="12" t="s">
        <v>6425</v>
      </c>
      <c r="I3260" s="20">
        <v>2000</v>
      </c>
      <c r="J3260" s="12" t="s">
        <v>2258</v>
      </c>
      <c r="K3260" s="12" t="s">
        <v>2584</v>
      </c>
      <c r="L3260" s="12" t="s">
        <v>8656</v>
      </c>
      <c r="M3260" s="12"/>
      <c r="N3260" s="12" t="s">
        <v>10962</v>
      </c>
      <c r="O3260" s="23">
        <v>8000</v>
      </c>
      <c r="P3260" s="23">
        <v>0</v>
      </c>
      <c r="Q3260" s="23">
        <v>0</v>
      </c>
      <c r="R3260" s="24">
        <v>0</v>
      </c>
      <c r="S3260" s="25">
        <v>800</v>
      </c>
      <c r="T3260" s="21"/>
      <c r="U3260" s="22" t="str">
        <f>IFERROR(VLOOKUP(B3260,[1]Planilha1!$A$1:$B$34,2,FALSE),"Liberado")</f>
        <v>Liberado</v>
      </c>
      <c r="V3260" s="21"/>
      <c r="W3260" s="21"/>
      <c r="X3260" s="21"/>
      <c r="Y3260" s="21"/>
      <c r="Z3260" s="21"/>
      <c r="AA3260" s="21"/>
      <c r="AB3260" s="21"/>
      <c r="AC3260" s="21"/>
      <c r="AD3260" s="21"/>
      <c r="AE3260" s="21"/>
      <c r="AF3260" s="21"/>
      <c r="AG3260" s="21"/>
      <c r="AH3260" s="21"/>
      <c r="AI3260" s="21"/>
      <c r="AJ3260" s="21"/>
      <c r="AK3260" s="21"/>
      <c r="AL3260" s="21"/>
      <c r="AM3260" s="21"/>
      <c r="AN3260" s="21"/>
      <c r="AO3260" s="21"/>
      <c r="AP3260" s="21"/>
      <c r="AQ3260" s="21"/>
      <c r="AR3260" s="21"/>
      <c r="AS3260" s="21"/>
      <c r="AT3260" s="21"/>
      <c r="AU3260" s="21"/>
      <c r="AV3260" s="21"/>
      <c r="AW3260" s="21"/>
      <c r="AX3260" s="21"/>
      <c r="AY3260" s="21"/>
      <c r="AZ3260" s="21"/>
      <c r="BA3260" s="21"/>
    </row>
    <row r="3261" spans="1:53" s="45" customFormat="1" ht="20.100000000000001" customHeight="1" x14ac:dyDescent="0.2">
      <c r="A3261" s="12" t="s">
        <v>74</v>
      </c>
      <c r="B3261" s="18" t="s">
        <v>257</v>
      </c>
      <c r="C3261" s="12" t="s">
        <v>466</v>
      </c>
      <c r="D3261" s="12" t="s">
        <v>10963</v>
      </c>
      <c r="E3261" s="19" t="s">
        <v>5</v>
      </c>
      <c r="F3261" s="19" t="s">
        <v>2273</v>
      </c>
      <c r="G3261" s="19" t="s">
        <v>10964</v>
      </c>
      <c r="H3261" s="12" t="s">
        <v>10965</v>
      </c>
      <c r="I3261" s="20">
        <v>15000</v>
      </c>
      <c r="J3261" s="12" t="s">
        <v>2258</v>
      </c>
      <c r="K3261" s="12" t="s">
        <v>10966</v>
      </c>
      <c r="L3261" s="12" t="s">
        <v>7926</v>
      </c>
      <c r="M3261" s="12"/>
      <c r="N3261" s="12" t="s">
        <v>2733</v>
      </c>
      <c r="O3261" s="23">
        <v>0</v>
      </c>
      <c r="P3261" s="23">
        <v>10000</v>
      </c>
      <c r="Q3261" s="23">
        <v>0</v>
      </c>
      <c r="R3261" s="24">
        <v>0</v>
      </c>
      <c r="S3261" s="25">
        <v>200</v>
      </c>
      <c r="T3261" s="21"/>
      <c r="U3261" s="22" t="str">
        <f>IFERROR(VLOOKUP(B3261,[1]Planilha1!$A$1:$B$34,2,FALSE),"Liberado")</f>
        <v>Liberado</v>
      </c>
      <c r="V3261" s="21"/>
      <c r="W3261" s="21"/>
      <c r="X3261" s="21"/>
      <c r="Y3261" s="21"/>
      <c r="Z3261" s="21"/>
      <c r="AA3261" s="21"/>
      <c r="AB3261" s="21"/>
      <c r="AC3261" s="21"/>
      <c r="AD3261" s="21"/>
      <c r="AE3261" s="21"/>
      <c r="AF3261" s="21"/>
      <c r="AG3261" s="21"/>
      <c r="AH3261" s="21"/>
      <c r="AI3261" s="21"/>
      <c r="AJ3261" s="21"/>
      <c r="AK3261" s="21"/>
      <c r="AL3261" s="21"/>
      <c r="AM3261" s="21"/>
      <c r="AN3261" s="21"/>
      <c r="AO3261" s="21"/>
      <c r="AP3261" s="21"/>
      <c r="AQ3261" s="21"/>
      <c r="AR3261" s="21"/>
      <c r="AS3261" s="21"/>
      <c r="AT3261" s="21"/>
      <c r="AU3261" s="21"/>
      <c r="AV3261" s="21"/>
      <c r="AW3261" s="21"/>
      <c r="AX3261" s="21"/>
      <c r="AY3261" s="21"/>
      <c r="AZ3261" s="21"/>
      <c r="BA3261" s="21"/>
    </row>
    <row r="3262" spans="1:53" s="45" customFormat="1" ht="20.100000000000001" customHeight="1" x14ac:dyDescent="0.2">
      <c r="A3262" s="12" t="s">
        <v>74</v>
      </c>
      <c r="B3262" s="18" t="s">
        <v>257</v>
      </c>
      <c r="C3262" s="12" t="s">
        <v>466</v>
      </c>
      <c r="D3262" s="12" t="s">
        <v>10967</v>
      </c>
      <c r="E3262" s="19" t="s">
        <v>5</v>
      </c>
      <c r="F3262" s="19" t="s">
        <v>2244</v>
      </c>
      <c r="G3262" s="19" t="s">
        <v>10968</v>
      </c>
      <c r="H3262" s="12" t="s">
        <v>10965</v>
      </c>
      <c r="I3262" s="20">
        <v>10201.06</v>
      </c>
      <c r="J3262" s="12" t="s">
        <v>2258</v>
      </c>
      <c r="K3262" s="12" t="s">
        <v>2545</v>
      </c>
      <c r="L3262" s="12" t="s">
        <v>2368</v>
      </c>
      <c r="M3262" s="12"/>
      <c r="N3262" s="12" t="s">
        <v>2412</v>
      </c>
      <c r="O3262" s="23">
        <v>0</v>
      </c>
      <c r="P3262" s="23">
        <v>10000</v>
      </c>
      <c r="Q3262" s="23">
        <v>0</v>
      </c>
      <c r="R3262" s="24">
        <v>0</v>
      </c>
      <c r="S3262" s="25">
        <v>160</v>
      </c>
      <c r="T3262" s="21"/>
      <c r="U3262" s="22" t="str">
        <f>IFERROR(VLOOKUP(B3262,[1]Planilha1!$A$1:$B$34,2,FALSE),"Liberado")</f>
        <v>Liberado</v>
      </c>
      <c r="V3262" s="21"/>
      <c r="W3262" s="21"/>
      <c r="X3262" s="21"/>
      <c r="Y3262" s="21"/>
      <c r="Z3262" s="21"/>
      <c r="AA3262" s="21"/>
      <c r="AB3262" s="21"/>
      <c r="AC3262" s="21"/>
      <c r="AD3262" s="21"/>
      <c r="AE3262" s="21"/>
      <c r="AF3262" s="21"/>
      <c r="AG3262" s="21"/>
      <c r="AH3262" s="21"/>
      <c r="AI3262" s="21"/>
      <c r="AJ3262" s="21"/>
      <c r="AK3262" s="21"/>
      <c r="AL3262" s="21"/>
      <c r="AM3262" s="21"/>
      <c r="AN3262" s="21"/>
      <c r="AO3262" s="21"/>
      <c r="AP3262" s="21"/>
      <c r="AQ3262" s="21"/>
      <c r="AR3262" s="21"/>
      <c r="AS3262" s="21"/>
      <c r="AT3262" s="21"/>
      <c r="AU3262" s="21"/>
      <c r="AV3262" s="21"/>
      <c r="AW3262" s="21"/>
      <c r="AX3262" s="21"/>
      <c r="AY3262" s="21"/>
      <c r="AZ3262" s="21"/>
      <c r="BA3262" s="21"/>
    </row>
    <row r="3263" spans="1:53" s="45" customFormat="1" ht="20.100000000000001" customHeight="1" x14ac:dyDescent="0.2">
      <c r="A3263" s="12" t="s">
        <v>74</v>
      </c>
      <c r="B3263" s="18" t="s">
        <v>257</v>
      </c>
      <c r="C3263" s="12" t="s">
        <v>466</v>
      </c>
      <c r="D3263" s="12" t="s">
        <v>10969</v>
      </c>
      <c r="E3263" s="19" t="s">
        <v>5</v>
      </c>
      <c r="F3263" s="19" t="s">
        <v>2244</v>
      </c>
      <c r="G3263" s="19" t="s">
        <v>10970</v>
      </c>
      <c r="H3263" s="12" t="s">
        <v>10965</v>
      </c>
      <c r="I3263" s="20">
        <v>11664.04</v>
      </c>
      <c r="J3263" s="12" t="s">
        <v>2258</v>
      </c>
      <c r="K3263" s="12" t="s">
        <v>5832</v>
      </c>
      <c r="L3263" s="12" t="s">
        <v>3974</v>
      </c>
      <c r="M3263" s="12"/>
      <c r="N3263" s="12" t="s">
        <v>2763</v>
      </c>
      <c r="O3263" s="23">
        <v>0</v>
      </c>
      <c r="P3263" s="23">
        <v>11664.04</v>
      </c>
      <c r="Q3263" s="23">
        <v>0</v>
      </c>
      <c r="R3263" s="24">
        <v>0</v>
      </c>
      <c r="S3263" s="25">
        <v>40</v>
      </c>
      <c r="T3263" s="21"/>
      <c r="U3263" s="22" t="str">
        <f>IFERROR(VLOOKUP(B3263,[1]Planilha1!$A$1:$B$34,2,FALSE),"Liberado")</f>
        <v>Liberado</v>
      </c>
      <c r="V3263" s="21"/>
      <c r="W3263" s="21"/>
      <c r="X3263" s="21"/>
      <c r="Y3263" s="21"/>
      <c r="Z3263" s="21"/>
      <c r="AA3263" s="21"/>
      <c r="AB3263" s="21"/>
      <c r="AC3263" s="21"/>
      <c r="AD3263" s="21"/>
      <c r="AE3263" s="21"/>
      <c r="AF3263" s="21"/>
      <c r="AG3263" s="21"/>
      <c r="AH3263" s="21"/>
      <c r="AI3263" s="21"/>
      <c r="AJ3263" s="21"/>
      <c r="AK3263" s="21"/>
      <c r="AL3263" s="21"/>
      <c r="AM3263" s="21"/>
      <c r="AN3263" s="21"/>
      <c r="AO3263" s="21"/>
      <c r="AP3263" s="21"/>
      <c r="AQ3263" s="21"/>
      <c r="AR3263" s="21"/>
      <c r="AS3263" s="21"/>
      <c r="AT3263" s="21"/>
      <c r="AU3263" s="21"/>
      <c r="AV3263" s="21"/>
      <c r="AW3263" s="21"/>
      <c r="AX3263" s="21"/>
      <c r="AY3263" s="21"/>
      <c r="AZ3263" s="21"/>
      <c r="BA3263" s="21"/>
    </row>
    <row r="3264" spans="1:53" s="45" customFormat="1" ht="20.100000000000001" customHeight="1" x14ac:dyDescent="0.2">
      <c r="A3264" s="12" t="s">
        <v>74</v>
      </c>
      <c r="B3264" s="18" t="s">
        <v>257</v>
      </c>
      <c r="C3264" s="12" t="s">
        <v>318</v>
      </c>
      <c r="D3264" s="12" t="s">
        <v>1806</v>
      </c>
      <c r="E3264" s="19" t="s">
        <v>5</v>
      </c>
      <c r="F3264" s="19" t="s">
        <v>2273</v>
      </c>
      <c r="G3264" s="19" t="s">
        <v>6426</v>
      </c>
      <c r="H3264" s="12" t="s">
        <v>6427</v>
      </c>
      <c r="I3264" s="20">
        <v>1515</v>
      </c>
      <c r="J3264" s="12" t="s">
        <v>2258</v>
      </c>
      <c r="K3264" s="12" t="s">
        <v>6428</v>
      </c>
      <c r="L3264" s="12" t="s">
        <v>2368</v>
      </c>
      <c r="M3264" s="12"/>
      <c r="N3264" s="12" t="s">
        <v>2682</v>
      </c>
      <c r="O3264" s="23">
        <v>0</v>
      </c>
      <c r="P3264" s="23">
        <v>10000</v>
      </c>
      <c r="Q3264" s="23">
        <v>0</v>
      </c>
      <c r="R3264" s="24">
        <v>0</v>
      </c>
      <c r="S3264" s="25">
        <v>1360</v>
      </c>
      <c r="T3264" s="21"/>
      <c r="U3264" s="22" t="str">
        <f>IFERROR(VLOOKUP(B3264,[1]Planilha1!$A$1:$B$34,2,FALSE),"Liberado")</f>
        <v>Liberado</v>
      </c>
      <c r="V3264" s="21"/>
      <c r="W3264" s="21"/>
      <c r="X3264" s="21"/>
      <c r="Y3264" s="21"/>
      <c r="Z3264" s="21"/>
      <c r="AA3264" s="21"/>
      <c r="AB3264" s="21"/>
      <c r="AC3264" s="21"/>
      <c r="AD3264" s="21"/>
      <c r="AE3264" s="21"/>
      <c r="AF3264" s="21"/>
      <c r="AG3264" s="21"/>
      <c r="AH3264" s="21"/>
      <c r="AI3264" s="21"/>
      <c r="AJ3264" s="21"/>
      <c r="AK3264" s="21"/>
      <c r="AL3264" s="21"/>
      <c r="AM3264" s="21"/>
      <c r="AN3264" s="21"/>
      <c r="AO3264" s="21"/>
      <c r="AP3264" s="21"/>
      <c r="AQ3264" s="21"/>
      <c r="AR3264" s="21"/>
      <c r="AS3264" s="21"/>
      <c r="AT3264" s="21"/>
      <c r="AU3264" s="21"/>
      <c r="AV3264" s="21"/>
      <c r="AW3264" s="21"/>
      <c r="AX3264" s="21"/>
      <c r="AY3264" s="21"/>
      <c r="AZ3264" s="21"/>
      <c r="BA3264" s="21"/>
    </row>
    <row r="3265" spans="1:53" s="45" customFormat="1" ht="20.100000000000001" customHeight="1" x14ac:dyDescent="0.2">
      <c r="A3265" s="12" t="s">
        <v>74</v>
      </c>
      <c r="B3265" s="18" t="s">
        <v>257</v>
      </c>
      <c r="C3265" s="12" t="s">
        <v>320</v>
      </c>
      <c r="D3265" s="12" t="s">
        <v>10971</v>
      </c>
      <c r="E3265" s="19" t="s">
        <v>5</v>
      </c>
      <c r="F3265" s="19" t="s">
        <v>2308</v>
      </c>
      <c r="G3265" s="19" t="s">
        <v>10972</v>
      </c>
      <c r="H3265" s="12" t="s">
        <v>10973</v>
      </c>
      <c r="I3265" s="20">
        <v>4289.62</v>
      </c>
      <c r="J3265" s="12" t="s">
        <v>2258</v>
      </c>
      <c r="K3265" s="12" t="s">
        <v>10974</v>
      </c>
      <c r="L3265" s="12" t="s">
        <v>7926</v>
      </c>
      <c r="M3265" s="12"/>
      <c r="N3265" s="12" t="s">
        <v>2412</v>
      </c>
      <c r="O3265" s="23">
        <v>0</v>
      </c>
      <c r="P3265" s="23">
        <v>10000</v>
      </c>
      <c r="Q3265" s="23">
        <v>0</v>
      </c>
      <c r="R3265" s="24">
        <v>0</v>
      </c>
      <c r="S3265" s="25">
        <v>160</v>
      </c>
      <c r="T3265" s="21"/>
      <c r="U3265" s="22" t="str">
        <f>IFERROR(VLOOKUP(B3265,[1]Planilha1!$A$1:$B$34,2,FALSE),"Liberado")</f>
        <v>Liberado</v>
      </c>
      <c r="V3265" s="21"/>
      <c r="W3265" s="21"/>
      <c r="X3265" s="21"/>
      <c r="Y3265" s="21"/>
      <c r="Z3265" s="21"/>
      <c r="AA3265" s="21"/>
      <c r="AB3265" s="21"/>
      <c r="AC3265" s="21"/>
      <c r="AD3265" s="21"/>
      <c r="AE3265" s="21"/>
      <c r="AF3265" s="21"/>
      <c r="AG3265" s="21"/>
      <c r="AH3265" s="21"/>
      <c r="AI3265" s="21"/>
      <c r="AJ3265" s="21"/>
      <c r="AK3265" s="21"/>
      <c r="AL3265" s="21"/>
      <c r="AM3265" s="21"/>
      <c r="AN3265" s="21"/>
      <c r="AO3265" s="21"/>
      <c r="AP3265" s="21"/>
      <c r="AQ3265" s="21"/>
      <c r="AR3265" s="21"/>
      <c r="AS3265" s="21"/>
      <c r="AT3265" s="21"/>
      <c r="AU3265" s="21"/>
      <c r="AV3265" s="21"/>
      <c r="AW3265" s="21"/>
      <c r="AX3265" s="21"/>
      <c r="AY3265" s="21"/>
      <c r="AZ3265" s="21"/>
      <c r="BA3265" s="21"/>
    </row>
    <row r="3266" spans="1:53" s="45" customFormat="1" ht="20.100000000000001" customHeight="1" x14ac:dyDescent="0.2">
      <c r="A3266" s="12" t="s">
        <v>74</v>
      </c>
      <c r="B3266" s="18" t="s">
        <v>257</v>
      </c>
      <c r="C3266" s="12" t="s">
        <v>519</v>
      </c>
      <c r="D3266" s="12" t="s">
        <v>1807</v>
      </c>
      <c r="E3266" s="19" t="s">
        <v>5</v>
      </c>
      <c r="F3266" s="19" t="s">
        <v>2480</v>
      </c>
      <c r="G3266" s="19" t="s">
        <v>6429</v>
      </c>
      <c r="H3266" s="12" t="s">
        <v>6430</v>
      </c>
      <c r="I3266" s="20">
        <v>30000</v>
      </c>
      <c r="J3266" s="12" t="s">
        <v>2258</v>
      </c>
      <c r="K3266" s="12" t="s">
        <v>6382</v>
      </c>
      <c r="L3266" s="12" t="s">
        <v>8669</v>
      </c>
      <c r="M3266" s="12"/>
      <c r="N3266" s="12" t="s">
        <v>6431</v>
      </c>
      <c r="O3266" s="23">
        <v>0</v>
      </c>
      <c r="P3266" s="23">
        <v>10000</v>
      </c>
      <c r="Q3266" s="23">
        <v>0</v>
      </c>
      <c r="R3266" s="24">
        <v>0</v>
      </c>
      <c r="S3266" s="25">
        <v>1200</v>
      </c>
      <c r="T3266" s="21"/>
      <c r="U3266" s="22" t="str">
        <f>IFERROR(VLOOKUP(B3266,[1]Planilha1!$A$1:$B$34,2,FALSE),"Liberado")</f>
        <v>Liberado</v>
      </c>
      <c r="V3266" s="21"/>
      <c r="W3266" s="21"/>
      <c r="X3266" s="21"/>
      <c r="Y3266" s="21"/>
      <c r="Z3266" s="21"/>
      <c r="AA3266" s="21"/>
      <c r="AB3266" s="21"/>
      <c r="AC3266" s="21"/>
      <c r="AD3266" s="21"/>
      <c r="AE3266" s="21"/>
      <c r="AF3266" s="21"/>
      <c r="AG3266" s="21"/>
      <c r="AH3266" s="21"/>
      <c r="AI3266" s="21"/>
      <c r="AJ3266" s="21"/>
      <c r="AK3266" s="21"/>
      <c r="AL3266" s="21"/>
      <c r="AM3266" s="21"/>
      <c r="AN3266" s="21"/>
      <c r="AO3266" s="21"/>
      <c r="AP3266" s="21"/>
      <c r="AQ3266" s="21"/>
      <c r="AR3266" s="21"/>
      <c r="AS3266" s="21"/>
      <c r="AT3266" s="21"/>
      <c r="AU3266" s="21"/>
      <c r="AV3266" s="21"/>
      <c r="AW3266" s="21"/>
      <c r="AX3266" s="21"/>
      <c r="AY3266" s="21"/>
      <c r="AZ3266" s="21"/>
      <c r="BA3266" s="21"/>
    </row>
    <row r="3267" spans="1:53" s="45" customFormat="1" ht="20.100000000000001" customHeight="1" x14ac:dyDescent="0.2">
      <c r="A3267" s="12" t="s">
        <v>74</v>
      </c>
      <c r="B3267" s="18" t="s">
        <v>257</v>
      </c>
      <c r="C3267" s="12" t="s">
        <v>519</v>
      </c>
      <c r="D3267" s="12" t="s">
        <v>10975</v>
      </c>
      <c r="E3267" s="19" t="s">
        <v>5</v>
      </c>
      <c r="F3267" s="19" t="s">
        <v>2244</v>
      </c>
      <c r="G3267" s="19" t="s">
        <v>10976</v>
      </c>
      <c r="H3267" s="12" t="s">
        <v>10977</v>
      </c>
      <c r="I3267" s="20">
        <v>10000</v>
      </c>
      <c r="J3267" s="12" t="s">
        <v>2258</v>
      </c>
      <c r="K3267" s="12" t="s">
        <v>5832</v>
      </c>
      <c r="L3267" s="12" t="s">
        <v>10978</v>
      </c>
      <c r="M3267" s="12"/>
      <c r="N3267" s="12" t="s">
        <v>2733</v>
      </c>
      <c r="O3267" s="23">
        <v>0</v>
      </c>
      <c r="P3267" s="23">
        <v>10000</v>
      </c>
      <c r="Q3267" s="23">
        <v>0</v>
      </c>
      <c r="R3267" s="24">
        <v>0</v>
      </c>
      <c r="S3267" s="25">
        <v>64</v>
      </c>
      <c r="T3267" s="21"/>
      <c r="U3267" s="22" t="str">
        <f>IFERROR(VLOOKUP(B3267,[1]Planilha1!$A$1:$B$34,2,FALSE),"Liberado")</f>
        <v>Liberado</v>
      </c>
      <c r="V3267" s="21"/>
      <c r="W3267" s="21"/>
      <c r="X3267" s="21"/>
      <c r="Y3267" s="21"/>
      <c r="Z3267" s="21"/>
      <c r="AA3267" s="21"/>
      <c r="AB3267" s="21"/>
      <c r="AC3267" s="21"/>
      <c r="AD3267" s="21"/>
      <c r="AE3267" s="21"/>
      <c r="AF3267" s="21"/>
      <c r="AG3267" s="21"/>
      <c r="AH3267" s="21"/>
      <c r="AI3267" s="21"/>
      <c r="AJ3267" s="21"/>
      <c r="AK3267" s="21"/>
      <c r="AL3267" s="21"/>
      <c r="AM3267" s="21"/>
      <c r="AN3267" s="21"/>
      <c r="AO3267" s="21"/>
      <c r="AP3267" s="21"/>
      <c r="AQ3267" s="21"/>
      <c r="AR3267" s="21"/>
      <c r="AS3267" s="21"/>
      <c r="AT3267" s="21"/>
      <c r="AU3267" s="21"/>
      <c r="AV3267" s="21"/>
      <c r="AW3267" s="21"/>
      <c r="AX3267" s="21"/>
      <c r="AY3267" s="21"/>
      <c r="AZ3267" s="21"/>
      <c r="BA3267" s="21"/>
    </row>
    <row r="3268" spans="1:53" s="45" customFormat="1" ht="20.100000000000001" customHeight="1" x14ac:dyDescent="0.2">
      <c r="A3268" s="12" t="s">
        <v>74</v>
      </c>
      <c r="B3268" s="18" t="s">
        <v>257</v>
      </c>
      <c r="C3268" s="12" t="s">
        <v>534</v>
      </c>
      <c r="D3268" s="12" t="s">
        <v>1808</v>
      </c>
      <c r="E3268" s="19" t="s">
        <v>5</v>
      </c>
      <c r="F3268" s="19" t="s">
        <v>2255</v>
      </c>
      <c r="G3268" s="19" t="s">
        <v>6432</v>
      </c>
      <c r="H3268" s="12" t="s">
        <v>5285</v>
      </c>
      <c r="I3268" s="20">
        <v>15788.32</v>
      </c>
      <c r="J3268" s="12" t="s">
        <v>2258</v>
      </c>
      <c r="K3268" s="12" t="s">
        <v>6433</v>
      </c>
      <c r="L3268" s="12" t="s">
        <v>2368</v>
      </c>
      <c r="M3268" s="12"/>
      <c r="N3268" s="12" t="s">
        <v>6434</v>
      </c>
      <c r="O3268" s="23">
        <v>0</v>
      </c>
      <c r="P3268" s="23">
        <v>10000</v>
      </c>
      <c r="Q3268" s="23">
        <v>0</v>
      </c>
      <c r="R3268" s="24">
        <v>0</v>
      </c>
      <c r="S3268" s="25">
        <v>720</v>
      </c>
      <c r="T3268" s="21"/>
      <c r="U3268" s="22" t="str">
        <f>IFERROR(VLOOKUP(B3268,[1]Planilha1!$A$1:$B$34,2,FALSE),"Liberado")</f>
        <v>Liberado</v>
      </c>
      <c r="V3268" s="21"/>
      <c r="W3268" s="21"/>
      <c r="X3268" s="21"/>
      <c r="Y3268" s="21"/>
      <c r="Z3268" s="21"/>
      <c r="AA3268" s="21"/>
      <c r="AB3268" s="21"/>
      <c r="AC3268" s="21"/>
      <c r="AD3268" s="21"/>
      <c r="AE3268" s="21"/>
      <c r="AF3268" s="21"/>
      <c r="AG3268" s="21"/>
      <c r="AH3268" s="21"/>
      <c r="AI3268" s="21"/>
      <c r="AJ3268" s="21"/>
      <c r="AK3268" s="21"/>
      <c r="AL3268" s="21"/>
      <c r="AM3268" s="21"/>
      <c r="AN3268" s="21"/>
      <c r="AO3268" s="21"/>
      <c r="AP3268" s="21"/>
      <c r="AQ3268" s="21"/>
      <c r="AR3268" s="21"/>
      <c r="AS3268" s="21"/>
      <c r="AT3268" s="21"/>
      <c r="AU3268" s="21"/>
      <c r="AV3268" s="21"/>
      <c r="AW3268" s="21"/>
      <c r="AX3268" s="21"/>
      <c r="AY3268" s="21"/>
      <c r="AZ3268" s="21"/>
      <c r="BA3268" s="21"/>
    </row>
    <row r="3269" spans="1:53" s="45" customFormat="1" ht="20.100000000000001" customHeight="1" x14ac:dyDescent="0.2">
      <c r="A3269" s="12" t="s">
        <v>74</v>
      </c>
      <c r="B3269" s="18" t="s">
        <v>257</v>
      </c>
      <c r="C3269" s="12" t="s">
        <v>556</v>
      </c>
      <c r="D3269" s="12" t="s">
        <v>1809</v>
      </c>
      <c r="E3269" s="19" t="s">
        <v>5</v>
      </c>
      <c r="F3269" s="19" t="s">
        <v>2255</v>
      </c>
      <c r="G3269" s="19" t="s">
        <v>6435</v>
      </c>
      <c r="H3269" s="12" t="s">
        <v>6436</v>
      </c>
      <c r="I3269" s="20">
        <v>5352.69</v>
      </c>
      <c r="J3269" s="12" t="s">
        <v>2258</v>
      </c>
      <c r="K3269" s="12" t="s">
        <v>6437</v>
      </c>
      <c r="L3269" s="12" t="s">
        <v>2368</v>
      </c>
      <c r="M3269" s="12"/>
      <c r="N3269" s="12" t="s">
        <v>2763</v>
      </c>
      <c r="O3269" s="23">
        <v>0</v>
      </c>
      <c r="P3269" s="23">
        <v>10000</v>
      </c>
      <c r="Q3269" s="23">
        <v>0</v>
      </c>
      <c r="R3269" s="24">
        <v>0</v>
      </c>
      <c r="S3269" s="25">
        <v>1040</v>
      </c>
      <c r="T3269" s="21"/>
      <c r="U3269" s="22" t="str">
        <f>IFERROR(VLOOKUP(B3269,[1]Planilha1!$A$1:$B$34,2,FALSE),"Liberado")</f>
        <v>Liberado</v>
      </c>
      <c r="V3269" s="21"/>
      <c r="W3269" s="21"/>
      <c r="X3269" s="21"/>
      <c r="Y3269" s="21"/>
      <c r="Z3269" s="21"/>
      <c r="AA3269" s="21"/>
      <c r="AB3269" s="21"/>
      <c r="AC3269" s="21"/>
      <c r="AD3269" s="21"/>
      <c r="AE3269" s="21"/>
      <c r="AF3269" s="21"/>
      <c r="AG3269" s="21"/>
      <c r="AH3269" s="21"/>
      <c r="AI3269" s="21"/>
      <c r="AJ3269" s="21"/>
      <c r="AK3269" s="21"/>
      <c r="AL3269" s="21"/>
      <c r="AM3269" s="21"/>
      <c r="AN3269" s="21"/>
      <c r="AO3269" s="21"/>
      <c r="AP3269" s="21"/>
      <c r="AQ3269" s="21"/>
      <c r="AR3269" s="21"/>
      <c r="AS3269" s="21"/>
      <c r="AT3269" s="21"/>
      <c r="AU3269" s="21"/>
      <c r="AV3269" s="21"/>
      <c r="AW3269" s="21"/>
      <c r="AX3269" s="21"/>
      <c r="AY3269" s="21"/>
      <c r="AZ3269" s="21"/>
      <c r="BA3269" s="21"/>
    </row>
    <row r="3270" spans="1:53" s="45" customFormat="1" ht="20.100000000000001" customHeight="1" x14ac:dyDescent="0.2">
      <c r="A3270" s="12" t="s">
        <v>74</v>
      </c>
      <c r="B3270" s="18" t="s">
        <v>257</v>
      </c>
      <c r="C3270" s="12" t="s">
        <v>556</v>
      </c>
      <c r="D3270" s="12" t="s">
        <v>1810</v>
      </c>
      <c r="E3270" s="19" t="s">
        <v>5</v>
      </c>
      <c r="F3270" s="19" t="s">
        <v>2244</v>
      </c>
      <c r="G3270" s="19" t="s">
        <v>6438</v>
      </c>
      <c r="H3270" s="12" t="s">
        <v>6439</v>
      </c>
      <c r="I3270" s="20">
        <v>15110.1</v>
      </c>
      <c r="J3270" s="12" t="s">
        <v>2258</v>
      </c>
      <c r="K3270" s="12" t="s">
        <v>6440</v>
      </c>
      <c r="L3270" s="12" t="s">
        <v>2368</v>
      </c>
      <c r="M3270" s="12"/>
      <c r="N3270" s="12" t="s">
        <v>6441</v>
      </c>
      <c r="O3270" s="23">
        <v>0</v>
      </c>
      <c r="P3270" s="23">
        <v>10000</v>
      </c>
      <c r="Q3270" s="23">
        <v>0</v>
      </c>
      <c r="R3270" s="24">
        <v>0</v>
      </c>
      <c r="S3270" s="25">
        <v>1040</v>
      </c>
      <c r="T3270" s="21"/>
      <c r="U3270" s="22" t="str">
        <f>IFERROR(VLOOKUP(B3270,[1]Planilha1!$A$1:$B$34,2,FALSE),"Liberado")</f>
        <v>Liberado</v>
      </c>
      <c r="V3270" s="21"/>
      <c r="W3270" s="21"/>
      <c r="X3270" s="21"/>
      <c r="Y3270" s="21"/>
      <c r="Z3270" s="21"/>
      <c r="AA3270" s="21"/>
      <c r="AB3270" s="21"/>
      <c r="AC3270" s="21"/>
      <c r="AD3270" s="21"/>
      <c r="AE3270" s="21"/>
      <c r="AF3270" s="21"/>
      <c r="AG3270" s="21"/>
      <c r="AH3270" s="21"/>
      <c r="AI3270" s="21"/>
      <c r="AJ3270" s="21"/>
      <c r="AK3270" s="21"/>
      <c r="AL3270" s="21"/>
      <c r="AM3270" s="21"/>
      <c r="AN3270" s="21"/>
      <c r="AO3270" s="21"/>
      <c r="AP3270" s="21"/>
      <c r="AQ3270" s="21"/>
      <c r="AR3270" s="21"/>
      <c r="AS3270" s="21"/>
      <c r="AT3270" s="21"/>
      <c r="AU3270" s="21"/>
      <c r="AV3270" s="21"/>
      <c r="AW3270" s="21"/>
      <c r="AX3270" s="21"/>
      <c r="AY3270" s="21"/>
      <c r="AZ3270" s="21"/>
      <c r="BA3270" s="21"/>
    </row>
    <row r="3271" spans="1:53" s="45" customFormat="1" ht="20.100000000000001" customHeight="1" x14ac:dyDescent="0.2">
      <c r="A3271" s="12" t="s">
        <v>74</v>
      </c>
      <c r="B3271" s="18" t="s">
        <v>257</v>
      </c>
      <c r="C3271" s="12" t="s">
        <v>556</v>
      </c>
      <c r="D3271" s="12" t="s">
        <v>1811</v>
      </c>
      <c r="E3271" s="19" t="s">
        <v>5</v>
      </c>
      <c r="F3271" s="19" t="s">
        <v>2244</v>
      </c>
      <c r="G3271" s="19" t="s">
        <v>6445</v>
      </c>
      <c r="H3271" s="12" t="s">
        <v>6446</v>
      </c>
      <c r="I3271" s="20">
        <v>137567</v>
      </c>
      <c r="J3271" s="12" t="s">
        <v>2258</v>
      </c>
      <c r="K3271" s="12" t="s">
        <v>6447</v>
      </c>
      <c r="L3271" s="12" t="s">
        <v>2368</v>
      </c>
      <c r="M3271" s="12"/>
      <c r="N3271" s="12" t="s">
        <v>6448</v>
      </c>
      <c r="O3271" s="23">
        <v>0</v>
      </c>
      <c r="P3271" s="23">
        <v>10000</v>
      </c>
      <c r="Q3271" s="23">
        <v>0</v>
      </c>
      <c r="R3271" s="24">
        <v>0</v>
      </c>
      <c r="S3271" s="25">
        <v>880</v>
      </c>
      <c r="T3271" s="21"/>
      <c r="U3271" s="22" t="str">
        <f>IFERROR(VLOOKUP(B3271,[1]Planilha1!$A$1:$B$34,2,FALSE),"Liberado")</f>
        <v>Liberado</v>
      </c>
      <c r="V3271" s="21"/>
      <c r="W3271" s="21"/>
      <c r="X3271" s="21"/>
      <c r="Y3271" s="21"/>
      <c r="Z3271" s="21"/>
      <c r="AA3271" s="21"/>
      <c r="AB3271" s="21"/>
      <c r="AC3271" s="21"/>
      <c r="AD3271" s="21"/>
      <c r="AE3271" s="21"/>
      <c r="AF3271" s="21"/>
      <c r="AG3271" s="21"/>
      <c r="AH3271" s="21"/>
      <c r="AI3271" s="21"/>
      <c r="AJ3271" s="21"/>
      <c r="AK3271" s="21"/>
      <c r="AL3271" s="21"/>
      <c r="AM3271" s="21"/>
      <c r="AN3271" s="21"/>
      <c r="AO3271" s="21"/>
      <c r="AP3271" s="21"/>
      <c r="AQ3271" s="21"/>
      <c r="AR3271" s="21"/>
      <c r="AS3271" s="21"/>
      <c r="AT3271" s="21"/>
      <c r="AU3271" s="21"/>
      <c r="AV3271" s="21"/>
      <c r="AW3271" s="21"/>
      <c r="AX3271" s="21"/>
      <c r="AY3271" s="21"/>
      <c r="AZ3271" s="21"/>
      <c r="BA3271" s="21"/>
    </row>
    <row r="3272" spans="1:53" s="45" customFormat="1" ht="20.100000000000001" customHeight="1" x14ac:dyDescent="0.2">
      <c r="A3272" s="12" t="s">
        <v>74</v>
      </c>
      <c r="B3272" s="18" t="s">
        <v>257</v>
      </c>
      <c r="C3272" s="12" t="s">
        <v>556</v>
      </c>
      <c r="D3272" s="12" t="s">
        <v>1811</v>
      </c>
      <c r="E3272" s="19" t="s">
        <v>5</v>
      </c>
      <c r="F3272" s="19" t="s">
        <v>2244</v>
      </c>
      <c r="G3272" s="19" t="s">
        <v>6442</v>
      </c>
      <c r="H3272" s="12" t="s">
        <v>6443</v>
      </c>
      <c r="I3272" s="20">
        <v>1556524.75</v>
      </c>
      <c r="J3272" s="12" t="s">
        <v>2258</v>
      </c>
      <c r="K3272" s="12" t="s">
        <v>6444</v>
      </c>
      <c r="L3272" s="12" t="s">
        <v>2368</v>
      </c>
      <c r="M3272" s="12"/>
      <c r="N3272" s="12" t="s">
        <v>2412</v>
      </c>
      <c r="O3272" s="23">
        <v>0</v>
      </c>
      <c r="P3272" s="23">
        <v>10000</v>
      </c>
      <c r="Q3272" s="23">
        <v>0</v>
      </c>
      <c r="R3272" s="24">
        <v>0</v>
      </c>
      <c r="S3272" s="25">
        <v>800</v>
      </c>
      <c r="T3272" s="21"/>
      <c r="U3272" s="22" t="str">
        <f>IFERROR(VLOOKUP(B3272,[1]Planilha1!$A$1:$B$34,2,FALSE),"Liberado")</f>
        <v>Liberado</v>
      </c>
      <c r="V3272" s="21"/>
      <c r="W3272" s="21"/>
      <c r="X3272" s="21"/>
      <c r="Y3272" s="21"/>
      <c r="Z3272" s="21"/>
      <c r="AA3272" s="21"/>
      <c r="AB3272" s="21"/>
      <c r="AC3272" s="21"/>
      <c r="AD3272" s="21"/>
      <c r="AE3272" s="21"/>
      <c r="AF3272" s="21"/>
      <c r="AG3272" s="21"/>
      <c r="AH3272" s="21"/>
      <c r="AI3272" s="21"/>
      <c r="AJ3272" s="21"/>
      <c r="AK3272" s="21"/>
      <c r="AL3272" s="21"/>
      <c r="AM3272" s="21"/>
      <c r="AN3272" s="21"/>
      <c r="AO3272" s="21"/>
      <c r="AP3272" s="21"/>
      <c r="AQ3272" s="21"/>
      <c r="AR3272" s="21"/>
      <c r="AS3272" s="21"/>
      <c r="AT3272" s="21"/>
      <c r="AU3272" s="21"/>
      <c r="AV3272" s="21"/>
      <c r="AW3272" s="21"/>
      <c r="AX3272" s="21"/>
      <c r="AY3272" s="21"/>
      <c r="AZ3272" s="21"/>
      <c r="BA3272" s="21"/>
    </row>
    <row r="3273" spans="1:53" s="45" customFormat="1" ht="20.100000000000001" customHeight="1" x14ac:dyDescent="0.2">
      <c r="A3273" s="12" t="s">
        <v>74</v>
      </c>
      <c r="B3273" s="18" t="s">
        <v>257</v>
      </c>
      <c r="C3273" s="12" t="s">
        <v>556</v>
      </c>
      <c r="D3273" s="12" t="s">
        <v>1812</v>
      </c>
      <c r="E3273" s="19" t="s">
        <v>5</v>
      </c>
      <c r="F3273" s="19" t="s">
        <v>6</v>
      </c>
      <c r="G3273" s="19" t="s">
        <v>6449</v>
      </c>
      <c r="H3273" s="12" t="s">
        <v>6450</v>
      </c>
      <c r="I3273" s="20">
        <v>148335</v>
      </c>
      <c r="J3273" s="12" t="s">
        <v>2258</v>
      </c>
      <c r="K3273" s="12" t="s">
        <v>6451</v>
      </c>
      <c r="L3273" s="12" t="s">
        <v>2368</v>
      </c>
      <c r="M3273" s="12"/>
      <c r="N3273" s="12" t="s">
        <v>6179</v>
      </c>
      <c r="O3273" s="23">
        <v>0</v>
      </c>
      <c r="P3273" s="23">
        <v>0</v>
      </c>
      <c r="Q3273" s="23">
        <v>0</v>
      </c>
      <c r="R3273" s="24">
        <v>0</v>
      </c>
      <c r="S3273" s="25">
        <v>720</v>
      </c>
      <c r="T3273" s="21"/>
      <c r="U3273" s="22" t="str">
        <f>IFERROR(VLOOKUP(B3273,[1]Planilha1!$A$1:$B$34,2,FALSE),"Liberado")</f>
        <v>Liberado</v>
      </c>
      <c r="V3273" s="21"/>
      <c r="W3273" s="21"/>
      <c r="X3273" s="21"/>
      <c r="Y3273" s="21"/>
      <c r="Z3273" s="21"/>
      <c r="AA3273" s="21"/>
      <c r="AB3273" s="21"/>
      <c r="AC3273" s="21"/>
      <c r="AD3273" s="21"/>
      <c r="AE3273" s="21"/>
      <c r="AF3273" s="21"/>
      <c r="AG3273" s="21"/>
      <c r="AH3273" s="21"/>
      <c r="AI3273" s="21"/>
      <c r="AJ3273" s="21"/>
      <c r="AK3273" s="21"/>
      <c r="AL3273" s="21"/>
      <c r="AM3273" s="21"/>
      <c r="AN3273" s="21"/>
      <c r="AO3273" s="21"/>
      <c r="AP3273" s="21"/>
      <c r="AQ3273" s="21"/>
      <c r="AR3273" s="21"/>
      <c r="AS3273" s="21"/>
      <c r="AT3273" s="21"/>
      <c r="AU3273" s="21"/>
      <c r="AV3273" s="21"/>
      <c r="AW3273" s="21"/>
      <c r="AX3273" s="21"/>
      <c r="AY3273" s="21"/>
      <c r="AZ3273" s="21"/>
      <c r="BA3273" s="21"/>
    </row>
    <row r="3274" spans="1:53" s="45" customFormat="1" ht="20.100000000000001" customHeight="1" x14ac:dyDescent="0.2">
      <c r="A3274" s="12" t="s">
        <v>74</v>
      </c>
      <c r="B3274" s="18" t="s">
        <v>257</v>
      </c>
      <c r="C3274" s="12" t="s">
        <v>556</v>
      </c>
      <c r="D3274" s="12" t="s">
        <v>1813</v>
      </c>
      <c r="E3274" s="19" t="s">
        <v>5</v>
      </c>
      <c r="F3274" s="19" t="s">
        <v>2244</v>
      </c>
      <c r="G3274" s="19" t="s">
        <v>6452</v>
      </c>
      <c r="H3274" s="12" t="s">
        <v>6443</v>
      </c>
      <c r="I3274" s="20">
        <v>3100</v>
      </c>
      <c r="J3274" s="12" t="s">
        <v>2258</v>
      </c>
      <c r="K3274" s="12" t="s">
        <v>2410</v>
      </c>
      <c r="L3274" s="12" t="s">
        <v>2368</v>
      </c>
      <c r="M3274" s="12"/>
      <c r="N3274" s="12" t="s">
        <v>2412</v>
      </c>
      <c r="O3274" s="23">
        <v>0</v>
      </c>
      <c r="P3274" s="23">
        <v>10000</v>
      </c>
      <c r="Q3274" s="23">
        <v>0</v>
      </c>
      <c r="R3274" s="24">
        <v>0</v>
      </c>
      <c r="S3274" s="25">
        <v>560</v>
      </c>
      <c r="T3274" s="21"/>
      <c r="U3274" s="22" t="str">
        <f>IFERROR(VLOOKUP(B3274,[1]Planilha1!$A$1:$B$34,2,FALSE),"Liberado")</f>
        <v>Liberado</v>
      </c>
      <c r="V3274" s="21"/>
      <c r="W3274" s="21"/>
      <c r="X3274" s="21"/>
      <c r="Y3274" s="21"/>
      <c r="Z3274" s="21"/>
      <c r="AA3274" s="21"/>
      <c r="AB3274" s="21"/>
      <c r="AC3274" s="21"/>
      <c r="AD3274" s="21"/>
      <c r="AE3274" s="21"/>
      <c r="AF3274" s="21"/>
      <c r="AG3274" s="21"/>
      <c r="AH3274" s="21"/>
      <c r="AI3274" s="21"/>
      <c r="AJ3274" s="21"/>
      <c r="AK3274" s="21"/>
      <c r="AL3274" s="21"/>
      <c r="AM3274" s="21"/>
      <c r="AN3274" s="21"/>
      <c r="AO3274" s="21"/>
      <c r="AP3274" s="21"/>
      <c r="AQ3274" s="21"/>
      <c r="AR3274" s="21"/>
      <c r="AS3274" s="21"/>
      <c r="AT3274" s="21"/>
      <c r="AU3274" s="21"/>
      <c r="AV3274" s="21"/>
      <c r="AW3274" s="21"/>
      <c r="AX3274" s="21"/>
      <c r="AY3274" s="21"/>
      <c r="AZ3274" s="21"/>
      <c r="BA3274" s="21"/>
    </row>
    <row r="3275" spans="1:53" s="45" customFormat="1" ht="20.100000000000001" customHeight="1" x14ac:dyDescent="0.2">
      <c r="A3275" s="12" t="s">
        <v>74</v>
      </c>
      <c r="B3275" s="18" t="s">
        <v>257</v>
      </c>
      <c r="C3275" s="12" t="s">
        <v>556</v>
      </c>
      <c r="D3275" s="12" t="s">
        <v>1814</v>
      </c>
      <c r="E3275" s="19" t="s">
        <v>5</v>
      </c>
      <c r="F3275" s="19" t="s">
        <v>2273</v>
      </c>
      <c r="G3275" s="19" t="s">
        <v>6453</v>
      </c>
      <c r="H3275" s="12" t="s">
        <v>6454</v>
      </c>
      <c r="I3275" s="20">
        <v>10154.02</v>
      </c>
      <c r="J3275" s="12" t="s">
        <v>2258</v>
      </c>
      <c r="K3275" s="12" t="s">
        <v>6455</v>
      </c>
      <c r="L3275" s="12" t="s">
        <v>2368</v>
      </c>
      <c r="M3275" s="12"/>
      <c r="N3275" s="12" t="s">
        <v>3632</v>
      </c>
      <c r="O3275" s="23">
        <v>0</v>
      </c>
      <c r="P3275" s="23">
        <v>12154.02</v>
      </c>
      <c r="Q3275" s="23">
        <v>0</v>
      </c>
      <c r="R3275" s="24">
        <v>0</v>
      </c>
      <c r="S3275" s="25">
        <v>384</v>
      </c>
      <c r="T3275" s="21"/>
      <c r="U3275" s="22" t="str">
        <f>IFERROR(VLOOKUP(B3275,[1]Planilha1!$A$1:$B$34,2,FALSE),"Liberado")</f>
        <v>Liberado</v>
      </c>
      <c r="V3275" s="21"/>
      <c r="W3275" s="21"/>
      <c r="X3275" s="21"/>
      <c r="Y3275" s="21"/>
      <c r="Z3275" s="21"/>
      <c r="AA3275" s="21"/>
      <c r="AB3275" s="21"/>
      <c r="AC3275" s="21"/>
      <c r="AD3275" s="21"/>
      <c r="AE3275" s="21"/>
      <c r="AF3275" s="21"/>
      <c r="AG3275" s="21"/>
      <c r="AH3275" s="21"/>
      <c r="AI3275" s="21"/>
      <c r="AJ3275" s="21"/>
      <c r="AK3275" s="21"/>
      <c r="AL3275" s="21"/>
      <c r="AM3275" s="21"/>
      <c r="AN3275" s="21"/>
      <c r="AO3275" s="21"/>
      <c r="AP3275" s="21"/>
      <c r="AQ3275" s="21"/>
      <c r="AR3275" s="21"/>
      <c r="AS3275" s="21"/>
      <c r="AT3275" s="21"/>
      <c r="AU3275" s="21"/>
      <c r="AV3275" s="21"/>
      <c r="AW3275" s="21"/>
      <c r="AX3275" s="21"/>
      <c r="AY3275" s="21"/>
      <c r="AZ3275" s="21"/>
      <c r="BA3275" s="21"/>
    </row>
    <row r="3276" spans="1:53" s="45" customFormat="1" ht="20.100000000000001" customHeight="1" x14ac:dyDescent="0.2">
      <c r="A3276" s="12" t="s">
        <v>74</v>
      </c>
      <c r="B3276" s="18" t="s">
        <v>257</v>
      </c>
      <c r="C3276" s="12" t="s">
        <v>556</v>
      </c>
      <c r="D3276" s="12" t="s">
        <v>1815</v>
      </c>
      <c r="E3276" s="19" t="s">
        <v>5</v>
      </c>
      <c r="F3276" s="19" t="s">
        <v>10</v>
      </c>
      <c r="G3276" s="19" t="s">
        <v>6456</v>
      </c>
      <c r="H3276" s="12" t="s">
        <v>6457</v>
      </c>
      <c r="I3276" s="20">
        <v>26812.3</v>
      </c>
      <c r="J3276" s="12" t="s">
        <v>2258</v>
      </c>
      <c r="K3276" s="12" t="s">
        <v>6458</v>
      </c>
      <c r="L3276" s="12" t="s">
        <v>2368</v>
      </c>
      <c r="M3276" s="12"/>
      <c r="N3276" s="12" t="s">
        <v>2412</v>
      </c>
      <c r="O3276" s="23">
        <v>0</v>
      </c>
      <c r="P3276" s="23">
        <v>10000</v>
      </c>
      <c r="Q3276" s="23">
        <v>0</v>
      </c>
      <c r="R3276" s="24">
        <v>0</v>
      </c>
      <c r="S3276" s="25">
        <v>800</v>
      </c>
      <c r="T3276" s="21"/>
      <c r="U3276" s="22" t="str">
        <f>IFERROR(VLOOKUP(B3276,[1]Planilha1!$A$1:$B$34,2,FALSE),"Liberado")</f>
        <v>Liberado</v>
      </c>
      <c r="V3276" s="21"/>
      <c r="W3276" s="21"/>
      <c r="X3276" s="21"/>
      <c r="Y3276" s="21"/>
      <c r="Z3276" s="21"/>
      <c r="AA3276" s="21"/>
      <c r="AB3276" s="21"/>
      <c r="AC3276" s="21"/>
      <c r="AD3276" s="21"/>
      <c r="AE3276" s="21"/>
      <c r="AF3276" s="21"/>
      <c r="AG3276" s="21"/>
      <c r="AH3276" s="21"/>
      <c r="AI3276" s="21"/>
      <c r="AJ3276" s="21"/>
      <c r="AK3276" s="21"/>
      <c r="AL3276" s="21"/>
      <c r="AM3276" s="21"/>
      <c r="AN3276" s="21"/>
      <c r="AO3276" s="21"/>
      <c r="AP3276" s="21"/>
      <c r="AQ3276" s="21"/>
      <c r="AR3276" s="21"/>
      <c r="AS3276" s="21"/>
      <c r="AT3276" s="21"/>
      <c r="AU3276" s="21"/>
      <c r="AV3276" s="21"/>
      <c r="AW3276" s="21"/>
      <c r="AX3276" s="21"/>
      <c r="AY3276" s="21"/>
      <c r="AZ3276" s="21"/>
      <c r="BA3276" s="21"/>
    </row>
    <row r="3277" spans="1:53" s="45" customFormat="1" ht="20.100000000000001" customHeight="1" x14ac:dyDescent="0.2">
      <c r="A3277" s="12" t="s">
        <v>74</v>
      </c>
      <c r="B3277" s="18" t="s">
        <v>257</v>
      </c>
      <c r="C3277" s="12" t="s">
        <v>556</v>
      </c>
      <c r="D3277" s="12" t="s">
        <v>10979</v>
      </c>
      <c r="E3277" s="19" t="s">
        <v>5</v>
      </c>
      <c r="F3277" s="19" t="s">
        <v>2255</v>
      </c>
      <c r="G3277" s="19" t="s">
        <v>10980</v>
      </c>
      <c r="H3277" s="12" t="s">
        <v>6454</v>
      </c>
      <c r="I3277" s="20">
        <v>12489.68</v>
      </c>
      <c r="J3277" s="12" t="s">
        <v>2258</v>
      </c>
      <c r="K3277" s="12" t="s">
        <v>10981</v>
      </c>
      <c r="L3277" s="12" t="s">
        <v>2368</v>
      </c>
      <c r="M3277" s="12"/>
      <c r="N3277" s="12" t="s">
        <v>10982</v>
      </c>
      <c r="O3277" s="23">
        <v>12489.68</v>
      </c>
      <c r="P3277" s="23">
        <v>0</v>
      </c>
      <c r="Q3277" s="23">
        <v>0</v>
      </c>
      <c r="R3277" s="24">
        <v>0</v>
      </c>
      <c r="S3277" s="25">
        <v>480</v>
      </c>
      <c r="T3277" s="21"/>
      <c r="U3277" s="22" t="str">
        <f>IFERROR(VLOOKUP(B3277,[1]Planilha1!$A$1:$B$34,2,FALSE),"Liberado")</f>
        <v>Liberado</v>
      </c>
      <c r="V3277" s="21"/>
      <c r="W3277" s="21"/>
      <c r="X3277" s="21"/>
      <c r="Y3277" s="21"/>
      <c r="Z3277" s="21"/>
      <c r="AA3277" s="21"/>
      <c r="AB3277" s="21"/>
      <c r="AC3277" s="21"/>
      <c r="AD3277" s="21"/>
      <c r="AE3277" s="21"/>
      <c r="AF3277" s="21"/>
      <c r="AG3277" s="21"/>
      <c r="AH3277" s="21"/>
      <c r="AI3277" s="21"/>
      <c r="AJ3277" s="21"/>
      <c r="AK3277" s="21"/>
      <c r="AL3277" s="21"/>
      <c r="AM3277" s="21"/>
      <c r="AN3277" s="21"/>
      <c r="AO3277" s="21"/>
      <c r="AP3277" s="21"/>
      <c r="AQ3277" s="21"/>
      <c r="AR3277" s="21"/>
      <c r="AS3277" s="21"/>
      <c r="AT3277" s="21"/>
      <c r="AU3277" s="21"/>
      <c r="AV3277" s="21"/>
      <c r="AW3277" s="21"/>
      <c r="AX3277" s="21"/>
      <c r="AY3277" s="21"/>
      <c r="AZ3277" s="21"/>
      <c r="BA3277" s="21"/>
    </row>
    <row r="3278" spans="1:53" s="45" customFormat="1" ht="20.100000000000001" customHeight="1" x14ac:dyDescent="0.2">
      <c r="A3278" s="12" t="s">
        <v>74</v>
      </c>
      <c r="B3278" s="18" t="s">
        <v>257</v>
      </c>
      <c r="C3278" s="12" t="s">
        <v>556</v>
      </c>
      <c r="D3278" s="12" t="s">
        <v>10983</v>
      </c>
      <c r="E3278" s="19" t="s">
        <v>5</v>
      </c>
      <c r="F3278" s="19" t="s">
        <v>3968</v>
      </c>
      <c r="G3278" s="19" t="s">
        <v>10984</v>
      </c>
      <c r="H3278" s="12" t="s">
        <v>2583</v>
      </c>
      <c r="I3278" s="20">
        <v>595500</v>
      </c>
      <c r="J3278" s="12" t="s">
        <v>2258</v>
      </c>
      <c r="K3278" s="12" t="s">
        <v>10985</v>
      </c>
      <c r="L3278" s="12" t="s">
        <v>2368</v>
      </c>
      <c r="M3278" s="12"/>
      <c r="N3278" s="12" t="s">
        <v>10986</v>
      </c>
      <c r="O3278" s="23">
        <v>0</v>
      </c>
      <c r="P3278" s="23">
        <v>595500</v>
      </c>
      <c r="Q3278" s="23">
        <v>0</v>
      </c>
      <c r="R3278" s="24">
        <v>0</v>
      </c>
      <c r="S3278" s="25">
        <v>320</v>
      </c>
      <c r="T3278" s="21"/>
      <c r="U3278" s="22" t="str">
        <f>IFERROR(VLOOKUP(B3278,[1]Planilha1!$A$1:$B$34,2,FALSE),"Liberado")</f>
        <v>Liberado</v>
      </c>
      <c r="V3278" s="21"/>
      <c r="W3278" s="21"/>
      <c r="X3278" s="21"/>
      <c r="Y3278" s="21"/>
      <c r="Z3278" s="21"/>
      <c r="AA3278" s="21"/>
      <c r="AB3278" s="21"/>
      <c r="AC3278" s="21"/>
      <c r="AD3278" s="21"/>
      <c r="AE3278" s="21"/>
      <c r="AF3278" s="21"/>
      <c r="AG3278" s="21"/>
      <c r="AH3278" s="21"/>
      <c r="AI3278" s="21"/>
      <c r="AJ3278" s="21"/>
      <c r="AK3278" s="21"/>
      <c r="AL3278" s="21"/>
      <c r="AM3278" s="21"/>
      <c r="AN3278" s="21"/>
      <c r="AO3278" s="21"/>
      <c r="AP3278" s="21"/>
      <c r="AQ3278" s="21"/>
      <c r="AR3278" s="21"/>
      <c r="AS3278" s="21"/>
      <c r="AT3278" s="21"/>
      <c r="AU3278" s="21"/>
      <c r="AV3278" s="21"/>
      <c r="AW3278" s="21"/>
      <c r="AX3278" s="21"/>
      <c r="AY3278" s="21"/>
      <c r="AZ3278" s="21"/>
      <c r="BA3278" s="21"/>
    </row>
    <row r="3279" spans="1:53" s="45" customFormat="1" ht="20.100000000000001" customHeight="1" x14ac:dyDescent="0.2">
      <c r="A3279" s="12" t="s">
        <v>74</v>
      </c>
      <c r="B3279" s="18" t="s">
        <v>257</v>
      </c>
      <c r="C3279" s="12" t="s">
        <v>574</v>
      </c>
      <c r="D3279" s="12" t="s">
        <v>10987</v>
      </c>
      <c r="E3279" s="19" t="s">
        <v>5</v>
      </c>
      <c r="F3279" s="19" t="s">
        <v>4670</v>
      </c>
      <c r="G3279" s="19" t="s">
        <v>10988</v>
      </c>
      <c r="H3279" s="12" t="s">
        <v>3227</v>
      </c>
      <c r="I3279" s="20">
        <v>50033.52</v>
      </c>
      <c r="J3279" s="12" t="s">
        <v>2258</v>
      </c>
      <c r="K3279" s="12" t="s">
        <v>10989</v>
      </c>
      <c r="L3279" s="12" t="s">
        <v>2368</v>
      </c>
      <c r="M3279" s="12"/>
      <c r="N3279" s="12" t="s">
        <v>3083</v>
      </c>
      <c r="O3279" s="23">
        <v>0</v>
      </c>
      <c r="P3279" s="23">
        <v>50033</v>
      </c>
      <c r="Q3279" s="23">
        <v>0</v>
      </c>
      <c r="R3279" s="24">
        <v>0</v>
      </c>
      <c r="S3279" s="25">
        <v>120</v>
      </c>
      <c r="T3279" s="21"/>
      <c r="U3279" s="22" t="str">
        <f>IFERROR(VLOOKUP(B3279,[1]Planilha1!$A$1:$B$34,2,FALSE),"Liberado")</f>
        <v>Liberado</v>
      </c>
      <c r="V3279" s="21"/>
      <c r="W3279" s="21"/>
      <c r="X3279" s="21"/>
      <c r="Y3279" s="21"/>
      <c r="Z3279" s="21"/>
      <c r="AA3279" s="21"/>
      <c r="AB3279" s="21"/>
      <c r="AC3279" s="21"/>
      <c r="AD3279" s="21"/>
      <c r="AE3279" s="21"/>
      <c r="AF3279" s="21"/>
      <c r="AG3279" s="21"/>
      <c r="AH3279" s="21"/>
      <c r="AI3279" s="21"/>
      <c r="AJ3279" s="21"/>
      <c r="AK3279" s="21"/>
      <c r="AL3279" s="21"/>
      <c r="AM3279" s="21"/>
      <c r="AN3279" s="21"/>
      <c r="AO3279" s="21"/>
      <c r="AP3279" s="21"/>
      <c r="AQ3279" s="21"/>
      <c r="AR3279" s="21"/>
      <c r="AS3279" s="21"/>
      <c r="AT3279" s="21"/>
      <c r="AU3279" s="21"/>
      <c r="AV3279" s="21"/>
      <c r="AW3279" s="21"/>
      <c r="AX3279" s="21"/>
      <c r="AY3279" s="21"/>
      <c r="AZ3279" s="21"/>
      <c r="BA3279" s="21"/>
    </row>
    <row r="3280" spans="1:53" s="45" customFormat="1" ht="20.100000000000001" customHeight="1" x14ac:dyDescent="0.2">
      <c r="A3280" s="12" t="s">
        <v>74</v>
      </c>
      <c r="B3280" s="18" t="s">
        <v>257</v>
      </c>
      <c r="C3280" s="12" t="s">
        <v>602</v>
      </c>
      <c r="D3280" s="12" t="s">
        <v>10990</v>
      </c>
      <c r="E3280" s="19" t="s">
        <v>5</v>
      </c>
      <c r="F3280" s="19" t="s">
        <v>2244</v>
      </c>
      <c r="G3280" s="19" t="s">
        <v>10991</v>
      </c>
      <c r="H3280" s="12" t="s">
        <v>10992</v>
      </c>
      <c r="I3280" s="20">
        <v>15000</v>
      </c>
      <c r="J3280" s="12" t="s">
        <v>2258</v>
      </c>
      <c r="K3280" s="12" t="s">
        <v>2410</v>
      </c>
      <c r="L3280" s="12" t="s">
        <v>2368</v>
      </c>
      <c r="M3280" s="12"/>
      <c r="N3280" s="12" t="s">
        <v>2412</v>
      </c>
      <c r="O3280" s="23">
        <v>0</v>
      </c>
      <c r="P3280" s="23">
        <v>10000</v>
      </c>
      <c r="Q3280" s="23">
        <v>0</v>
      </c>
      <c r="R3280" s="24">
        <v>0</v>
      </c>
      <c r="S3280" s="25">
        <v>200</v>
      </c>
      <c r="T3280" s="21"/>
      <c r="U3280" s="22" t="str">
        <f>IFERROR(VLOOKUP(B3280,[1]Planilha1!$A$1:$B$34,2,FALSE),"Liberado")</f>
        <v>Liberado</v>
      </c>
      <c r="V3280" s="21"/>
      <c r="W3280" s="21"/>
      <c r="X3280" s="21"/>
      <c r="Y3280" s="21"/>
      <c r="Z3280" s="21"/>
      <c r="AA3280" s="21"/>
      <c r="AB3280" s="21"/>
      <c r="AC3280" s="21"/>
      <c r="AD3280" s="21"/>
      <c r="AE3280" s="21"/>
      <c r="AF3280" s="21"/>
      <c r="AG3280" s="21"/>
      <c r="AH3280" s="21"/>
      <c r="AI3280" s="21"/>
      <c r="AJ3280" s="21"/>
      <c r="AK3280" s="21"/>
      <c r="AL3280" s="21"/>
      <c r="AM3280" s="21"/>
      <c r="AN3280" s="21"/>
      <c r="AO3280" s="21"/>
      <c r="AP3280" s="21"/>
      <c r="AQ3280" s="21"/>
      <c r="AR3280" s="21"/>
      <c r="AS3280" s="21"/>
      <c r="AT3280" s="21"/>
      <c r="AU3280" s="21"/>
      <c r="AV3280" s="21"/>
      <c r="AW3280" s="21"/>
      <c r="AX3280" s="21"/>
      <c r="AY3280" s="21"/>
      <c r="AZ3280" s="21"/>
      <c r="BA3280" s="21"/>
    </row>
    <row r="3281" spans="1:53" s="45" customFormat="1" ht="20.100000000000001" customHeight="1" x14ac:dyDescent="0.2">
      <c r="A3281" s="12" t="s">
        <v>74</v>
      </c>
      <c r="B3281" s="18" t="s">
        <v>257</v>
      </c>
      <c r="C3281" s="12" t="s">
        <v>602</v>
      </c>
      <c r="D3281" s="12" t="s">
        <v>10993</v>
      </c>
      <c r="E3281" s="19" t="s">
        <v>5</v>
      </c>
      <c r="F3281" s="19" t="s">
        <v>2244</v>
      </c>
      <c r="G3281" s="19" t="s">
        <v>10994</v>
      </c>
      <c r="H3281" s="12" t="s">
        <v>10995</v>
      </c>
      <c r="I3281" s="20">
        <v>15000</v>
      </c>
      <c r="J3281" s="12" t="s">
        <v>2258</v>
      </c>
      <c r="K3281" s="12" t="s">
        <v>2410</v>
      </c>
      <c r="L3281" s="12" t="s">
        <v>2368</v>
      </c>
      <c r="M3281" s="12"/>
      <c r="N3281" s="12" t="s">
        <v>2412</v>
      </c>
      <c r="O3281" s="23">
        <v>0</v>
      </c>
      <c r="P3281" s="23">
        <v>10000</v>
      </c>
      <c r="Q3281" s="23">
        <v>0</v>
      </c>
      <c r="R3281" s="24">
        <v>0</v>
      </c>
      <c r="S3281" s="25">
        <v>240</v>
      </c>
      <c r="T3281" s="21"/>
      <c r="U3281" s="22" t="str">
        <f>IFERROR(VLOOKUP(B3281,[1]Planilha1!$A$1:$B$34,2,FALSE),"Liberado")</f>
        <v>Liberado</v>
      </c>
      <c r="V3281" s="21"/>
      <c r="W3281" s="21"/>
      <c r="X3281" s="21"/>
      <c r="Y3281" s="21"/>
      <c r="Z3281" s="21"/>
      <c r="AA3281" s="21"/>
      <c r="AB3281" s="21"/>
      <c r="AC3281" s="21"/>
      <c r="AD3281" s="21"/>
      <c r="AE3281" s="21"/>
      <c r="AF3281" s="21"/>
      <c r="AG3281" s="21"/>
      <c r="AH3281" s="21"/>
      <c r="AI3281" s="21"/>
      <c r="AJ3281" s="21"/>
      <c r="AK3281" s="21"/>
      <c r="AL3281" s="21"/>
      <c r="AM3281" s="21"/>
      <c r="AN3281" s="21"/>
      <c r="AO3281" s="21"/>
      <c r="AP3281" s="21"/>
      <c r="AQ3281" s="21"/>
      <c r="AR3281" s="21"/>
      <c r="AS3281" s="21"/>
      <c r="AT3281" s="21"/>
      <c r="AU3281" s="21"/>
      <c r="AV3281" s="21"/>
      <c r="AW3281" s="21"/>
      <c r="AX3281" s="21"/>
      <c r="AY3281" s="21"/>
      <c r="AZ3281" s="21"/>
      <c r="BA3281" s="21"/>
    </row>
    <row r="3282" spans="1:53" s="45" customFormat="1" ht="20.100000000000001" customHeight="1" x14ac:dyDescent="0.2">
      <c r="A3282" s="12" t="s">
        <v>74</v>
      </c>
      <c r="B3282" s="18" t="s">
        <v>257</v>
      </c>
      <c r="C3282" s="12">
        <v>1</v>
      </c>
      <c r="D3282" s="12" t="s">
        <v>10996</v>
      </c>
      <c r="E3282" s="19" t="s">
        <v>5</v>
      </c>
      <c r="F3282" s="19" t="s">
        <v>2273</v>
      </c>
      <c r="G3282" s="19" t="s">
        <v>10997</v>
      </c>
      <c r="H3282" s="12" t="s">
        <v>2544</v>
      </c>
      <c r="I3282" s="20">
        <v>20000</v>
      </c>
      <c r="J3282" s="12" t="s">
        <v>2258</v>
      </c>
      <c r="K3282" s="12" t="s">
        <v>2410</v>
      </c>
      <c r="L3282" s="12" t="s">
        <v>2411</v>
      </c>
      <c r="M3282" s="12"/>
      <c r="N3282" s="12" t="s">
        <v>2412</v>
      </c>
      <c r="O3282" s="23">
        <v>0</v>
      </c>
      <c r="P3282" s="23">
        <v>10000</v>
      </c>
      <c r="Q3282" s="23">
        <v>0</v>
      </c>
      <c r="R3282" s="24">
        <v>0</v>
      </c>
      <c r="S3282" s="25">
        <v>192</v>
      </c>
      <c r="T3282" s="21"/>
      <c r="U3282" s="22" t="str">
        <f>IFERROR(VLOOKUP(B3282,[1]Planilha1!$A$1:$B$34,2,FALSE),"Liberado")</f>
        <v>Liberado</v>
      </c>
      <c r="V3282" s="21"/>
      <c r="W3282" s="21"/>
      <c r="X3282" s="21"/>
      <c r="Y3282" s="21"/>
      <c r="Z3282" s="21"/>
      <c r="AA3282" s="21"/>
      <c r="AB3282" s="21"/>
      <c r="AC3282" s="21"/>
      <c r="AD3282" s="21"/>
      <c r="AE3282" s="21"/>
      <c r="AF3282" s="21"/>
      <c r="AG3282" s="21"/>
      <c r="AH3282" s="21"/>
      <c r="AI3282" s="21"/>
      <c r="AJ3282" s="21"/>
      <c r="AK3282" s="21"/>
      <c r="AL3282" s="21"/>
      <c r="AM3282" s="21"/>
      <c r="AN3282" s="21"/>
      <c r="AO3282" s="21"/>
      <c r="AP3282" s="21"/>
      <c r="AQ3282" s="21"/>
      <c r="AR3282" s="21"/>
      <c r="AS3282" s="21"/>
      <c r="AT3282" s="21"/>
      <c r="AU3282" s="21"/>
      <c r="AV3282" s="21"/>
      <c r="AW3282" s="21"/>
      <c r="AX3282" s="21"/>
      <c r="AY3282" s="21"/>
      <c r="AZ3282" s="21"/>
      <c r="BA3282" s="21"/>
    </row>
    <row r="3283" spans="1:53" s="45" customFormat="1" ht="20.100000000000001" customHeight="1" x14ac:dyDescent="0.2">
      <c r="A3283" s="12" t="s">
        <v>74</v>
      </c>
      <c r="B3283" s="18" t="s">
        <v>257</v>
      </c>
      <c r="C3283" s="12" t="s">
        <v>381</v>
      </c>
      <c r="D3283" s="12" t="s">
        <v>1797</v>
      </c>
      <c r="E3283" s="19" t="s">
        <v>5</v>
      </c>
      <c r="F3283" s="19" t="s">
        <v>8004</v>
      </c>
      <c r="G3283" s="19" t="s">
        <v>10998</v>
      </c>
      <c r="H3283" s="12" t="s">
        <v>6398</v>
      </c>
      <c r="I3283" s="20">
        <v>25000</v>
      </c>
      <c r="J3283" s="12" t="s">
        <v>2258</v>
      </c>
      <c r="K3283" s="12" t="s">
        <v>10999</v>
      </c>
      <c r="L3283" s="12" t="s">
        <v>2368</v>
      </c>
      <c r="M3283" s="12"/>
      <c r="N3283" s="12" t="s">
        <v>11000</v>
      </c>
      <c r="O3283" s="23">
        <v>10000</v>
      </c>
      <c r="P3283" s="23">
        <v>0</v>
      </c>
      <c r="Q3283" s="23">
        <v>0</v>
      </c>
      <c r="R3283" s="24">
        <v>0</v>
      </c>
      <c r="S3283" s="25">
        <v>1040</v>
      </c>
      <c r="T3283" s="21"/>
      <c r="U3283" s="22" t="str">
        <f>IFERROR(VLOOKUP(B3283,[1]Planilha1!$A$1:$B$34,2,FALSE),"Liberado")</f>
        <v>Liberado</v>
      </c>
      <c r="V3283" s="21"/>
      <c r="W3283" s="21"/>
      <c r="X3283" s="21"/>
      <c r="Y3283" s="21"/>
      <c r="Z3283" s="21"/>
      <c r="AA3283" s="21"/>
      <c r="AB3283" s="21"/>
      <c r="AC3283" s="21"/>
      <c r="AD3283" s="21"/>
      <c r="AE3283" s="21"/>
      <c r="AF3283" s="21"/>
      <c r="AG3283" s="21"/>
      <c r="AH3283" s="21"/>
      <c r="AI3283" s="21"/>
      <c r="AJ3283" s="21"/>
      <c r="AK3283" s="21"/>
      <c r="AL3283" s="21"/>
      <c r="AM3283" s="21"/>
      <c r="AN3283" s="21"/>
      <c r="AO3283" s="21"/>
      <c r="AP3283" s="21"/>
      <c r="AQ3283" s="21"/>
      <c r="AR3283" s="21"/>
      <c r="AS3283" s="21"/>
      <c r="AT3283" s="21"/>
      <c r="AU3283" s="21"/>
      <c r="AV3283" s="21"/>
      <c r="AW3283" s="21"/>
      <c r="AX3283" s="21"/>
      <c r="AY3283" s="21"/>
      <c r="AZ3283" s="21"/>
      <c r="BA3283" s="21"/>
    </row>
    <row r="3284" spans="1:53" s="45" customFormat="1" ht="20.100000000000001" customHeight="1" x14ac:dyDescent="0.2">
      <c r="A3284" s="12" t="s">
        <v>74</v>
      </c>
      <c r="B3284" s="18" t="s">
        <v>257</v>
      </c>
      <c r="C3284" s="12" t="s">
        <v>381</v>
      </c>
      <c r="D3284" s="12" t="s">
        <v>11001</v>
      </c>
      <c r="E3284" s="19" t="s">
        <v>5</v>
      </c>
      <c r="F3284" s="19" t="s">
        <v>2244</v>
      </c>
      <c r="G3284" s="19" t="s">
        <v>11002</v>
      </c>
      <c r="H3284" s="12" t="s">
        <v>11003</v>
      </c>
      <c r="I3284" s="20">
        <v>26189.46</v>
      </c>
      <c r="J3284" s="12" t="s">
        <v>2258</v>
      </c>
      <c r="K3284" s="12" t="s">
        <v>11004</v>
      </c>
      <c r="L3284" s="12" t="s">
        <v>2368</v>
      </c>
      <c r="M3284" s="12"/>
      <c r="N3284" s="12" t="s">
        <v>2451</v>
      </c>
      <c r="O3284" s="23">
        <v>0</v>
      </c>
      <c r="P3284" s="23">
        <v>12000</v>
      </c>
      <c r="Q3284" s="23">
        <v>0</v>
      </c>
      <c r="R3284" s="24">
        <v>0</v>
      </c>
      <c r="S3284" s="25">
        <v>200</v>
      </c>
      <c r="T3284" s="21"/>
      <c r="U3284" s="22" t="str">
        <f>IFERROR(VLOOKUP(B3284,[1]Planilha1!$A$1:$B$34,2,FALSE),"Liberado")</f>
        <v>Liberado</v>
      </c>
      <c r="V3284" s="21"/>
      <c r="W3284" s="21"/>
      <c r="X3284" s="21"/>
      <c r="Y3284" s="21"/>
      <c r="Z3284" s="21"/>
      <c r="AA3284" s="21"/>
      <c r="AB3284" s="21"/>
      <c r="AC3284" s="21"/>
      <c r="AD3284" s="21"/>
      <c r="AE3284" s="21"/>
      <c r="AF3284" s="21"/>
      <c r="AG3284" s="21"/>
      <c r="AH3284" s="21"/>
      <c r="AI3284" s="21"/>
      <c r="AJ3284" s="21"/>
      <c r="AK3284" s="21"/>
      <c r="AL3284" s="21"/>
      <c r="AM3284" s="21"/>
      <c r="AN3284" s="21"/>
      <c r="AO3284" s="21"/>
      <c r="AP3284" s="21"/>
      <c r="AQ3284" s="21"/>
      <c r="AR3284" s="21"/>
      <c r="AS3284" s="21"/>
      <c r="AT3284" s="21"/>
      <c r="AU3284" s="21"/>
      <c r="AV3284" s="21"/>
      <c r="AW3284" s="21"/>
      <c r="AX3284" s="21"/>
      <c r="AY3284" s="21"/>
      <c r="AZ3284" s="21"/>
      <c r="BA3284" s="21"/>
    </row>
    <row r="3285" spans="1:53" ht="20.100000000000001" customHeight="1" x14ac:dyDescent="0.25">
      <c r="A3285" s="12" t="s">
        <v>74</v>
      </c>
      <c r="B3285" s="18" t="s">
        <v>257</v>
      </c>
      <c r="C3285" s="12" t="s">
        <v>427</v>
      </c>
      <c r="D3285" s="12" t="s">
        <v>1817</v>
      </c>
      <c r="E3285" s="19" t="s">
        <v>5</v>
      </c>
      <c r="F3285" s="19" t="s">
        <v>2244</v>
      </c>
      <c r="G3285" s="19" t="s">
        <v>6462</v>
      </c>
      <c r="H3285" s="12" t="s">
        <v>6463</v>
      </c>
      <c r="I3285" s="20">
        <v>35961.599999999999</v>
      </c>
      <c r="J3285" s="12" t="s">
        <v>2258</v>
      </c>
      <c r="K3285" s="12" t="s">
        <v>3082</v>
      </c>
      <c r="L3285" s="12" t="s">
        <v>2491</v>
      </c>
      <c r="M3285" s="12"/>
      <c r="N3285" s="12" t="s">
        <v>11005</v>
      </c>
      <c r="O3285" s="23">
        <v>0</v>
      </c>
      <c r="P3285" s="23">
        <v>10000</v>
      </c>
      <c r="Q3285" s="23">
        <v>0</v>
      </c>
      <c r="R3285" s="24">
        <v>0</v>
      </c>
      <c r="S3285" s="25">
        <v>600</v>
      </c>
      <c r="T3285" s="21"/>
      <c r="U3285" s="22" t="str">
        <f>IFERROR(VLOOKUP(B3285,[1]Planilha1!$A$1:$B$34,2,FALSE),"Liberado")</f>
        <v>Liberado</v>
      </c>
      <c r="V3285" s="21"/>
      <c r="W3285" s="21"/>
      <c r="X3285" s="21"/>
      <c r="Y3285" s="21"/>
      <c r="Z3285" s="21"/>
      <c r="AA3285" s="21"/>
      <c r="AB3285" s="21"/>
      <c r="AC3285" s="21"/>
      <c r="AD3285" s="21"/>
      <c r="AE3285" s="21"/>
      <c r="AF3285" s="21"/>
      <c r="AG3285" s="21"/>
      <c r="AH3285" s="21"/>
      <c r="AI3285" s="21"/>
      <c r="AJ3285" s="21"/>
      <c r="AK3285" s="21"/>
      <c r="AL3285" s="21"/>
      <c r="AM3285" s="21"/>
      <c r="AN3285" s="21"/>
      <c r="AO3285" s="21"/>
      <c r="AP3285" s="21"/>
      <c r="AQ3285" s="21"/>
      <c r="AR3285" s="21"/>
      <c r="AS3285" s="21"/>
      <c r="AT3285" s="21"/>
      <c r="AU3285" s="21"/>
      <c r="AV3285" s="21"/>
      <c r="AW3285" s="21"/>
      <c r="AX3285" s="21"/>
      <c r="AY3285" s="21"/>
      <c r="AZ3285" s="21"/>
      <c r="BA3285" s="21"/>
    </row>
    <row r="3286" spans="1:53" ht="20.100000000000001" customHeight="1" x14ac:dyDescent="0.25">
      <c r="A3286" s="27" t="s">
        <v>128</v>
      </c>
      <c r="B3286" s="28" t="s">
        <v>257</v>
      </c>
      <c r="C3286" s="27" t="s">
        <v>466</v>
      </c>
      <c r="D3286" s="27" t="s">
        <v>11313</v>
      </c>
      <c r="E3286" s="27" t="s">
        <v>7</v>
      </c>
      <c r="F3286" s="27" t="s">
        <v>6507</v>
      </c>
      <c r="G3286" s="27" t="s">
        <v>11314</v>
      </c>
      <c r="H3286" s="27" t="s">
        <v>7127</v>
      </c>
      <c r="I3286" s="29">
        <v>109118.2</v>
      </c>
      <c r="J3286" s="27" t="s">
        <v>6544</v>
      </c>
      <c r="K3286" s="27" t="s">
        <v>11315</v>
      </c>
      <c r="L3286" s="27" t="s">
        <v>7770</v>
      </c>
      <c r="M3286" s="30" t="s">
        <v>6531</v>
      </c>
      <c r="N3286" s="27" t="s">
        <v>11316</v>
      </c>
      <c r="O3286" s="23">
        <v>9678.07</v>
      </c>
      <c r="P3286" s="23">
        <v>0</v>
      </c>
      <c r="Q3286" s="23">
        <v>0</v>
      </c>
      <c r="R3286" s="24">
        <v>0</v>
      </c>
      <c r="S3286" s="25">
        <v>0</v>
      </c>
      <c r="T3286" s="34" t="s">
        <v>12065</v>
      </c>
      <c r="U3286" s="22" t="str">
        <f>IFERROR(VLOOKUP(B3286,[1]Planilha1!$A$1:$B$34,2,FALSE),"Liberado")</f>
        <v>Liberado</v>
      </c>
      <c r="V3286" s="31"/>
      <c r="W3286" s="31"/>
      <c r="X3286" s="31"/>
      <c r="Y3286" s="31"/>
      <c r="Z3286" s="31"/>
      <c r="AA3286" s="31"/>
      <c r="AB3286" s="31"/>
      <c r="AC3286" s="31"/>
      <c r="AD3286" s="31"/>
      <c r="AE3286" s="31"/>
      <c r="AF3286" s="31"/>
      <c r="AG3286" s="31"/>
      <c r="AH3286" s="31"/>
      <c r="AI3286" s="31"/>
      <c r="AJ3286" s="31"/>
      <c r="AK3286" s="31"/>
      <c r="AL3286" s="31"/>
      <c r="AM3286" s="31"/>
      <c r="AN3286" s="31"/>
      <c r="AO3286" s="31"/>
      <c r="AP3286" s="31"/>
      <c r="AQ3286" s="31"/>
      <c r="AR3286" s="31"/>
      <c r="AS3286" s="31"/>
      <c r="AT3286" s="31"/>
      <c r="AU3286" s="31"/>
      <c r="AV3286" s="31"/>
      <c r="AW3286" s="31"/>
      <c r="AX3286" s="31"/>
      <c r="AY3286" s="31"/>
      <c r="AZ3286" s="31"/>
      <c r="BA3286" s="31"/>
    </row>
    <row r="3287" spans="1:53" ht="20.100000000000001" customHeight="1" x14ac:dyDescent="0.25">
      <c r="A3287" s="27" t="s">
        <v>128</v>
      </c>
      <c r="B3287" s="28" t="s">
        <v>257</v>
      </c>
      <c r="C3287" s="27" t="s">
        <v>337</v>
      </c>
      <c r="D3287" s="27" t="s">
        <v>1924</v>
      </c>
      <c r="E3287" s="27" t="s">
        <v>7</v>
      </c>
      <c r="F3287" s="27" t="s">
        <v>2255</v>
      </c>
      <c r="G3287" s="27" t="s">
        <v>11391</v>
      </c>
      <c r="H3287" s="27" t="s">
        <v>11392</v>
      </c>
      <c r="I3287" s="29">
        <v>24523.77</v>
      </c>
      <c r="J3287" s="27" t="s">
        <v>6544</v>
      </c>
      <c r="K3287" s="27" t="s">
        <v>11393</v>
      </c>
      <c r="L3287" s="27" t="s">
        <v>7770</v>
      </c>
      <c r="M3287" s="30" t="s">
        <v>6531</v>
      </c>
      <c r="N3287" s="27" t="s">
        <v>11121</v>
      </c>
      <c r="O3287" s="23">
        <v>0</v>
      </c>
      <c r="P3287" s="23">
        <v>11140</v>
      </c>
      <c r="Q3287" s="23">
        <v>0</v>
      </c>
      <c r="R3287" s="24">
        <v>0</v>
      </c>
      <c r="S3287" s="25">
        <v>0</v>
      </c>
      <c r="T3287" s="34" t="s">
        <v>12065</v>
      </c>
      <c r="U3287" s="22" t="str">
        <f>IFERROR(VLOOKUP(B3287,[1]Planilha1!$A$1:$B$34,2,FALSE),"Liberado")</f>
        <v>Liberado</v>
      </c>
      <c r="V3287" s="31"/>
      <c r="W3287" s="31"/>
      <c r="X3287" s="31"/>
      <c r="Y3287" s="31"/>
      <c r="Z3287" s="31"/>
      <c r="AA3287" s="31"/>
      <c r="AB3287" s="31"/>
      <c r="AC3287" s="31"/>
      <c r="AD3287" s="31"/>
      <c r="AE3287" s="31"/>
      <c r="AF3287" s="31"/>
      <c r="AG3287" s="31"/>
      <c r="AH3287" s="31"/>
      <c r="AI3287" s="31"/>
      <c r="AJ3287" s="31"/>
      <c r="AK3287" s="31"/>
      <c r="AL3287" s="31"/>
      <c r="AM3287" s="31"/>
      <c r="AN3287" s="31"/>
      <c r="AO3287" s="31"/>
      <c r="AP3287" s="31"/>
      <c r="AQ3287" s="31"/>
      <c r="AR3287" s="31"/>
      <c r="AS3287" s="31"/>
      <c r="AT3287" s="31"/>
      <c r="AU3287" s="31"/>
      <c r="AV3287" s="31"/>
      <c r="AW3287" s="31"/>
      <c r="AX3287" s="31"/>
      <c r="AY3287" s="31"/>
      <c r="AZ3287" s="31"/>
      <c r="BA3287" s="31"/>
    </row>
    <row r="3288" spans="1:53" ht="20.100000000000001" customHeight="1" x14ac:dyDescent="0.25">
      <c r="A3288" s="27" t="s">
        <v>128</v>
      </c>
      <c r="B3288" s="28" t="s">
        <v>257</v>
      </c>
      <c r="C3288" s="27" t="s">
        <v>337</v>
      </c>
      <c r="D3288" s="27" t="s">
        <v>1859</v>
      </c>
      <c r="E3288" s="27" t="s">
        <v>7</v>
      </c>
      <c r="F3288" s="27" t="s">
        <v>6507</v>
      </c>
      <c r="G3288" s="27" t="s">
        <v>6563</v>
      </c>
      <c r="H3288" s="27" t="s">
        <v>6564</v>
      </c>
      <c r="I3288" s="29">
        <v>500000</v>
      </c>
      <c r="J3288" s="27" t="s">
        <v>6544</v>
      </c>
      <c r="K3288" s="27" t="s">
        <v>11477</v>
      </c>
      <c r="L3288" s="27" t="s">
        <v>6579</v>
      </c>
      <c r="M3288" s="30" t="s">
        <v>6531</v>
      </c>
      <c r="N3288" s="27" t="s">
        <v>11121</v>
      </c>
      <c r="O3288" s="23">
        <v>0</v>
      </c>
      <c r="P3288" s="23">
        <v>61065.02</v>
      </c>
      <c r="Q3288" s="23">
        <v>0</v>
      </c>
      <c r="R3288" s="24">
        <v>0</v>
      </c>
      <c r="S3288" s="25">
        <v>0</v>
      </c>
      <c r="T3288" s="34" t="s">
        <v>12065</v>
      </c>
      <c r="U3288" s="22" t="str">
        <f>IFERROR(VLOOKUP(B3288,[1]Planilha1!$A$1:$B$34,2,FALSE),"Liberado")</f>
        <v>Liberado</v>
      </c>
      <c r="V3288" s="31"/>
      <c r="W3288" s="31"/>
      <c r="X3288" s="31"/>
      <c r="Y3288" s="31"/>
      <c r="Z3288" s="31"/>
      <c r="AA3288" s="31"/>
      <c r="AB3288" s="31"/>
      <c r="AC3288" s="31"/>
      <c r="AD3288" s="31"/>
      <c r="AE3288" s="31"/>
      <c r="AF3288" s="31"/>
      <c r="AG3288" s="31"/>
      <c r="AH3288" s="31"/>
      <c r="AI3288" s="31"/>
      <c r="AJ3288" s="31"/>
      <c r="AK3288" s="31"/>
      <c r="AL3288" s="31"/>
      <c r="AM3288" s="31"/>
      <c r="AN3288" s="31"/>
      <c r="AO3288" s="31"/>
      <c r="AP3288" s="31"/>
      <c r="AQ3288" s="31"/>
      <c r="AR3288" s="31"/>
      <c r="AS3288" s="31"/>
      <c r="AT3288" s="31"/>
      <c r="AU3288" s="31"/>
      <c r="AV3288" s="31"/>
      <c r="AW3288" s="31"/>
      <c r="AX3288" s="31"/>
      <c r="AY3288" s="31"/>
      <c r="AZ3288" s="31"/>
      <c r="BA3288" s="31"/>
    </row>
    <row r="3289" spans="1:53" ht="20.100000000000001" customHeight="1" x14ac:dyDescent="0.25">
      <c r="A3289" s="27" t="s">
        <v>128</v>
      </c>
      <c r="B3289" s="28" t="s">
        <v>257</v>
      </c>
      <c r="C3289" s="27" t="s">
        <v>318</v>
      </c>
      <c r="D3289" s="27" t="s">
        <v>1878</v>
      </c>
      <c r="E3289" s="27" t="s">
        <v>7</v>
      </c>
      <c r="F3289" s="27" t="s">
        <v>6507</v>
      </c>
      <c r="G3289" s="27" t="s">
        <v>6601</v>
      </c>
      <c r="H3289" s="27" t="s">
        <v>6602</v>
      </c>
      <c r="I3289" s="29">
        <v>80000</v>
      </c>
      <c r="J3289" s="27" t="s">
        <v>6544</v>
      </c>
      <c r="K3289" s="27" t="s">
        <v>11506</v>
      </c>
      <c r="L3289" s="27" t="s">
        <v>6684</v>
      </c>
      <c r="M3289" s="30">
        <v>42790</v>
      </c>
      <c r="N3289" s="27" t="s">
        <v>11091</v>
      </c>
      <c r="O3289" s="23">
        <v>0</v>
      </c>
      <c r="P3289" s="23">
        <v>24728.58</v>
      </c>
      <c r="Q3289" s="23">
        <v>0</v>
      </c>
      <c r="R3289" s="24">
        <v>0</v>
      </c>
      <c r="S3289" s="25">
        <v>0</v>
      </c>
      <c r="T3289" s="34" t="s">
        <v>12065</v>
      </c>
      <c r="U3289" s="22" t="str">
        <f>IFERROR(VLOOKUP(B3289,[1]Planilha1!$A$1:$B$34,2,FALSE),"Liberado")</f>
        <v>Liberado</v>
      </c>
      <c r="V3289" s="31"/>
      <c r="W3289" s="31"/>
      <c r="X3289" s="31"/>
      <c r="Y3289" s="31"/>
      <c r="Z3289" s="31"/>
      <c r="AA3289" s="31"/>
      <c r="AB3289" s="31"/>
      <c r="AC3289" s="31"/>
      <c r="AD3289" s="31"/>
      <c r="AE3289" s="31"/>
      <c r="AF3289" s="31"/>
      <c r="AG3289" s="31"/>
      <c r="AH3289" s="31"/>
      <c r="AI3289" s="31"/>
      <c r="AJ3289" s="31"/>
      <c r="AK3289" s="31"/>
      <c r="AL3289" s="31"/>
      <c r="AM3289" s="31"/>
      <c r="AN3289" s="31"/>
      <c r="AO3289" s="31"/>
      <c r="AP3289" s="31"/>
      <c r="AQ3289" s="31"/>
      <c r="AR3289" s="31"/>
      <c r="AS3289" s="31"/>
      <c r="AT3289" s="31"/>
      <c r="AU3289" s="31"/>
      <c r="AV3289" s="31"/>
      <c r="AW3289" s="31"/>
      <c r="AX3289" s="31"/>
      <c r="AY3289" s="31"/>
      <c r="AZ3289" s="31"/>
      <c r="BA3289" s="31"/>
    </row>
    <row r="3290" spans="1:53" ht="20.100000000000001" customHeight="1" x14ac:dyDescent="0.25">
      <c r="A3290" s="27" t="s">
        <v>128</v>
      </c>
      <c r="B3290" s="28" t="s">
        <v>257</v>
      </c>
      <c r="C3290" s="27" t="s">
        <v>337</v>
      </c>
      <c r="D3290" s="27" t="s">
        <v>1924</v>
      </c>
      <c r="E3290" s="27" t="s">
        <v>7</v>
      </c>
      <c r="F3290" s="27" t="s">
        <v>6507</v>
      </c>
      <c r="G3290" s="27" t="s">
        <v>6676</v>
      </c>
      <c r="H3290" s="27" t="s">
        <v>6564</v>
      </c>
      <c r="I3290" s="29">
        <v>800000</v>
      </c>
      <c r="J3290" s="27" t="s">
        <v>6544</v>
      </c>
      <c r="K3290" s="27" t="s">
        <v>11592</v>
      </c>
      <c r="L3290" s="27" t="s">
        <v>6579</v>
      </c>
      <c r="M3290" s="30">
        <v>42639</v>
      </c>
      <c r="N3290" s="27" t="s">
        <v>6672</v>
      </c>
      <c r="O3290" s="23">
        <v>0</v>
      </c>
      <c r="P3290" s="23">
        <v>715492.22</v>
      </c>
      <c r="Q3290" s="23">
        <v>0</v>
      </c>
      <c r="R3290" s="24">
        <v>0</v>
      </c>
      <c r="S3290" s="25">
        <v>0</v>
      </c>
      <c r="T3290" s="34" t="s">
        <v>12065</v>
      </c>
      <c r="U3290" s="22" t="str">
        <f>IFERROR(VLOOKUP(B3290,[1]Planilha1!$A$1:$B$34,2,FALSE),"Liberado")</f>
        <v>Liberado</v>
      </c>
      <c r="V3290" s="31"/>
      <c r="W3290" s="31"/>
      <c r="X3290" s="31"/>
      <c r="Y3290" s="31"/>
      <c r="Z3290" s="31"/>
      <c r="AA3290" s="31"/>
      <c r="AB3290" s="31"/>
      <c r="AC3290" s="31"/>
      <c r="AD3290" s="31"/>
      <c r="AE3290" s="31"/>
      <c r="AF3290" s="31"/>
      <c r="AG3290" s="31"/>
      <c r="AH3290" s="31"/>
      <c r="AI3290" s="31"/>
      <c r="AJ3290" s="31"/>
      <c r="AK3290" s="31"/>
      <c r="AL3290" s="31"/>
      <c r="AM3290" s="31"/>
      <c r="AN3290" s="31"/>
      <c r="AO3290" s="31"/>
      <c r="AP3290" s="31"/>
      <c r="AQ3290" s="31"/>
      <c r="AR3290" s="31"/>
      <c r="AS3290" s="31"/>
      <c r="AT3290" s="31"/>
      <c r="AU3290" s="31"/>
      <c r="AV3290" s="31"/>
      <c r="AW3290" s="31"/>
      <c r="AX3290" s="31"/>
      <c r="AY3290" s="31"/>
      <c r="AZ3290" s="31"/>
      <c r="BA3290" s="31"/>
    </row>
    <row r="3291" spans="1:53" ht="20.100000000000001" customHeight="1" x14ac:dyDescent="0.25">
      <c r="A3291" s="27" t="s">
        <v>128</v>
      </c>
      <c r="B3291" s="28" t="s">
        <v>257</v>
      </c>
      <c r="C3291" s="27" t="s">
        <v>381</v>
      </c>
      <c r="D3291" s="27" t="s">
        <v>2007</v>
      </c>
      <c r="E3291" s="27" t="s">
        <v>7</v>
      </c>
      <c r="F3291" s="27" t="s">
        <v>6507</v>
      </c>
      <c r="G3291" s="27" t="s">
        <v>7014</v>
      </c>
      <c r="H3291" s="27" t="s">
        <v>6562</v>
      </c>
      <c r="I3291" s="29">
        <v>600000</v>
      </c>
      <c r="J3291" s="27" t="s">
        <v>6544</v>
      </c>
      <c r="K3291" s="27" t="s">
        <v>11731</v>
      </c>
      <c r="L3291" s="27" t="s">
        <v>6579</v>
      </c>
      <c r="M3291" s="30" t="s">
        <v>6531</v>
      </c>
      <c r="N3291" s="27" t="s">
        <v>7015</v>
      </c>
      <c r="O3291" s="23">
        <v>60000</v>
      </c>
      <c r="P3291" s="23">
        <v>0</v>
      </c>
      <c r="Q3291" s="23">
        <v>0</v>
      </c>
      <c r="R3291" s="24">
        <v>0</v>
      </c>
      <c r="S3291" s="25">
        <v>0</v>
      </c>
      <c r="T3291" s="34" t="s">
        <v>12086</v>
      </c>
      <c r="U3291" s="22" t="str">
        <f>IFERROR(VLOOKUP(B3291,[1]Planilha1!$A$1:$B$34,2,FALSE),"Liberado")</f>
        <v>Liberado</v>
      </c>
      <c r="V3291" s="31"/>
      <c r="W3291" s="31"/>
      <c r="X3291" s="31"/>
      <c r="Y3291" s="31"/>
      <c r="Z3291" s="31"/>
      <c r="AA3291" s="31"/>
      <c r="AB3291" s="31"/>
      <c r="AC3291" s="31"/>
      <c r="AD3291" s="31"/>
      <c r="AE3291" s="31"/>
      <c r="AF3291" s="31"/>
      <c r="AG3291" s="31"/>
      <c r="AH3291" s="31"/>
      <c r="AI3291" s="31"/>
      <c r="AJ3291" s="31"/>
      <c r="AK3291" s="31"/>
      <c r="AL3291" s="31"/>
      <c r="AM3291" s="31"/>
      <c r="AN3291" s="31"/>
      <c r="AO3291" s="31"/>
      <c r="AP3291" s="31"/>
      <c r="AQ3291" s="31"/>
      <c r="AR3291" s="31"/>
      <c r="AS3291" s="31"/>
      <c r="AT3291" s="31"/>
      <c r="AU3291" s="31"/>
      <c r="AV3291" s="31"/>
      <c r="AW3291" s="31"/>
      <c r="AX3291" s="31"/>
      <c r="AY3291" s="31"/>
      <c r="AZ3291" s="31"/>
      <c r="BA3291" s="31"/>
    </row>
    <row r="3292" spans="1:53" ht="20.100000000000001" customHeight="1" x14ac:dyDescent="0.25">
      <c r="A3292" s="27" t="s">
        <v>128</v>
      </c>
      <c r="B3292" s="28" t="s">
        <v>257</v>
      </c>
      <c r="C3292" s="27" t="s">
        <v>534</v>
      </c>
      <c r="D3292" s="27" t="s">
        <v>2009</v>
      </c>
      <c r="E3292" s="27" t="s">
        <v>7</v>
      </c>
      <c r="F3292" s="27" t="s">
        <v>6507</v>
      </c>
      <c r="G3292" s="27" t="s">
        <v>7017</v>
      </c>
      <c r="H3292" s="27" t="s">
        <v>7018</v>
      </c>
      <c r="I3292" s="29">
        <v>150000</v>
      </c>
      <c r="J3292" s="27" t="s">
        <v>6544</v>
      </c>
      <c r="K3292" s="27" t="s">
        <v>11734</v>
      </c>
      <c r="L3292" s="27" t="s">
        <v>7128</v>
      </c>
      <c r="M3292" s="30" t="s">
        <v>6531</v>
      </c>
      <c r="N3292" s="27" t="s">
        <v>7019</v>
      </c>
      <c r="O3292" s="23">
        <v>15872.22</v>
      </c>
      <c r="P3292" s="23">
        <v>0</v>
      </c>
      <c r="Q3292" s="23">
        <v>0</v>
      </c>
      <c r="R3292" s="24">
        <v>7485.83</v>
      </c>
      <c r="S3292" s="25">
        <v>0</v>
      </c>
      <c r="T3292" s="32"/>
      <c r="U3292" s="22" t="str">
        <f>IFERROR(VLOOKUP(B3292,[1]Planilha1!$A$1:$B$34,2,FALSE),"Liberado")</f>
        <v>Liberado</v>
      </c>
      <c r="V3292" s="31"/>
      <c r="W3292" s="31"/>
      <c r="X3292" s="31"/>
      <c r="Y3292" s="31"/>
      <c r="Z3292" s="31"/>
      <c r="AA3292" s="31"/>
      <c r="AB3292" s="31"/>
      <c r="AC3292" s="31"/>
      <c r="AD3292" s="31"/>
      <c r="AE3292" s="31"/>
      <c r="AF3292" s="31"/>
      <c r="AG3292" s="31"/>
      <c r="AH3292" s="31"/>
      <c r="AI3292" s="31"/>
      <c r="AJ3292" s="31"/>
      <c r="AK3292" s="31"/>
      <c r="AL3292" s="31"/>
      <c r="AM3292" s="31"/>
      <c r="AN3292" s="31"/>
      <c r="AO3292" s="31"/>
      <c r="AP3292" s="31"/>
      <c r="AQ3292" s="31"/>
      <c r="AR3292" s="31"/>
      <c r="AS3292" s="31"/>
      <c r="AT3292" s="31"/>
      <c r="AU3292" s="31"/>
      <c r="AV3292" s="31"/>
      <c r="AW3292" s="31"/>
      <c r="AX3292" s="31"/>
      <c r="AY3292" s="31"/>
      <c r="AZ3292" s="31"/>
      <c r="BA3292" s="31"/>
    </row>
    <row r="3293" spans="1:53" ht="20.100000000000001" customHeight="1" x14ac:dyDescent="0.25">
      <c r="A3293" s="27" t="s">
        <v>128</v>
      </c>
      <c r="B3293" s="28" t="s">
        <v>257</v>
      </c>
      <c r="C3293" s="27" t="s">
        <v>397</v>
      </c>
      <c r="D3293" s="27" t="s">
        <v>2077</v>
      </c>
      <c r="E3293" s="27" t="s">
        <v>7</v>
      </c>
      <c r="F3293" s="27" t="s">
        <v>6507</v>
      </c>
      <c r="G3293" s="27" t="s">
        <v>7146</v>
      </c>
      <c r="H3293" s="27" t="s">
        <v>7147</v>
      </c>
      <c r="I3293" s="29">
        <v>101059.84</v>
      </c>
      <c r="J3293" s="27" t="s">
        <v>6544</v>
      </c>
      <c r="K3293" s="27" t="s">
        <v>11832</v>
      </c>
      <c r="L3293" s="27" t="s">
        <v>6579</v>
      </c>
      <c r="M3293" s="30" t="s">
        <v>6531</v>
      </c>
      <c r="N3293" s="27" t="s">
        <v>7089</v>
      </c>
      <c r="O3293" s="23">
        <v>0</v>
      </c>
      <c r="P3293" s="23">
        <v>120000</v>
      </c>
      <c r="Q3293" s="23">
        <v>0</v>
      </c>
      <c r="R3293" s="24">
        <v>0</v>
      </c>
      <c r="S3293" s="25">
        <v>0</v>
      </c>
      <c r="T3293" s="32" t="s">
        <v>12066</v>
      </c>
      <c r="U3293" s="22" t="str">
        <f>IFERROR(VLOOKUP(B3293,[1]Planilha1!$A$1:$B$34,2,FALSE),"Liberado")</f>
        <v>Liberado</v>
      </c>
      <c r="V3293" s="31"/>
      <c r="W3293" s="31"/>
      <c r="X3293" s="31"/>
      <c r="Y3293" s="31"/>
      <c r="Z3293" s="31"/>
      <c r="AA3293" s="31"/>
      <c r="AB3293" s="31"/>
      <c r="AC3293" s="31"/>
      <c r="AD3293" s="31"/>
      <c r="AE3293" s="31"/>
      <c r="AF3293" s="31"/>
      <c r="AG3293" s="31"/>
      <c r="AH3293" s="31"/>
      <c r="AI3293" s="31"/>
      <c r="AJ3293" s="31"/>
      <c r="AK3293" s="31"/>
      <c r="AL3293" s="31"/>
      <c r="AM3293" s="31"/>
      <c r="AN3293" s="31"/>
      <c r="AO3293" s="31"/>
      <c r="AP3293" s="31"/>
      <c r="AQ3293" s="31"/>
      <c r="AR3293" s="31"/>
      <c r="AS3293" s="31"/>
      <c r="AT3293" s="31"/>
      <c r="AU3293" s="31"/>
      <c r="AV3293" s="31"/>
      <c r="AW3293" s="31"/>
      <c r="AX3293" s="31"/>
      <c r="AY3293" s="31"/>
      <c r="AZ3293" s="31"/>
      <c r="BA3293" s="31"/>
    </row>
    <row r="3294" spans="1:53" ht="20.100000000000001" customHeight="1" x14ac:dyDescent="0.25">
      <c r="A3294" s="27" t="s">
        <v>128</v>
      </c>
      <c r="B3294" s="28" t="s">
        <v>257</v>
      </c>
      <c r="C3294" s="27" t="s">
        <v>397</v>
      </c>
      <c r="D3294" s="27" t="s">
        <v>2080</v>
      </c>
      <c r="E3294" s="27" t="s">
        <v>7</v>
      </c>
      <c r="F3294" s="27" t="s">
        <v>6507</v>
      </c>
      <c r="G3294" s="27" t="s">
        <v>7152</v>
      </c>
      <c r="H3294" s="27" t="s">
        <v>7147</v>
      </c>
      <c r="I3294" s="29">
        <v>35000</v>
      </c>
      <c r="J3294" s="27" t="s">
        <v>6544</v>
      </c>
      <c r="K3294" s="27" t="s">
        <v>11835</v>
      </c>
      <c r="L3294" s="27" t="s">
        <v>6684</v>
      </c>
      <c r="M3294" s="30" t="s">
        <v>6531</v>
      </c>
      <c r="N3294" s="27" t="s">
        <v>7089</v>
      </c>
      <c r="O3294" s="23">
        <v>0</v>
      </c>
      <c r="P3294" s="23">
        <v>4000</v>
      </c>
      <c r="Q3294" s="23">
        <v>0</v>
      </c>
      <c r="R3294" s="24">
        <v>0</v>
      </c>
      <c r="S3294" s="25">
        <v>0</v>
      </c>
      <c r="T3294" s="32"/>
      <c r="U3294" s="22" t="str">
        <f>IFERROR(VLOOKUP(B3294,[1]Planilha1!$A$1:$B$34,2,FALSE),"Liberado")</f>
        <v>Liberado</v>
      </c>
      <c r="V3294" s="31"/>
      <c r="W3294" s="31"/>
      <c r="X3294" s="31"/>
      <c r="Y3294" s="31"/>
      <c r="Z3294" s="31"/>
      <c r="AA3294" s="31"/>
      <c r="AB3294" s="31"/>
      <c r="AC3294" s="31"/>
      <c r="AD3294" s="31"/>
      <c r="AE3294" s="31"/>
      <c r="AF3294" s="31"/>
      <c r="AG3294" s="31"/>
      <c r="AH3294" s="31"/>
      <c r="AI3294" s="31"/>
      <c r="AJ3294" s="31"/>
      <c r="AK3294" s="31"/>
      <c r="AL3294" s="31"/>
      <c r="AM3294" s="31"/>
      <c r="AN3294" s="31"/>
      <c r="AO3294" s="31"/>
      <c r="AP3294" s="31"/>
      <c r="AQ3294" s="31"/>
      <c r="AR3294" s="31"/>
      <c r="AS3294" s="31"/>
      <c r="AT3294" s="31"/>
      <c r="AU3294" s="31"/>
      <c r="AV3294" s="31"/>
      <c r="AW3294" s="31"/>
      <c r="AX3294" s="31"/>
      <c r="AY3294" s="31"/>
      <c r="AZ3294" s="31"/>
      <c r="BA3294" s="31"/>
    </row>
    <row r="3295" spans="1:53" ht="20.100000000000001" customHeight="1" x14ac:dyDescent="0.25">
      <c r="A3295" s="27" t="s">
        <v>128</v>
      </c>
      <c r="B3295" s="28" t="s">
        <v>257</v>
      </c>
      <c r="C3295" s="27" t="s">
        <v>397</v>
      </c>
      <c r="D3295" s="27" t="s">
        <v>2044</v>
      </c>
      <c r="E3295" s="27" t="s">
        <v>7</v>
      </c>
      <c r="F3295" s="27" t="s">
        <v>6507</v>
      </c>
      <c r="G3295" s="27" t="s">
        <v>7156</v>
      </c>
      <c r="H3295" s="27" t="s">
        <v>7088</v>
      </c>
      <c r="I3295" s="29">
        <v>85899</v>
      </c>
      <c r="J3295" s="27" t="s">
        <v>6544</v>
      </c>
      <c r="K3295" s="27" t="s">
        <v>11842</v>
      </c>
      <c r="L3295" s="27" t="s">
        <v>6684</v>
      </c>
      <c r="M3295" s="30" t="s">
        <v>6531</v>
      </c>
      <c r="N3295" s="27" t="s">
        <v>7157</v>
      </c>
      <c r="O3295" s="23">
        <v>3500</v>
      </c>
      <c r="P3295" s="23">
        <v>0</v>
      </c>
      <c r="Q3295" s="23">
        <v>0</v>
      </c>
      <c r="R3295" s="24">
        <v>3500</v>
      </c>
      <c r="S3295" s="25">
        <v>0</v>
      </c>
      <c r="T3295" s="32"/>
      <c r="U3295" s="22" t="str">
        <f>IFERROR(VLOOKUP(B3295,[1]Planilha1!$A$1:$B$34,2,FALSE),"Liberado")</f>
        <v>Liberado</v>
      </c>
      <c r="V3295" s="31"/>
      <c r="W3295" s="31"/>
      <c r="X3295" s="31"/>
      <c r="Y3295" s="31"/>
      <c r="Z3295" s="31"/>
      <c r="AA3295" s="31"/>
      <c r="AB3295" s="31"/>
      <c r="AC3295" s="31"/>
      <c r="AD3295" s="31"/>
      <c r="AE3295" s="31"/>
      <c r="AF3295" s="31"/>
      <c r="AG3295" s="31"/>
      <c r="AH3295" s="31"/>
      <c r="AI3295" s="31"/>
      <c r="AJ3295" s="31"/>
      <c r="AK3295" s="31"/>
      <c r="AL3295" s="31"/>
      <c r="AM3295" s="31"/>
      <c r="AN3295" s="31"/>
      <c r="AO3295" s="31"/>
      <c r="AP3295" s="31"/>
      <c r="AQ3295" s="31"/>
      <c r="AR3295" s="31"/>
      <c r="AS3295" s="31"/>
      <c r="AT3295" s="31"/>
      <c r="AU3295" s="31"/>
      <c r="AV3295" s="31"/>
      <c r="AW3295" s="31"/>
      <c r="AX3295" s="31"/>
      <c r="AY3295" s="31"/>
      <c r="AZ3295" s="31"/>
      <c r="BA3295" s="31"/>
    </row>
    <row r="3296" spans="1:53" ht="20.100000000000001" customHeight="1" x14ac:dyDescent="0.25">
      <c r="A3296" s="27" t="s">
        <v>128</v>
      </c>
      <c r="B3296" s="28" t="s">
        <v>257</v>
      </c>
      <c r="C3296" s="27" t="s">
        <v>381</v>
      </c>
      <c r="D3296" s="27" t="s">
        <v>2109</v>
      </c>
      <c r="E3296" s="27" t="s">
        <v>7</v>
      </c>
      <c r="F3296" s="27" t="s">
        <v>6507</v>
      </c>
      <c r="G3296" s="27" t="s">
        <v>7206</v>
      </c>
      <c r="H3296" s="27" t="s">
        <v>6993</v>
      </c>
      <c r="I3296" s="29">
        <v>40000</v>
      </c>
      <c r="J3296" s="27" t="s">
        <v>6544</v>
      </c>
      <c r="K3296" s="27" t="s">
        <v>11879</v>
      </c>
      <c r="L3296" s="27" t="s">
        <v>6684</v>
      </c>
      <c r="M3296" s="30" t="s">
        <v>6531</v>
      </c>
      <c r="N3296" s="27" t="s">
        <v>7207</v>
      </c>
      <c r="O3296" s="23">
        <v>80000</v>
      </c>
      <c r="P3296" s="23">
        <v>0</v>
      </c>
      <c r="Q3296" s="23">
        <v>0</v>
      </c>
      <c r="R3296" s="24">
        <v>17919.259999999998</v>
      </c>
      <c r="S3296" s="25">
        <v>0</v>
      </c>
      <c r="T3296" s="32"/>
      <c r="U3296" s="22" t="str">
        <f>IFERROR(VLOOKUP(B3296,[1]Planilha1!$A$1:$B$34,2,FALSE),"Liberado")</f>
        <v>Liberado</v>
      </c>
      <c r="V3296" s="31"/>
      <c r="W3296" s="31"/>
      <c r="X3296" s="31"/>
      <c r="Y3296" s="31"/>
      <c r="Z3296" s="31"/>
      <c r="AA3296" s="31"/>
      <c r="AB3296" s="31"/>
      <c r="AC3296" s="31"/>
      <c r="AD3296" s="31"/>
      <c r="AE3296" s="31"/>
      <c r="AF3296" s="31"/>
      <c r="AG3296" s="31"/>
      <c r="AH3296" s="31"/>
      <c r="AI3296" s="31"/>
      <c r="AJ3296" s="31"/>
      <c r="AK3296" s="31"/>
      <c r="AL3296" s="31"/>
      <c r="AM3296" s="31"/>
      <c r="AN3296" s="31"/>
      <c r="AO3296" s="31"/>
      <c r="AP3296" s="31"/>
      <c r="AQ3296" s="31"/>
      <c r="AR3296" s="31"/>
      <c r="AS3296" s="31"/>
      <c r="AT3296" s="31"/>
      <c r="AU3296" s="31"/>
      <c r="AV3296" s="31"/>
      <c r="AW3296" s="31"/>
      <c r="AX3296" s="31"/>
      <c r="AY3296" s="31"/>
      <c r="AZ3296" s="31"/>
      <c r="BA3296" s="31"/>
    </row>
    <row r="3297" spans="1:53" ht="20.100000000000001" customHeight="1" x14ac:dyDescent="0.25">
      <c r="A3297" s="12" t="s">
        <v>8138</v>
      </c>
      <c r="B3297" s="18" t="s">
        <v>275</v>
      </c>
      <c r="C3297" s="12" t="s">
        <v>411</v>
      </c>
      <c r="D3297" s="12" t="s">
        <v>425</v>
      </c>
      <c r="E3297" s="19" t="s">
        <v>5</v>
      </c>
      <c r="F3297" s="19" t="s">
        <v>6</v>
      </c>
      <c r="G3297" s="19" t="s">
        <v>2648</v>
      </c>
      <c r="H3297" s="12" t="s">
        <v>2649</v>
      </c>
      <c r="I3297" s="20">
        <v>31858</v>
      </c>
      <c r="J3297" s="12" t="s">
        <v>2258</v>
      </c>
      <c r="K3297" s="12" t="s">
        <v>2410</v>
      </c>
      <c r="L3297" s="12" t="s">
        <v>2411</v>
      </c>
      <c r="M3297" s="12"/>
      <c r="N3297" s="12" t="s">
        <v>2412</v>
      </c>
      <c r="O3297" s="20">
        <v>0</v>
      </c>
      <c r="P3297" s="20">
        <v>0</v>
      </c>
      <c r="Q3297" s="20">
        <v>0</v>
      </c>
      <c r="R3297" s="20">
        <v>0</v>
      </c>
      <c r="S3297" s="20">
        <v>360</v>
      </c>
      <c r="T3297" s="21"/>
      <c r="U3297" s="22" t="str">
        <f>IFERROR(VLOOKUP(B3297,[1]Planilha1!$A$1:$B$34,2,FALSE),"Liberado")</f>
        <v>Liberado</v>
      </c>
      <c r="V3297" s="21"/>
      <c r="W3297" s="21"/>
      <c r="X3297" s="21"/>
      <c r="Y3297" s="21"/>
      <c r="Z3297" s="21"/>
      <c r="AA3297" s="21"/>
      <c r="AB3297" s="21"/>
      <c r="AC3297" s="21"/>
      <c r="AD3297" s="21"/>
      <c r="AE3297" s="21"/>
      <c r="AF3297" s="21"/>
      <c r="AG3297" s="21"/>
      <c r="AH3297" s="21"/>
      <c r="AI3297" s="21"/>
      <c r="AJ3297" s="21"/>
      <c r="AK3297" s="21"/>
      <c r="AL3297" s="21"/>
      <c r="AM3297" s="21"/>
      <c r="AN3297" s="21"/>
      <c r="AO3297" s="21"/>
      <c r="AP3297" s="21"/>
      <c r="AQ3297" s="21"/>
      <c r="AR3297" s="21"/>
      <c r="AS3297" s="21"/>
      <c r="AT3297" s="21"/>
      <c r="AU3297" s="21"/>
      <c r="AV3297" s="21"/>
      <c r="AW3297" s="21"/>
      <c r="AX3297" s="21"/>
      <c r="AY3297" s="21"/>
      <c r="AZ3297" s="21"/>
      <c r="BA3297" s="21"/>
    </row>
    <row r="3298" spans="1:53" ht="20.100000000000001" customHeight="1" x14ac:dyDescent="0.25">
      <c r="A3298" s="12" t="s">
        <v>8138</v>
      </c>
      <c r="B3298" s="18" t="s">
        <v>275</v>
      </c>
      <c r="C3298" s="12" t="s">
        <v>466</v>
      </c>
      <c r="D3298" s="12" t="s">
        <v>482</v>
      </c>
      <c r="E3298" s="19" t="s">
        <v>5</v>
      </c>
      <c r="F3298" s="19" t="s">
        <v>2244</v>
      </c>
      <c r="G3298" s="19" t="s">
        <v>2835</v>
      </c>
      <c r="H3298" s="12" t="s">
        <v>2836</v>
      </c>
      <c r="I3298" s="20">
        <v>44000</v>
      </c>
      <c r="J3298" s="12" t="s">
        <v>2258</v>
      </c>
      <c r="K3298" s="12" t="s">
        <v>2837</v>
      </c>
      <c r="L3298" s="12" t="s">
        <v>2411</v>
      </c>
      <c r="M3298" s="12"/>
      <c r="N3298" s="12" t="s">
        <v>2763</v>
      </c>
      <c r="O3298" s="20">
        <v>0</v>
      </c>
      <c r="P3298" s="20">
        <v>10000</v>
      </c>
      <c r="Q3298" s="20">
        <v>0</v>
      </c>
      <c r="R3298" s="20">
        <v>0</v>
      </c>
      <c r="S3298" s="20">
        <v>720</v>
      </c>
      <c r="T3298" s="21"/>
      <c r="U3298" s="22" t="str">
        <f>IFERROR(VLOOKUP(B3298,[1]Planilha1!$A$1:$B$34,2,FALSE),"Liberado")</f>
        <v>Liberado</v>
      </c>
      <c r="V3298" s="21"/>
      <c r="W3298" s="21"/>
      <c r="X3298" s="21"/>
      <c r="Y3298" s="21"/>
      <c r="Z3298" s="21"/>
      <c r="AA3298" s="21"/>
      <c r="AB3298" s="21"/>
      <c r="AC3298" s="21"/>
      <c r="AD3298" s="21"/>
      <c r="AE3298" s="21"/>
      <c r="AF3298" s="21"/>
      <c r="AG3298" s="21"/>
      <c r="AH3298" s="21"/>
      <c r="AI3298" s="21"/>
      <c r="AJ3298" s="21"/>
      <c r="AK3298" s="21"/>
      <c r="AL3298" s="21"/>
      <c r="AM3298" s="21"/>
      <c r="AN3298" s="21"/>
      <c r="AO3298" s="21"/>
      <c r="AP3298" s="21"/>
      <c r="AQ3298" s="21"/>
      <c r="AR3298" s="21"/>
      <c r="AS3298" s="21"/>
      <c r="AT3298" s="21"/>
      <c r="AU3298" s="21"/>
      <c r="AV3298" s="21"/>
      <c r="AW3298" s="21"/>
      <c r="AX3298" s="21"/>
      <c r="AY3298" s="21"/>
      <c r="AZ3298" s="21"/>
      <c r="BA3298" s="21"/>
    </row>
    <row r="3299" spans="1:53" ht="20.100000000000001" customHeight="1" x14ac:dyDescent="0.25">
      <c r="A3299" s="12" t="s">
        <v>8138</v>
      </c>
      <c r="B3299" s="18" t="s">
        <v>275</v>
      </c>
      <c r="C3299" s="12" t="s">
        <v>466</v>
      </c>
      <c r="D3299" s="12" t="s">
        <v>491</v>
      </c>
      <c r="E3299" s="19" t="s">
        <v>5</v>
      </c>
      <c r="F3299" s="19" t="s">
        <v>2273</v>
      </c>
      <c r="G3299" s="19" t="s">
        <v>2865</v>
      </c>
      <c r="H3299" s="12" t="s">
        <v>2649</v>
      </c>
      <c r="I3299" s="20">
        <v>31809.67</v>
      </c>
      <c r="J3299" s="12" t="s">
        <v>2258</v>
      </c>
      <c r="K3299" s="12" t="s">
        <v>2866</v>
      </c>
      <c r="L3299" s="12" t="s">
        <v>7926</v>
      </c>
      <c r="M3299" s="12"/>
      <c r="N3299" s="12" t="s">
        <v>2867</v>
      </c>
      <c r="O3299" s="20">
        <v>0</v>
      </c>
      <c r="P3299" s="20">
        <v>10000</v>
      </c>
      <c r="Q3299" s="20">
        <v>0</v>
      </c>
      <c r="R3299" s="20">
        <v>0</v>
      </c>
      <c r="S3299" s="20">
        <v>440</v>
      </c>
      <c r="T3299" s="21"/>
      <c r="U3299" s="22" t="str">
        <f>IFERROR(VLOOKUP(B3299,[1]Planilha1!$A$1:$B$34,2,FALSE),"Liberado")</f>
        <v>Liberado</v>
      </c>
      <c r="V3299" s="21"/>
      <c r="W3299" s="21"/>
      <c r="X3299" s="21"/>
      <c r="Y3299" s="21"/>
      <c r="Z3299" s="21"/>
      <c r="AA3299" s="21"/>
      <c r="AB3299" s="21"/>
      <c r="AC3299" s="21"/>
      <c r="AD3299" s="21"/>
      <c r="AE3299" s="21"/>
      <c r="AF3299" s="21"/>
      <c r="AG3299" s="21"/>
      <c r="AH3299" s="21"/>
      <c r="AI3299" s="21"/>
      <c r="AJ3299" s="21"/>
      <c r="AK3299" s="21"/>
      <c r="AL3299" s="21"/>
      <c r="AM3299" s="21"/>
      <c r="AN3299" s="21"/>
      <c r="AO3299" s="21"/>
      <c r="AP3299" s="21"/>
      <c r="AQ3299" s="21"/>
      <c r="AR3299" s="21"/>
      <c r="AS3299" s="21"/>
      <c r="AT3299" s="21"/>
      <c r="AU3299" s="21"/>
      <c r="AV3299" s="21"/>
      <c r="AW3299" s="21"/>
      <c r="AX3299" s="21"/>
      <c r="AY3299" s="21"/>
      <c r="AZ3299" s="21"/>
      <c r="BA3299" s="21"/>
    </row>
    <row r="3300" spans="1:53" ht="20.100000000000001" customHeight="1" x14ac:dyDescent="0.25">
      <c r="A3300" s="12" t="s">
        <v>8138</v>
      </c>
      <c r="B3300" s="18" t="s">
        <v>275</v>
      </c>
      <c r="C3300" s="12" t="s">
        <v>318</v>
      </c>
      <c r="D3300" s="12" t="s">
        <v>502</v>
      </c>
      <c r="E3300" s="19" t="s">
        <v>5</v>
      </c>
      <c r="F3300" s="19" t="s">
        <v>6</v>
      </c>
      <c r="G3300" s="19" t="s">
        <v>2909</v>
      </c>
      <c r="H3300" s="12" t="s">
        <v>2910</v>
      </c>
      <c r="I3300" s="20">
        <v>42651.23</v>
      </c>
      <c r="J3300" s="12" t="s">
        <v>2247</v>
      </c>
      <c r="K3300" s="12" t="s">
        <v>2911</v>
      </c>
      <c r="L3300" s="12" t="s">
        <v>8253</v>
      </c>
      <c r="M3300" s="12"/>
      <c r="N3300" s="12" t="s">
        <v>2912</v>
      </c>
      <c r="O3300" s="20">
        <v>0</v>
      </c>
      <c r="P3300" s="20">
        <v>10000</v>
      </c>
      <c r="Q3300" s="20">
        <v>0</v>
      </c>
      <c r="R3300" s="20">
        <v>0</v>
      </c>
      <c r="S3300" s="20">
        <v>1200</v>
      </c>
      <c r="T3300" s="21"/>
      <c r="U3300" s="22" t="str">
        <f>IFERROR(VLOOKUP(B3300,[1]Planilha1!$A$1:$B$34,2,FALSE),"Liberado")</f>
        <v>Liberado</v>
      </c>
      <c r="V3300" s="21"/>
      <c r="W3300" s="21"/>
      <c r="X3300" s="21"/>
      <c r="Y3300" s="21"/>
      <c r="Z3300" s="21"/>
      <c r="AA3300" s="21"/>
      <c r="AB3300" s="21"/>
      <c r="AC3300" s="21"/>
      <c r="AD3300" s="21"/>
      <c r="AE3300" s="21"/>
      <c r="AF3300" s="21"/>
      <c r="AG3300" s="21"/>
      <c r="AH3300" s="21"/>
      <c r="AI3300" s="21"/>
      <c r="AJ3300" s="21"/>
      <c r="AK3300" s="21"/>
      <c r="AL3300" s="21"/>
      <c r="AM3300" s="21"/>
      <c r="AN3300" s="21"/>
      <c r="AO3300" s="21"/>
      <c r="AP3300" s="21"/>
      <c r="AQ3300" s="21"/>
      <c r="AR3300" s="21"/>
      <c r="AS3300" s="21"/>
      <c r="AT3300" s="21"/>
      <c r="AU3300" s="21"/>
      <c r="AV3300" s="21"/>
      <c r="AW3300" s="21"/>
      <c r="AX3300" s="21"/>
      <c r="AY3300" s="21"/>
      <c r="AZ3300" s="21"/>
      <c r="BA3300" s="21"/>
    </row>
    <row r="3301" spans="1:53" ht="20.100000000000001" customHeight="1" x14ac:dyDescent="0.25">
      <c r="A3301" s="12" t="s">
        <v>8138</v>
      </c>
      <c r="B3301" s="18" t="s">
        <v>275</v>
      </c>
      <c r="C3301" s="12" t="s">
        <v>318</v>
      </c>
      <c r="D3301" s="12" t="s">
        <v>8266</v>
      </c>
      <c r="E3301" s="19" t="s">
        <v>5</v>
      </c>
      <c r="F3301" s="19" t="s">
        <v>4902</v>
      </c>
      <c r="G3301" s="19" t="s">
        <v>8267</v>
      </c>
      <c r="H3301" s="12" t="s">
        <v>8268</v>
      </c>
      <c r="I3301" s="20">
        <v>5000</v>
      </c>
      <c r="J3301" s="12" t="s">
        <v>2258</v>
      </c>
      <c r="K3301" s="12" t="s">
        <v>8269</v>
      </c>
      <c r="L3301" s="12" t="s">
        <v>7926</v>
      </c>
      <c r="M3301" s="12"/>
      <c r="N3301" s="12" t="s">
        <v>3744</v>
      </c>
      <c r="O3301" s="20">
        <v>0</v>
      </c>
      <c r="P3301" s="20">
        <v>0</v>
      </c>
      <c r="Q3301" s="20">
        <v>0</v>
      </c>
      <c r="R3301" s="20">
        <v>0</v>
      </c>
      <c r="S3301" s="20">
        <v>160</v>
      </c>
      <c r="T3301" s="21"/>
      <c r="U3301" s="22" t="str">
        <f>IFERROR(VLOOKUP(B3301,[1]Planilha1!$A$1:$B$34,2,FALSE),"Liberado")</f>
        <v>Liberado</v>
      </c>
      <c r="V3301" s="21"/>
      <c r="W3301" s="21"/>
      <c r="X3301" s="21"/>
      <c r="Y3301" s="21"/>
      <c r="Z3301" s="21"/>
      <c r="AA3301" s="21"/>
      <c r="AB3301" s="21"/>
      <c r="AC3301" s="21"/>
      <c r="AD3301" s="21"/>
      <c r="AE3301" s="21"/>
      <c r="AF3301" s="21"/>
      <c r="AG3301" s="21"/>
      <c r="AH3301" s="21"/>
      <c r="AI3301" s="21"/>
      <c r="AJ3301" s="21"/>
      <c r="AK3301" s="21"/>
      <c r="AL3301" s="21"/>
      <c r="AM3301" s="21"/>
      <c r="AN3301" s="21"/>
      <c r="AO3301" s="21"/>
      <c r="AP3301" s="21"/>
      <c r="AQ3301" s="21"/>
      <c r="AR3301" s="21"/>
      <c r="AS3301" s="21"/>
      <c r="AT3301" s="21"/>
      <c r="AU3301" s="21"/>
      <c r="AV3301" s="21"/>
      <c r="AW3301" s="21"/>
      <c r="AX3301" s="21"/>
      <c r="AY3301" s="21"/>
      <c r="AZ3301" s="21"/>
      <c r="BA3301" s="21"/>
    </row>
    <row r="3302" spans="1:53" ht="20.100000000000001" customHeight="1" x14ac:dyDescent="0.25">
      <c r="A3302" s="12" t="s">
        <v>8138</v>
      </c>
      <c r="B3302" s="18" t="s">
        <v>275</v>
      </c>
      <c r="C3302" s="12" t="s">
        <v>556</v>
      </c>
      <c r="D3302" s="12" t="s">
        <v>8361</v>
      </c>
      <c r="E3302" s="19" t="s">
        <v>5</v>
      </c>
      <c r="F3302" s="19" t="s">
        <v>2273</v>
      </c>
      <c r="G3302" s="19" t="s">
        <v>8362</v>
      </c>
      <c r="H3302" s="12" t="s">
        <v>8363</v>
      </c>
      <c r="I3302" s="20">
        <v>14000</v>
      </c>
      <c r="J3302" s="12" t="s">
        <v>2258</v>
      </c>
      <c r="K3302" s="12" t="s">
        <v>8364</v>
      </c>
      <c r="L3302" s="12" t="s">
        <v>2411</v>
      </c>
      <c r="M3302" s="12"/>
      <c r="N3302" s="12" t="s">
        <v>2412</v>
      </c>
      <c r="O3302" s="20">
        <v>10000</v>
      </c>
      <c r="P3302" s="20">
        <v>0</v>
      </c>
      <c r="Q3302" s="20">
        <v>0</v>
      </c>
      <c r="R3302" s="20">
        <v>0</v>
      </c>
      <c r="S3302" s="20">
        <v>320</v>
      </c>
      <c r="T3302" s="21"/>
      <c r="U3302" s="22" t="str">
        <f>IFERROR(VLOOKUP(B3302,[1]Planilha1!$A$1:$B$34,2,FALSE),"Liberado")</f>
        <v>Liberado</v>
      </c>
      <c r="V3302" s="21"/>
      <c r="W3302" s="21"/>
      <c r="X3302" s="21"/>
      <c r="Y3302" s="21"/>
      <c r="Z3302" s="21"/>
      <c r="AA3302" s="21"/>
      <c r="AB3302" s="21"/>
      <c r="AC3302" s="21"/>
      <c r="AD3302" s="21"/>
      <c r="AE3302" s="21"/>
      <c r="AF3302" s="21"/>
      <c r="AG3302" s="21"/>
      <c r="AH3302" s="21"/>
      <c r="AI3302" s="21"/>
      <c r="AJ3302" s="21"/>
      <c r="AK3302" s="21"/>
      <c r="AL3302" s="21"/>
      <c r="AM3302" s="21"/>
      <c r="AN3302" s="21"/>
      <c r="AO3302" s="21"/>
      <c r="AP3302" s="21"/>
      <c r="AQ3302" s="21"/>
      <c r="AR3302" s="21"/>
      <c r="AS3302" s="21"/>
      <c r="AT3302" s="21"/>
      <c r="AU3302" s="21"/>
      <c r="AV3302" s="21"/>
      <c r="AW3302" s="21"/>
      <c r="AX3302" s="21"/>
      <c r="AY3302" s="21"/>
      <c r="AZ3302" s="21"/>
      <c r="BA3302" s="21"/>
    </row>
    <row r="3303" spans="1:53" ht="20.100000000000001" customHeight="1" x14ac:dyDescent="0.25">
      <c r="A3303" s="12" t="s">
        <v>8138</v>
      </c>
      <c r="B3303" s="18" t="s">
        <v>275</v>
      </c>
      <c r="C3303" s="12" t="s">
        <v>411</v>
      </c>
      <c r="D3303" s="12" t="s">
        <v>1816</v>
      </c>
      <c r="E3303" s="19" t="s">
        <v>5</v>
      </c>
      <c r="F3303" s="19" t="s">
        <v>2244</v>
      </c>
      <c r="G3303" s="19" t="s">
        <v>6459</v>
      </c>
      <c r="H3303" s="12" t="s">
        <v>3156</v>
      </c>
      <c r="I3303" s="20">
        <v>6218.89</v>
      </c>
      <c r="J3303" s="12" t="s">
        <v>2258</v>
      </c>
      <c r="K3303" s="12" t="s">
        <v>6460</v>
      </c>
      <c r="L3303" s="12" t="s">
        <v>7869</v>
      </c>
      <c r="M3303" s="12"/>
      <c r="N3303" s="12" t="s">
        <v>6461</v>
      </c>
      <c r="O3303" s="23">
        <v>0</v>
      </c>
      <c r="P3303" s="23">
        <v>10000</v>
      </c>
      <c r="Q3303" s="23">
        <v>0</v>
      </c>
      <c r="R3303" s="24">
        <v>0</v>
      </c>
      <c r="S3303" s="25">
        <v>960</v>
      </c>
      <c r="T3303" s="21"/>
      <c r="U3303" s="22" t="str">
        <f>IFERROR(VLOOKUP(B3303,[1]Planilha1!$A$1:$B$34,2,FALSE),"Liberado")</f>
        <v>Liberado</v>
      </c>
      <c r="V3303" s="21"/>
      <c r="W3303" s="21"/>
      <c r="X3303" s="21"/>
      <c r="Y3303" s="21"/>
      <c r="Z3303" s="21"/>
      <c r="AA3303" s="21"/>
      <c r="AB3303" s="21"/>
      <c r="AC3303" s="21"/>
      <c r="AD3303" s="21"/>
      <c r="AE3303" s="21"/>
      <c r="AF3303" s="21"/>
      <c r="AG3303" s="21"/>
      <c r="AH3303" s="21"/>
      <c r="AI3303" s="21"/>
      <c r="AJ3303" s="21"/>
      <c r="AK3303" s="21"/>
      <c r="AL3303" s="21"/>
      <c r="AM3303" s="21"/>
      <c r="AN3303" s="21"/>
      <c r="AO3303" s="21"/>
      <c r="AP3303" s="21"/>
      <c r="AQ3303" s="21"/>
      <c r="AR3303" s="21"/>
      <c r="AS3303" s="21"/>
      <c r="AT3303" s="21"/>
      <c r="AU3303" s="21"/>
      <c r="AV3303" s="21"/>
      <c r="AW3303" s="21"/>
      <c r="AX3303" s="21"/>
      <c r="AY3303" s="21"/>
      <c r="AZ3303" s="21"/>
      <c r="BA3303" s="21"/>
    </row>
    <row r="3304" spans="1:53" ht="20.100000000000001" customHeight="1" x14ac:dyDescent="0.25">
      <c r="A3304" s="12" t="s">
        <v>8138</v>
      </c>
      <c r="B3304" s="18" t="s">
        <v>275</v>
      </c>
      <c r="C3304" s="12" t="s">
        <v>466</v>
      </c>
      <c r="D3304" s="12" t="s">
        <v>1818</v>
      </c>
      <c r="E3304" s="19" t="s">
        <v>5</v>
      </c>
      <c r="F3304" s="19" t="s">
        <v>2244</v>
      </c>
      <c r="G3304" s="19" t="s">
        <v>6464</v>
      </c>
      <c r="H3304" s="12" t="s">
        <v>6465</v>
      </c>
      <c r="I3304" s="20">
        <v>10000</v>
      </c>
      <c r="J3304" s="12" t="s">
        <v>2258</v>
      </c>
      <c r="K3304" s="12" t="s">
        <v>2410</v>
      </c>
      <c r="L3304" s="12" t="s">
        <v>10910</v>
      </c>
      <c r="M3304" s="12"/>
      <c r="N3304" s="12" t="s">
        <v>2412</v>
      </c>
      <c r="O3304" s="23">
        <v>0</v>
      </c>
      <c r="P3304" s="23">
        <v>10000</v>
      </c>
      <c r="Q3304" s="23">
        <v>0</v>
      </c>
      <c r="R3304" s="24">
        <v>0</v>
      </c>
      <c r="S3304" s="25">
        <v>240</v>
      </c>
      <c r="T3304" s="21"/>
      <c r="U3304" s="22" t="str">
        <f>IFERROR(VLOOKUP(B3304,[1]Planilha1!$A$1:$B$34,2,FALSE),"Liberado")</f>
        <v>Liberado</v>
      </c>
      <c r="V3304" s="21"/>
      <c r="W3304" s="21"/>
      <c r="X3304" s="21"/>
      <c r="Y3304" s="21"/>
      <c r="Z3304" s="21"/>
      <c r="AA3304" s="21"/>
      <c r="AB3304" s="21"/>
      <c r="AC3304" s="21"/>
      <c r="AD3304" s="21"/>
      <c r="AE3304" s="21"/>
      <c r="AF3304" s="21"/>
      <c r="AG3304" s="21"/>
      <c r="AH3304" s="21"/>
      <c r="AI3304" s="21"/>
      <c r="AJ3304" s="21"/>
      <c r="AK3304" s="21"/>
      <c r="AL3304" s="21"/>
      <c r="AM3304" s="21"/>
      <c r="AN3304" s="21"/>
      <c r="AO3304" s="21"/>
      <c r="AP3304" s="21"/>
      <c r="AQ3304" s="21"/>
      <c r="AR3304" s="21"/>
      <c r="AS3304" s="21"/>
      <c r="AT3304" s="21"/>
      <c r="AU3304" s="21"/>
      <c r="AV3304" s="21"/>
      <c r="AW3304" s="21"/>
      <c r="AX3304" s="21"/>
      <c r="AY3304" s="21"/>
      <c r="AZ3304" s="21"/>
      <c r="BA3304" s="21"/>
    </row>
    <row r="3305" spans="1:53" ht="20.100000000000001" customHeight="1" x14ac:dyDescent="0.25">
      <c r="A3305" s="27" t="s">
        <v>11113</v>
      </c>
      <c r="B3305" s="28" t="s">
        <v>275</v>
      </c>
      <c r="C3305" s="27" t="s">
        <v>519</v>
      </c>
      <c r="D3305" s="27" t="s">
        <v>1858</v>
      </c>
      <c r="E3305" s="27" t="s">
        <v>7</v>
      </c>
      <c r="F3305" s="27" t="s">
        <v>6507</v>
      </c>
      <c r="G3305" s="27" t="s">
        <v>11114</v>
      </c>
      <c r="H3305" s="27" t="s">
        <v>6562</v>
      </c>
      <c r="I3305" s="29">
        <v>100000</v>
      </c>
      <c r="J3305" s="27" t="s">
        <v>6544</v>
      </c>
      <c r="K3305" s="27" t="s">
        <v>11115</v>
      </c>
      <c r="L3305" s="27" t="s">
        <v>7770</v>
      </c>
      <c r="M3305" s="30" t="s">
        <v>6531</v>
      </c>
      <c r="N3305" s="27" t="s">
        <v>11116</v>
      </c>
      <c r="O3305" s="23">
        <v>0</v>
      </c>
      <c r="P3305" s="23">
        <v>80835.839999999997</v>
      </c>
      <c r="Q3305" s="23">
        <v>0</v>
      </c>
      <c r="R3305" s="24">
        <v>0</v>
      </c>
      <c r="S3305" s="25">
        <v>0</v>
      </c>
      <c r="T3305" s="34" t="s">
        <v>12065</v>
      </c>
      <c r="U3305" s="22" t="str">
        <f>IFERROR(VLOOKUP(B3305,[1]Planilha1!$A$1:$B$34,2,FALSE),"Liberado")</f>
        <v>Liberado</v>
      </c>
      <c r="V3305" s="31"/>
      <c r="W3305" s="31"/>
      <c r="X3305" s="31"/>
      <c r="Y3305" s="31"/>
      <c r="Z3305" s="31"/>
      <c r="AA3305" s="31"/>
      <c r="AB3305" s="31"/>
      <c r="AC3305" s="31"/>
      <c r="AD3305" s="31"/>
      <c r="AE3305" s="31"/>
      <c r="AF3305" s="31"/>
      <c r="AG3305" s="31"/>
      <c r="AH3305" s="31"/>
      <c r="AI3305" s="31"/>
      <c r="AJ3305" s="31"/>
      <c r="AK3305" s="31"/>
      <c r="AL3305" s="31"/>
      <c r="AM3305" s="31"/>
      <c r="AN3305" s="31"/>
      <c r="AO3305" s="31"/>
      <c r="AP3305" s="31"/>
      <c r="AQ3305" s="31"/>
      <c r="AR3305" s="31"/>
      <c r="AS3305" s="31"/>
      <c r="AT3305" s="31"/>
      <c r="AU3305" s="31"/>
      <c r="AV3305" s="31"/>
      <c r="AW3305" s="31"/>
      <c r="AX3305" s="31"/>
      <c r="AY3305" s="31"/>
      <c r="AZ3305" s="31"/>
      <c r="BA3305" s="31"/>
    </row>
    <row r="3306" spans="1:53" ht="20.100000000000001" customHeight="1" x14ac:dyDescent="0.25">
      <c r="A3306" s="27" t="s">
        <v>11113</v>
      </c>
      <c r="B3306" s="28" t="s">
        <v>275</v>
      </c>
      <c r="C3306" s="27" t="s">
        <v>466</v>
      </c>
      <c r="D3306" s="27" t="s">
        <v>11148</v>
      </c>
      <c r="E3306" s="27" t="s">
        <v>7</v>
      </c>
      <c r="F3306" s="27" t="s">
        <v>6507</v>
      </c>
      <c r="G3306" s="27" t="s">
        <v>11149</v>
      </c>
      <c r="H3306" s="27" t="s">
        <v>11150</v>
      </c>
      <c r="I3306" s="29">
        <v>40000</v>
      </c>
      <c r="J3306" s="27" t="s">
        <v>6544</v>
      </c>
      <c r="K3306" s="27" t="s">
        <v>11151</v>
      </c>
      <c r="L3306" s="27" t="s">
        <v>7770</v>
      </c>
      <c r="M3306" s="30">
        <v>43067</v>
      </c>
      <c r="N3306" s="27" t="s">
        <v>11121</v>
      </c>
      <c r="O3306" s="23">
        <v>0</v>
      </c>
      <c r="P3306" s="23">
        <v>32360</v>
      </c>
      <c r="Q3306" s="23">
        <v>0</v>
      </c>
      <c r="R3306" s="24">
        <v>0</v>
      </c>
      <c r="S3306" s="25">
        <v>0</v>
      </c>
      <c r="T3306" s="32" t="s">
        <v>12066</v>
      </c>
      <c r="U3306" s="22" t="str">
        <f>IFERROR(VLOOKUP(B3306,[1]Planilha1!$A$1:$B$34,2,FALSE),"Liberado")</f>
        <v>Liberado</v>
      </c>
      <c r="V3306" s="31"/>
      <c r="W3306" s="31"/>
      <c r="X3306" s="31"/>
      <c r="Y3306" s="31"/>
      <c r="Z3306" s="31"/>
      <c r="AA3306" s="31"/>
      <c r="AB3306" s="31"/>
      <c r="AC3306" s="31"/>
      <c r="AD3306" s="31"/>
      <c r="AE3306" s="31"/>
      <c r="AF3306" s="31"/>
      <c r="AG3306" s="31"/>
      <c r="AH3306" s="31"/>
      <c r="AI3306" s="31"/>
      <c r="AJ3306" s="31"/>
      <c r="AK3306" s="31"/>
      <c r="AL3306" s="31"/>
      <c r="AM3306" s="31"/>
      <c r="AN3306" s="31"/>
      <c r="AO3306" s="31"/>
      <c r="AP3306" s="31"/>
      <c r="AQ3306" s="31"/>
      <c r="AR3306" s="31"/>
      <c r="AS3306" s="31"/>
      <c r="AT3306" s="31"/>
      <c r="AU3306" s="31"/>
      <c r="AV3306" s="31"/>
      <c r="AW3306" s="31"/>
      <c r="AX3306" s="31"/>
      <c r="AY3306" s="31"/>
      <c r="AZ3306" s="31"/>
      <c r="BA3306" s="31"/>
    </row>
    <row r="3307" spans="1:53" ht="20.100000000000001" customHeight="1" x14ac:dyDescent="0.25">
      <c r="A3307" s="27" t="s">
        <v>11113</v>
      </c>
      <c r="B3307" s="28" t="s">
        <v>275</v>
      </c>
      <c r="C3307" s="27" t="s">
        <v>411</v>
      </c>
      <c r="D3307" s="27" t="s">
        <v>11182</v>
      </c>
      <c r="E3307" s="27" t="s">
        <v>7</v>
      </c>
      <c r="F3307" s="27" t="s">
        <v>6507</v>
      </c>
      <c r="G3307" s="27" t="s">
        <v>11183</v>
      </c>
      <c r="H3307" s="27" t="s">
        <v>6562</v>
      </c>
      <c r="I3307" s="29">
        <v>40000</v>
      </c>
      <c r="J3307" s="27" t="s">
        <v>6544</v>
      </c>
      <c r="K3307" s="27" t="s">
        <v>11184</v>
      </c>
      <c r="L3307" s="27" t="s">
        <v>7770</v>
      </c>
      <c r="M3307" s="30">
        <v>43164</v>
      </c>
      <c r="N3307" s="27" t="s">
        <v>11121</v>
      </c>
      <c r="O3307" s="23">
        <v>0</v>
      </c>
      <c r="P3307" s="23">
        <v>162878</v>
      </c>
      <c r="Q3307" s="23">
        <v>0</v>
      </c>
      <c r="R3307" s="24">
        <v>0</v>
      </c>
      <c r="S3307" s="25">
        <v>0</v>
      </c>
      <c r="T3307" s="32" t="s">
        <v>12066</v>
      </c>
      <c r="U3307" s="22" t="str">
        <f>IFERROR(VLOOKUP(B3307,[1]Planilha1!$A$1:$B$34,2,FALSE),"Liberado")</f>
        <v>Liberado</v>
      </c>
      <c r="V3307" s="31"/>
      <c r="W3307" s="31"/>
      <c r="X3307" s="31"/>
      <c r="Y3307" s="31"/>
      <c r="Z3307" s="31"/>
      <c r="AA3307" s="31"/>
      <c r="AB3307" s="31"/>
      <c r="AC3307" s="31"/>
      <c r="AD3307" s="31"/>
      <c r="AE3307" s="31"/>
      <c r="AF3307" s="31"/>
      <c r="AG3307" s="31"/>
      <c r="AH3307" s="31"/>
      <c r="AI3307" s="31"/>
      <c r="AJ3307" s="31"/>
      <c r="AK3307" s="31"/>
      <c r="AL3307" s="31"/>
      <c r="AM3307" s="31"/>
      <c r="AN3307" s="31"/>
      <c r="AO3307" s="31"/>
      <c r="AP3307" s="31"/>
      <c r="AQ3307" s="31"/>
      <c r="AR3307" s="31"/>
      <c r="AS3307" s="31"/>
      <c r="AT3307" s="31"/>
      <c r="AU3307" s="31"/>
      <c r="AV3307" s="31"/>
      <c r="AW3307" s="31"/>
      <c r="AX3307" s="31"/>
      <c r="AY3307" s="31"/>
      <c r="AZ3307" s="31"/>
      <c r="BA3307" s="31"/>
    </row>
    <row r="3308" spans="1:53" ht="20.100000000000001" customHeight="1" x14ac:dyDescent="0.25">
      <c r="A3308" s="27" t="s">
        <v>11113</v>
      </c>
      <c r="B3308" s="28" t="s">
        <v>275</v>
      </c>
      <c r="C3308" s="27" t="s">
        <v>318</v>
      </c>
      <c r="D3308" s="27" t="s">
        <v>11229</v>
      </c>
      <c r="E3308" s="27" t="s">
        <v>7</v>
      </c>
      <c r="F3308" s="27" t="s">
        <v>6507</v>
      </c>
      <c r="G3308" s="27" t="s">
        <v>11230</v>
      </c>
      <c r="H3308" s="27" t="s">
        <v>7367</v>
      </c>
      <c r="I3308" s="29">
        <v>40000</v>
      </c>
      <c r="J3308" s="27" t="s">
        <v>6544</v>
      </c>
      <c r="K3308" s="27" t="s">
        <v>11231</v>
      </c>
      <c r="L3308" s="27" t="s">
        <v>7770</v>
      </c>
      <c r="M3308" s="30">
        <v>43123</v>
      </c>
      <c r="N3308" s="27" t="s">
        <v>11121</v>
      </c>
      <c r="O3308" s="23">
        <v>0</v>
      </c>
      <c r="P3308" s="23">
        <v>47900</v>
      </c>
      <c r="Q3308" s="23">
        <v>0</v>
      </c>
      <c r="R3308" s="24">
        <v>0</v>
      </c>
      <c r="S3308" s="25">
        <v>0</v>
      </c>
      <c r="T3308" s="32" t="s">
        <v>12066</v>
      </c>
      <c r="U3308" s="22" t="str">
        <f>IFERROR(VLOOKUP(B3308,[1]Planilha1!$A$1:$B$34,2,FALSE),"Liberado")</f>
        <v>Liberado</v>
      </c>
      <c r="V3308" s="31"/>
      <c r="W3308" s="31"/>
      <c r="X3308" s="31"/>
      <c r="Y3308" s="31"/>
      <c r="Z3308" s="31"/>
      <c r="AA3308" s="31"/>
      <c r="AB3308" s="31"/>
      <c r="AC3308" s="31"/>
      <c r="AD3308" s="31"/>
      <c r="AE3308" s="31"/>
      <c r="AF3308" s="31"/>
      <c r="AG3308" s="31"/>
      <c r="AH3308" s="31"/>
      <c r="AI3308" s="31"/>
      <c r="AJ3308" s="31"/>
      <c r="AK3308" s="31"/>
      <c r="AL3308" s="31"/>
      <c r="AM3308" s="31"/>
      <c r="AN3308" s="31"/>
      <c r="AO3308" s="31"/>
      <c r="AP3308" s="31"/>
      <c r="AQ3308" s="31"/>
      <c r="AR3308" s="31"/>
      <c r="AS3308" s="31"/>
      <c r="AT3308" s="31"/>
      <c r="AU3308" s="31"/>
      <c r="AV3308" s="31"/>
      <c r="AW3308" s="31"/>
      <c r="AX3308" s="31"/>
      <c r="AY3308" s="31"/>
      <c r="AZ3308" s="31"/>
      <c r="BA3308" s="31"/>
    </row>
    <row r="3309" spans="1:53" ht="20.100000000000001" customHeight="1" x14ac:dyDescent="0.25">
      <c r="A3309" s="27" t="s">
        <v>11113</v>
      </c>
      <c r="B3309" s="28" t="s">
        <v>275</v>
      </c>
      <c r="C3309" s="27" t="s">
        <v>466</v>
      </c>
      <c r="D3309" s="27" t="s">
        <v>11249</v>
      </c>
      <c r="E3309" s="27" t="s">
        <v>7</v>
      </c>
      <c r="F3309" s="27" t="s">
        <v>6507</v>
      </c>
      <c r="G3309" s="27" t="s">
        <v>11250</v>
      </c>
      <c r="H3309" s="27" t="s">
        <v>6602</v>
      </c>
      <c r="I3309" s="29">
        <v>40000</v>
      </c>
      <c r="J3309" s="27" t="s">
        <v>6544</v>
      </c>
      <c r="K3309" s="27" t="s">
        <v>11251</v>
      </c>
      <c r="L3309" s="27" t="s">
        <v>7770</v>
      </c>
      <c r="M3309" s="30" t="s">
        <v>6531</v>
      </c>
      <c r="N3309" s="27" t="s">
        <v>11121</v>
      </c>
      <c r="O3309" s="23">
        <v>0</v>
      </c>
      <c r="P3309" s="23">
        <v>83200</v>
      </c>
      <c r="Q3309" s="23">
        <v>0</v>
      </c>
      <c r="R3309" s="24">
        <v>0</v>
      </c>
      <c r="S3309" s="25">
        <v>0</v>
      </c>
      <c r="T3309" s="32" t="s">
        <v>12066</v>
      </c>
      <c r="U3309" s="22" t="str">
        <f>IFERROR(VLOOKUP(B3309,[1]Planilha1!$A$1:$B$34,2,FALSE),"Liberado")</f>
        <v>Liberado</v>
      </c>
      <c r="V3309" s="31"/>
      <c r="W3309" s="31"/>
      <c r="X3309" s="31"/>
      <c r="Y3309" s="31"/>
      <c r="Z3309" s="31"/>
      <c r="AA3309" s="31"/>
      <c r="AB3309" s="31"/>
      <c r="AC3309" s="31"/>
      <c r="AD3309" s="31"/>
      <c r="AE3309" s="31"/>
      <c r="AF3309" s="31"/>
      <c r="AG3309" s="31"/>
      <c r="AH3309" s="31"/>
      <c r="AI3309" s="31"/>
      <c r="AJ3309" s="31"/>
      <c r="AK3309" s="31"/>
      <c r="AL3309" s="31"/>
      <c r="AM3309" s="31"/>
      <c r="AN3309" s="31"/>
      <c r="AO3309" s="31"/>
      <c r="AP3309" s="31"/>
      <c r="AQ3309" s="31"/>
      <c r="AR3309" s="31"/>
      <c r="AS3309" s="31"/>
      <c r="AT3309" s="31"/>
      <c r="AU3309" s="31"/>
      <c r="AV3309" s="31"/>
      <c r="AW3309" s="31"/>
      <c r="AX3309" s="31"/>
      <c r="AY3309" s="31"/>
      <c r="AZ3309" s="31"/>
      <c r="BA3309" s="31"/>
    </row>
    <row r="3310" spans="1:53" ht="20.100000000000001" customHeight="1" x14ac:dyDescent="0.25">
      <c r="A3310" s="27" t="s">
        <v>11113</v>
      </c>
      <c r="B3310" s="28" t="s">
        <v>275</v>
      </c>
      <c r="C3310" s="27" t="s">
        <v>519</v>
      </c>
      <c r="D3310" s="27" t="s">
        <v>11427</v>
      </c>
      <c r="E3310" s="27" t="s">
        <v>7</v>
      </c>
      <c r="F3310" s="27" t="s">
        <v>6507</v>
      </c>
      <c r="G3310" s="27" t="s">
        <v>11428</v>
      </c>
      <c r="H3310" s="27" t="s">
        <v>6602</v>
      </c>
      <c r="I3310" s="29">
        <v>40000</v>
      </c>
      <c r="J3310" s="27" t="s">
        <v>6544</v>
      </c>
      <c r="K3310" s="27" t="s">
        <v>11429</v>
      </c>
      <c r="L3310" s="27" t="s">
        <v>7770</v>
      </c>
      <c r="M3310" s="30" t="s">
        <v>6531</v>
      </c>
      <c r="N3310" s="27" t="s">
        <v>11121</v>
      </c>
      <c r="O3310" s="23">
        <v>0</v>
      </c>
      <c r="P3310" s="23">
        <v>29714.29</v>
      </c>
      <c r="Q3310" s="23">
        <v>0</v>
      </c>
      <c r="R3310" s="24">
        <v>0</v>
      </c>
      <c r="S3310" s="25">
        <v>0</v>
      </c>
      <c r="T3310" s="34" t="s">
        <v>12065</v>
      </c>
      <c r="U3310" s="22" t="str">
        <f>IFERROR(VLOOKUP(B3310,[1]Planilha1!$A$1:$B$34,2,FALSE),"Liberado")</f>
        <v>Liberado</v>
      </c>
      <c r="V3310" s="31"/>
      <c r="W3310" s="31"/>
      <c r="X3310" s="31"/>
      <c r="Y3310" s="31"/>
      <c r="Z3310" s="31"/>
      <c r="AA3310" s="31"/>
      <c r="AB3310" s="31"/>
      <c r="AC3310" s="31"/>
      <c r="AD3310" s="31"/>
      <c r="AE3310" s="31"/>
      <c r="AF3310" s="31"/>
      <c r="AG3310" s="31"/>
      <c r="AH3310" s="31"/>
      <c r="AI3310" s="31"/>
      <c r="AJ3310" s="31"/>
      <c r="AK3310" s="31"/>
      <c r="AL3310" s="31"/>
      <c r="AM3310" s="31"/>
      <c r="AN3310" s="31"/>
      <c r="AO3310" s="31"/>
      <c r="AP3310" s="31"/>
      <c r="AQ3310" s="31"/>
      <c r="AR3310" s="31"/>
      <c r="AS3310" s="31"/>
      <c r="AT3310" s="31"/>
      <c r="AU3310" s="31"/>
      <c r="AV3310" s="31"/>
      <c r="AW3310" s="31"/>
      <c r="AX3310" s="31"/>
      <c r="AY3310" s="31"/>
      <c r="AZ3310" s="31"/>
      <c r="BA3310" s="31"/>
    </row>
    <row r="3311" spans="1:53" ht="20.100000000000001" customHeight="1" x14ac:dyDescent="0.25">
      <c r="A3311" s="27" t="s">
        <v>11113</v>
      </c>
      <c r="B3311" s="28" t="s">
        <v>275</v>
      </c>
      <c r="C3311" s="27" t="s">
        <v>466</v>
      </c>
      <c r="D3311" s="27" t="s">
        <v>1861</v>
      </c>
      <c r="E3311" s="27" t="s">
        <v>7</v>
      </c>
      <c r="F3311" s="27" t="s">
        <v>6507</v>
      </c>
      <c r="G3311" s="27" t="s">
        <v>6568</v>
      </c>
      <c r="H3311" s="27" t="s">
        <v>6562</v>
      </c>
      <c r="I3311" s="29">
        <v>40000</v>
      </c>
      <c r="J3311" s="27" t="s">
        <v>6544</v>
      </c>
      <c r="K3311" s="27" t="s">
        <v>11480</v>
      </c>
      <c r="L3311" s="27" t="s">
        <v>6579</v>
      </c>
      <c r="M3311" s="30">
        <v>42870</v>
      </c>
      <c r="N3311" s="27" t="s">
        <v>11091</v>
      </c>
      <c r="O3311" s="23">
        <v>0</v>
      </c>
      <c r="P3311" s="23">
        <v>202951.08</v>
      </c>
      <c r="Q3311" s="23">
        <v>0</v>
      </c>
      <c r="R3311" s="24">
        <v>0</v>
      </c>
      <c r="S3311" s="25">
        <v>0</v>
      </c>
      <c r="T3311" s="32" t="s">
        <v>12066</v>
      </c>
      <c r="U3311" s="22" t="str">
        <f>IFERROR(VLOOKUP(B3311,[1]Planilha1!$A$1:$B$34,2,FALSE),"Liberado")</f>
        <v>Liberado</v>
      </c>
      <c r="V3311" s="31"/>
      <c r="W3311" s="31"/>
      <c r="X3311" s="31"/>
      <c r="Y3311" s="31"/>
      <c r="Z3311" s="31"/>
      <c r="AA3311" s="31"/>
      <c r="AB3311" s="31"/>
      <c r="AC3311" s="31"/>
      <c r="AD3311" s="31"/>
      <c r="AE3311" s="31"/>
      <c r="AF3311" s="31"/>
      <c r="AG3311" s="31"/>
      <c r="AH3311" s="31"/>
      <c r="AI3311" s="31"/>
      <c r="AJ3311" s="31"/>
      <c r="AK3311" s="31"/>
      <c r="AL3311" s="31"/>
      <c r="AM3311" s="31"/>
      <c r="AN3311" s="31"/>
      <c r="AO3311" s="31"/>
      <c r="AP3311" s="31"/>
      <c r="AQ3311" s="31"/>
      <c r="AR3311" s="31"/>
      <c r="AS3311" s="31"/>
      <c r="AT3311" s="31"/>
      <c r="AU3311" s="31"/>
      <c r="AV3311" s="31"/>
      <c r="AW3311" s="31"/>
      <c r="AX3311" s="31"/>
      <c r="AY3311" s="31"/>
      <c r="AZ3311" s="31"/>
      <c r="BA3311" s="31"/>
    </row>
    <row r="3312" spans="1:53" ht="20.100000000000001" customHeight="1" x14ac:dyDescent="0.25">
      <c r="A3312" s="27" t="s">
        <v>11113</v>
      </c>
      <c r="B3312" s="28" t="s">
        <v>275</v>
      </c>
      <c r="C3312" s="27" t="s">
        <v>320</v>
      </c>
      <c r="D3312" s="27" t="s">
        <v>1921</v>
      </c>
      <c r="E3312" s="27" t="s">
        <v>7</v>
      </c>
      <c r="F3312" s="27" t="s">
        <v>6507</v>
      </c>
      <c r="G3312" s="27" t="s">
        <v>6670</v>
      </c>
      <c r="H3312" s="27" t="s">
        <v>6671</v>
      </c>
      <c r="I3312" s="29">
        <v>40000</v>
      </c>
      <c r="J3312" s="27" t="s">
        <v>6544</v>
      </c>
      <c r="K3312" s="27" t="s">
        <v>11587</v>
      </c>
      <c r="L3312" s="27" t="s">
        <v>6579</v>
      </c>
      <c r="M3312" s="30">
        <v>42703</v>
      </c>
      <c r="N3312" s="27" t="s">
        <v>6672</v>
      </c>
      <c r="O3312" s="23">
        <v>0</v>
      </c>
      <c r="P3312" s="23">
        <v>141728.72</v>
      </c>
      <c r="Q3312" s="23">
        <v>0</v>
      </c>
      <c r="R3312" s="24">
        <v>0</v>
      </c>
      <c r="S3312" s="25">
        <v>0</v>
      </c>
      <c r="T3312" s="34" t="s">
        <v>12065</v>
      </c>
      <c r="U3312" s="22" t="str">
        <f>IFERROR(VLOOKUP(B3312,[1]Planilha1!$A$1:$B$34,2,FALSE),"Liberado")</f>
        <v>Liberado</v>
      </c>
      <c r="V3312" s="31"/>
      <c r="W3312" s="31"/>
      <c r="X3312" s="31"/>
      <c r="Y3312" s="31"/>
      <c r="Z3312" s="31"/>
      <c r="AA3312" s="31"/>
      <c r="AB3312" s="31"/>
      <c r="AC3312" s="31"/>
      <c r="AD3312" s="31"/>
      <c r="AE3312" s="31"/>
      <c r="AF3312" s="31"/>
      <c r="AG3312" s="31"/>
      <c r="AH3312" s="31"/>
      <c r="AI3312" s="31"/>
      <c r="AJ3312" s="31"/>
      <c r="AK3312" s="31"/>
      <c r="AL3312" s="31"/>
      <c r="AM3312" s="31"/>
      <c r="AN3312" s="31"/>
      <c r="AO3312" s="31"/>
      <c r="AP3312" s="31"/>
      <c r="AQ3312" s="31"/>
      <c r="AR3312" s="31"/>
      <c r="AS3312" s="31"/>
      <c r="AT3312" s="31"/>
      <c r="AU3312" s="31"/>
      <c r="AV3312" s="31"/>
      <c r="AW3312" s="31"/>
      <c r="AX3312" s="31"/>
      <c r="AY3312" s="31"/>
      <c r="AZ3312" s="31"/>
      <c r="BA3312" s="31"/>
    </row>
    <row r="3313" spans="1:53" ht="20.100000000000001" customHeight="1" x14ac:dyDescent="0.25">
      <c r="A3313" s="27" t="s">
        <v>11113</v>
      </c>
      <c r="B3313" s="28" t="s">
        <v>275</v>
      </c>
      <c r="C3313" s="27" t="s">
        <v>466</v>
      </c>
      <c r="D3313" s="27" t="s">
        <v>1927</v>
      </c>
      <c r="E3313" s="27" t="s">
        <v>7</v>
      </c>
      <c r="F3313" s="27" t="s">
        <v>6507</v>
      </c>
      <c r="G3313" s="27" t="s">
        <v>6681</v>
      </c>
      <c r="H3313" s="27" t="s">
        <v>6562</v>
      </c>
      <c r="I3313" s="29">
        <v>40000</v>
      </c>
      <c r="J3313" s="27" t="s">
        <v>6544</v>
      </c>
      <c r="K3313" s="27" t="s">
        <v>11596</v>
      </c>
      <c r="L3313" s="27" t="s">
        <v>6680</v>
      </c>
      <c r="M3313" s="30">
        <v>42639</v>
      </c>
      <c r="N3313" s="27" t="s">
        <v>6672</v>
      </c>
      <c r="O3313" s="23">
        <v>0</v>
      </c>
      <c r="P3313" s="23">
        <v>182323.03</v>
      </c>
      <c r="Q3313" s="23">
        <v>0</v>
      </c>
      <c r="R3313" s="24">
        <v>0</v>
      </c>
      <c r="S3313" s="25">
        <v>0</v>
      </c>
      <c r="T3313" s="34" t="s">
        <v>12065</v>
      </c>
      <c r="U3313" s="22" t="str">
        <f>IFERROR(VLOOKUP(B3313,[1]Planilha1!$A$1:$B$34,2,FALSE),"Liberado")</f>
        <v>Liberado</v>
      </c>
      <c r="V3313" s="31"/>
      <c r="W3313" s="31"/>
      <c r="X3313" s="31"/>
      <c r="Y3313" s="31"/>
      <c r="Z3313" s="31"/>
      <c r="AA3313" s="31"/>
      <c r="AB3313" s="31"/>
      <c r="AC3313" s="31"/>
      <c r="AD3313" s="31"/>
      <c r="AE3313" s="31"/>
      <c r="AF3313" s="31"/>
      <c r="AG3313" s="31"/>
      <c r="AH3313" s="31"/>
      <c r="AI3313" s="31"/>
      <c r="AJ3313" s="31"/>
      <c r="AK3313" s="31"/>
      <c r="AL3313" s="31"/>
      <c r="AM3313" s="31"/>
      <c r="AN3313" s="31"/>
      <c r="AO3313" s="31"/>
      <c r="AP3313" s="31"/>
      <c r="AQ3313" s="31"/>
      <c r="AR3313" s="31"/>
      <c r="AS3313" s="31"/>
      <c r="AT3313" s="31"/>
      <c r="AU3313" s="31"/>
      <c r="AV3313" s="31"/>
      <c r="AW3313" s="31"/>
      <c r="AX3313" s="31"/>
      <c r="AY3313" s="31"/>
      <c r="AZ3313" s="31"/>
      <c r="BA3313" s="31"/>
    </row>
    <row r="3314" spans="1:53" ht="20.100000000000001" customHeight="1" x14ac:dyDescent="0.25">
      <c r="A3314" s="27" t="s">
        <v>11113</v>
      </c>
      <c r="B3314" s="28" t="s">
        <v>275</v>
      </c>
      <c r="C3314" s="27" t="s">
        <v>466</v>
      </c>
      <c r="D3314" s="27" t="s">
        <v>1962</v>
      </c>
      <c r="E3314" s="27" t="s">
        <v>7</v>
      </c>
      <c r="F3314" s="27" t="s">
        <v>6507</v>
      </c>
      <c r="G3314" s="27" t="s">
        <v>6811</v>
      </c>
      <c r="H3314" s="27" t="s">
        <v>6812</v>
      </c>
      <c r="I3314" s="29">
        <v>40000</v>
      </c>
      <c r="J3314" s="27" t="s">
        <v>6544</v>
      </c>
      <c r="K3314" s="27" t="s">
        <v>11654</v>
      </c>
      <c r="L3314" s="27" t="s">
        <v>6680</v>
      </c>
      <c r="M3314" s="30">
        <v>42533</v>
      </c>
      <c r="N3314" s="27" t="s">
        <v>6672</v>
      </c>
      <c r="O3314" s="23">
        <v>0</v>
      </c>
      <c r="P3314" s="23">
        <v>20000</v>
      </c>
      <c r="Q3314" s="23">
        <v>0</v>
      </c>
      <c r="R3314" s="24">
        <v>0</v>
      </c>
      <c r="S3314" s="25">
        <v>0</v>
      </c>
      <c r="T3314" s="32"/>
      <c r="U3314" s="22" t="str">
        <f>IFERROR(VLOOKUP(B3314,[1]Planilha1!$A$1:$B$34,2,FALSE),"Liberado")</f>
        <v>Liberado</v>
      </c>
      <c r="V3314" s="31"/>
      <c r="W3314" s="31"/>
      <c r="X3314" s="31"/>
      <c r="Y3314" s="31"/>
      <c r="Z3314" s="31"/>
      <c r="AA3314" s="31"/>
      <c r="AB3314" s="31"/>
      <c r="AC3314" s="31"/>
      <c r="AD3314" s="31"/>
      <c r="AE3314" s="31"/>
      <c r="AF3314" s="31"/>
      <c r="AG3314" s="31"/>
      <c r="AH3314" s="31"/>
      <c r="AI3314" s="31"/>
      <c r="AJ3314" s="31"/>
      <c r="AK3314" s="31"/>
      <c r="AL3314" s="31"/>
      <c r="AM3314" s="31"/>
      <c r="AN3314" s="31"/>
      <c r="AO3314" s="31"/>
      <c r="AP3314" s="31"/>
      <c r="AQ3314" s="31"/>
      <c r="AR3314" s="31"/>
      <c r="AS3314" s="31"/>
      <c r="AT3314" s="31"/>
      <c r="AU3314" s="31"/>
      <c r="AV3314" s="31"/>
      <c r="AW3314" s="31"/>
      <c r="AX3314" s="31"/>
      <c r="AY3314" s="31"/>
      <c r="AZ3314" s="31"/>
      <c r="BA3314" s="31"/>
    </row>
    <row r="3315" spans="1:53" ht="20.100000000000001" customHeight="1" x14ac:dyDescent="0.25">
      <c r="A3315" s="27" t="s">
        <v>11113</v>
      </c>
      <c r="B3315" s="28" t="s">
        <v>275</v>
      </c>
      <c r="C3315" s="27" t="s">
        <v>318</v>
      </c>
      <c r="D3315" s="27" t="s">
        <v>1989</v>
      </c>
      <c r="E3315" s="27" t="s">
        <v>7</v>
      </c>
      <c r="F3315" s="27" t="s">
        <v>6507</v>
      </c>
      <c r="G3315" s="27" t="s">
        <v>6990</v>
      </c>
      <c r="H3315" s="27" t="s">
        <v>6562</v>
      </c>
      <c r="I3315" s="29">
        <v>50000</v>
      </c>
      <c r="J3315" s="27" t="s">
        <v>6544</v>
      </c>
      <c r="K3315" s="27" t="s">
        <v>11703</v>
      </c>
      <c r="L3315" s="27" t="s">
        <v>6585</v>
      </c>
      <c r="M3315" s="30">
        <v>42513</v>
      </c>
      <c r="N3315" s="27" t="s">
        <v>6991</v>
      </c>
      <c r="O3315" s="23">
        <v>0</v>
      </c>
      <c r="P3315" s="23">
        <v>205932.13</v>
      </c>
      <c r="Q3315" s="23">
        <v>0</v>
      </c>
      <c r="R3315" s="24">
        <v>0</v>
      </c>
      <c r="S3315" s="25">
        <v>0</v>
      </c>
      <c r="T3315" s="34" t="s">
        <v>12065</v>
      </c>
      <c r="U3315" s="22" t="str">
        <f>IFERROR(VLOOKUP(B3315,[1]Planilha1!$A$1:$B$34,2,FALSE),"Liberado")</f>
        <v>Liberado</v>
      </c>
      <c r="V3315" s="31"/>
      <c r="W3315" s="31"/>
      <c r="X3315" s="31"/>
      <c r="Y3315" s="31"/>
      <c r="Z3315" s="31"/>
      <c r="AA3315" s="31"/>
      <c r="AB3315" s="31"/>
      <c r="AC3315" s="31"/>
      <c r="AD3315" s="31"/>
      <c r="AE3315" s="31"/>
      <c r="AF3315" s="31"/>
      <c r="AG3315" s="31"/>
      <c r="AH3315" s="31"/>
      <c r="AI3315" s="31"/>
      <c r="AJ3315" s="31"/>
      <c r="AK3315" s="31"/>
      <c r="AL3315" s="31"/>
      <c r="AM3315" s="31"/>
      <c r="AN3315" s="31"/>
      <c r="AO3315" s="31"/>
      <c r="AP3315" s="31"/>
      <c r="AQ3315" s="31"/>
      <c r="AR3315" s="31"/>
      <c r="AS3315" s="31"/>
      <c r="AT3315" s="31"/>
      <c r="AU3315" s="31"/>
      <c r="AV3315" s="31"/>
      <c r="AW3315" s="31"/>
      <c r="AX3315" s="31"/>
      <c r="AY3315" s="31"/>
      <c r="AZ3315" s="31"/>
      <c r="BA3315" s="31"/>
    </row>
    <row r="3316" spans="1:53" ht="20.100000000000001" customHeight="1" x14ac:dyDescent="0.25">
      <c r="A3316" s="12" t="s">
        <v>83</v>
      </c>
      <c r="B3316" s="18" t="s">
        <v>269</v>
      </c>
      <c r="C3316" s="12" t="s">
        <v>381</v>
      </c>
      <c r="D3316" s="12" t="s">
        <v>389</v>
      </c>
      <c r="E3316" s="19" t="s">
        <v>5</v>
      </c>
      <c r="F3316" s="19" t="s">
        <v>2255</v>
      </c>
      <c r="G3316" s="19" t="s">
        <v>2516</v>
      </c>
      <c r="H3316" s="12" t="s">
        <v>2517</v>
      </c>
      <c r="I3316" s="20">
        <v>16800</v>
      </c>
      <c r="J3316" s="12" t="s">
        <v>2258</v>
      </c>
      <c r="K3316" s="12" t="s">
        <v>2518</v>
      </c>
      <c r="L3316" s="12" t="s">
        <v>7926</v>
      </c>
      <c r="M3316" s="12"/>
      <c r="N3316" s="12" t="s">
        <v>2451</v>
      </c>
      <c r="O3316" s="20">
        <v>0</v>
      </c>
      <c r="P3316" s="20">
        <v>10000</v>
      </c>
      <c r="Q3316" s="20">
        <v>0</v>
      </c>
      <c r="R3316" s="20">
        <v>0</v>
      </c>
      <c r="S3316" s="20">
        <v>800</v>
      </c>
      <c r="T3316" s="21"/>
      <c r="U3316" s="22" t="str">
        <f>IFERROR(VLOOKUP(B3316,[1]Planilha1!$A$1:$B$34,2,FALSE),"Liberado")</f>
        <v>Liberado</v>
      </c>
      <c r="V3316" s="21"/>
      <c r="W3316" s="21"/>
      <c r="X3316" s="21"/>
      <c r="Y3316" s="21"/>
      <c r="Z3316" s="21"/>
      <c r="AA3316" s="21"/>
      <c r="AB3316" s="21"/>
      <c r="AC3316" s="21"/>
      <c r="AD3316" s="21"/>
      <c r="AE3316" s="21"/>
      <c r="AF3316" s="21"/>
      <c r="AG3316" s="21"/>
      <c r="AH3316" s="21"/>
      <c r="AI3316" s="21"/>
      <c r="AJ3316" s="21"/>
      <c r="AK3316" s="21"/>
      <c r="AL3316" s="21"/>
      <c r="AM3316" s="21"/>
      <c r="AN3316" s="21"/>
      <c r="AO3316" s="21"/>
      <c r="AP3316" s="21"/>
      <c r="AQ3316" s="21"/>
      <c r="AR3316" s="21"/>
      <c r="AS3316" s="21"/>
      <c r="AT3316" s="21"/>
      <c r="AU3316" s="21"/>
      <c r="AV3316" s="21"/>
      <c r="AW3316" s="21"/>
      <c r="AX3316" s="21"/>
      <c r="AY3316" s="21"/>
      <c r="AZ3316" s="21"/>
      <c r="BA3316" s="21"/>
    </row>
    <row r="3317" spans="1:53" ht="20.100000000000001" customHeight="1" x14ac:dyDescent="0.25">
      <c r="A3317" s="12" t="s">
        <v>83</v>
      </c>
      <c r="B3317" s="18" t="s">
        <v>269</v>
      </c>
      <c r="C3317" s="12" t="s">
        <v>534</v>
      </c>
      <c r="D3317" s="12" t="s">
        <v>546</v>
      </c>
      <c r="E3317" s="19" t="s">
        <v>5</v>
      </c>
      <c r="F3317" s="19" t="s">
        <v>2255</v>
      </c>
      <c r="G3317" s="19" t="s">
        <v>3053</v>
      </c>
      <c r="H3317" s="12" t="s">
        <v>3054</v>
      </c>
      <c r="I3317" s="20">
        <v>83000</v>
      </c>
      <c r="J3317" s="12" t="s">
        <v>2258</v>
      </c>
      <c r="K3317" s="12" t="s">
        <v>3055</v>
      </c>
      <c r="L3317" s="12" t="s">
        <v>2368</v>
      </c>
      <c r="M3317" s="12"/>
      <c r="N3317" s="12" t="s">
        <v>3056</v>
      </c>
      <c r="O3317" s="20">
        <v>0</v>
      </c>
      <c r="P3317" s="20">
        <v>58600</v>
      </c>
      <c r="Q3317" s="20">
        <v>0</v>
      </c>
      <c r="R3317" s="20">
        <v>0</v>
      </c>
      <c r="S3317" s="20">
        <v>960</v>
      </c>
      <c r="T3317" s="21"/>
      <c r="U3317" s="22" t="str">
        <f>IFERROR(VLOOKUP(B3317,[1]Planilha1!$A$1:$B$34,2,FALSE),"Liberado")</f>
        <v>Liberado</v>
      </c>
      <c r="V3317" s="21"/>
      <c r="W3317" s="21"/>
      <c r="X3317" s="21"/>
      <c r="Y3317" s="21"/>
      <c r="Z3317" s="21"/>
      <c r="AA3317" s="21"/>
      <c r="AB3317" s="21"/>
      <c r="AC3317" s="21"/>
      <c r="AD3317" s="21"/>
      <c r="AE3317" s="21"/>
      <c r="AF3317" s="21"/>
      <c r="AG3317" s="21"/>
      <c r="AH3317" s="21"/>
      <c r="AI3317" s="21"/>
      <c r="AJ3317" s="21"/>
      <c r="AK3317" s="21"/>
      <c r="AL3317" s="21"/>
      <c r="AM3317" s="21"/>
      <c r="AN3317" s="21"/>
      <c r="AO3317" s="21"/>
      <c r="AP3317" s="21"/>
      <c r="AQ3317" s="21"/>
      <c r="AR3317" s="21"/>
      <c r="AS3317" s="21"/>
      <c r="AT3317" s="21"/>
      <c r="AU3317" s="21"/>
      <c r="AV3317" s="21"/>
      <c r="AW3317" s="21"/>
      <c r="AX3317" s="21"/>
      <c r="AY3317" s="21"/>
      <c r="AZ3317" s="21"/>
      <c r="BA3317" s="21"/>
    </row>
    <row r="3318" spans="1:53" ht="20.100000000000001" customHeight="1" x14ac:dyDescent="0.25">
      <c r="A3318" s="12" t="s">
        <v>83</v>
      </c>
      <c r="B3318" s="18" t="s">
        <v>269</v>
      </c>
      <c r="C3318" s="12" t="s">
        <v>381</v>
      </c>
      <c r="D3318" s="12" t="s">
        <v>1821</v>
      </c>
      <c r="E3318" s="19" t="s">
        <v>5</v>
      </c>
      <c r="F3318" s="19" t="s">
        <v>3968</v>
      </c>
      <c r="G3318" s="19" t="s">
        <v>6471</v>
      </c>
      <c r="H3318" s="12" t="s">
        <v>6472</v>
      </c>
      <c r="I3318" s="20">
        <v>500000</v>
      </c>
      <c r="J3318" s="12" t="s">
        <v>2258</v>
      </c>
      <c r="K3318" s="12" t="s">
        <v>6473</v>
      </c>
      <c r="L3318" s="12" t="s">
        <v>4407</v>
      </c>
      <c r="M3318" s="12"/>
      <c r="N3318" s="12" t="s">
        <v>2451</v>
      </c>
      <c r="O3318" s="23">
        <v>0</v>
      </c>
      <c r="P3318" s="23">
        <v>10000</v>
      </c>
      <c r="Q3318" s="23">
        <v>0</v>
      </c>
      <c r="R3318" s="24">
        <v>0</v>
      </c>
      <c r="S3318" s="25">
        <v>0</v>
      </c>
      <c r="T3318" s="21"/>
      <c r="U3318" s="22" t="str">
        <f>IFERROR(VLOOKUP(B3318,[1]Planilha1!$A$1:$B$34,2,FALSE),"Liberado")</f>
        <v>Liberado</v>
      </c>
      <c r="V3318" s="21"/>
      <c r="W3318" s="21"/>
      <c r="X3318" s="21"/>
      <c r="Y3318" s="21"/>
      <c r="Z3318" s="21"/>
      <c r="AA3318" s="21"/>
      <c r="AB3318" s="21"/>
      <c r="AC3318" s="21"/>
      <c r="AD3318" s="21"/>
      <c r="AE3318" s="21"/>
      <c r="AF3318" s="21"/>
      <c r="AG3318" s="21"/>
      <c r="AH3318" s="21"/>
      <c r="AI3318" s="21"/>
      <c r="AJ3318" s="21"/>
      <c r="AK3318" s="21"/>
      <c r="AL3318" s="21"/>
      <c r="AM3318" s="21"/>
      <c r="AN3318" s="21"/>
      <c r="AO3318" s="21"/>
      <c r="AP3318" s="21"/>
      <c r="AQ3318" s="21"/>
      <c r="AR3318" s="21"/>
      <c r="AS3318" s="21"/>
      <c r="AT3318" s="21"/>
      <c r="AU3318" s="21"/>
      <c r="AV3318" s="21"/>
      <c r="AW3318" s="21"/>
      <c r="AX3318" s="21"/>
      <c r="AY3318" s="21"/>
      <c r="AZ3318" s="21"/>
      <c r="BA3318" s="21"/>
    </row>
    <row r="3319" spans="1:53" ht="20.100000000000001" customHeight="1" x14ac:dyDescent="0.25">
      <c r="A3319" s="12" t="s">
        <v>83</v>
      </c>
      <c r="B3319" s="18" t="s">
        <v>269</v>
      </c>
      <c r="C3319" s="12" t="s">
        <v>381</v>
      </c>
      <c r="D3319" s="12" t="s">
        <v>11006</v>
      </c>
      <c r="E3319" s="19" t="s">
        <v>5</v>
      </c>
      <c r="F3319" s="19" t="s">
        <v>10</v>
      </c>
      <c r="G3319" s="19" t="s">
        <v>11007</v>
      </c>
      <c r="H3319" s="12" t="s">
        <v>11008</v>
      </c>
      <c r="I3319" s="20">
        <v>12500</v>
      </c>
      <c r="J3319" s="12" t="s">
        <v>2258</v>
      </c>
      <c r="K3319" s="12" t="s">
        <v>5832</v>
      </c>
      <c r="L3319" s="12" t="s">
        <v>2288</v>
      </c>
      <c r="M3319" s="12" t="s">
        <v>11009</v>
      </c>
      <c r="N3319" s="12" t="s">
        <v>11010</v>
      </c>
      <c r="O3319" s="23">
        <v>0</v>
      </c>
      <c r="P3319" s="23">
        <v>12780.37</v>
      </c>
      <c r="Q3319" s="23">
        <v>0</v>
      </c>
      <c r="R3319" s="24">
        <v>0</v>
      </c>
      <c r="S3319" s="25">
        <v>0</v>
      </c>
      <c r="T3319" s="21"/>
      <c r="U3319" s="22" t="str">
        <f>IFERROR(VLOOKUP(B3319,[1]Planilha1!$A$1:$B$34,2,FALSE),"Liberado")</f>
        <v>Liberado</v>
      </c>
      <c r="V3319" s="21"/>
      <c r="W3319" s="21"/>
      <c r="X3319" s="21"/>
      <c r="Y3319" s="21"/>
      <c r="Z3319" s="21"/>
      <c r="AA3319" s="21"/>
      <c r="AB3319" s="21"/>
      <c r="AC3319" s="21"/>
      <c r="AD3319" s="21"/>
      <c r="AE3319" s="21"/>
      <c r="AF3319" s="21"/>
      <c r="AG3319" s="21"/>
      <c r="AH3319" s="21"/>
      <c r="AI3319" s="21"/>
      <c r="AJ3319" s="21"/>
      <c r="AK3319" s="21"/>
      <c r="AL3319" s="21"/>
      <c r="AM3319" s="21"/>
      <c r="AN3319" s="21"/>
      <c r="AO3319" s="21"/>
      <c r="AP3319" s="21"/>
      <c r="AQ3319" s="21"/>
      <c r="AR3319" s="21"/>
      <c r="AS3319" s="21"/>
      <c r="AT3319" s="21"/>
      <c r="AU3319" s="21"/>
      <c r="AV3319" s="21"/>
      <c r="AW3319" s="21"/>
      <c r="AX3319" s="21"/>
      <c r="AY3319" s="21"/>
      <c r="AZ3319" s="21"/>
      <c r="BA3319" s="21"/>
    </row>
    <row r="3320" spans="1:53" ht="20.100000000000001" customHeight="1" x14ac:dyDescent="0.25">
      <c r="A3320" s="12" t="s">
        <v>83</v>
      </c>
      <c r="B3320" s="18" t="s">
        <v>269</v>
      </c>
      <c r="C3320" s="12" t="s">
        <v>397</v>
      </c>
      <c r="D3320" s="12" t="s">
        <v>11011</v>
      </c>
      <c r="E3320" s="19" t="s">
        <v>5</v>
      </c>
      <c r="F3320" s="19" t="s">
        <v>2273</v>
      </c>
      <c r="G3320" s="19" t="s">
        <v>11012</v>
      </c>
      <c r="H3320" s="12" t="s">
        <v>2527</v>
      </c>
      <c r="I3320" s="20">
        <v>10000</v>
      </c>
      <c r="J3320" s="12" t="s">
        <v>2258</v>
      </c>
      <c r="K3320" s="12" t="s">
        <v>11013</v>
      </c>
      <c r="L3320" s="12" t="s">
        <v>2368</v>
      </c>
      <c r="M3320" s="12"/>
      <c r="N3320" s="12" t="s">
        <v>2412</v>
      </c>
      <c r="O3320" s="23">
        <v>0</v>
      </c>
      <c r="P3320" s="23">
        <v>0</v>
      </c>
      <c r="Q3320" s="23">
        <v>0</v>
      </c>
      <c r="R3320" s="24">
        <v>0</v>
      </c>
      <c r="S3320" s="25">
        <v>160</v>
      </c>
      <c r="T3320" s="21"/>
      <c r="U3320" s="22" t="str">
        <f>IFERROR(VLOOKUP(B3320,[1]Planilha1!$A$1:$B$34,2,FALSE),"Liberado")</f>
        <v>Liberado</v>
      </c>
      <c r="V3320" s="21"/>
      <c r="W3320" s="21"/>
      <c r="X3320" s="21"/>
      <c r="Y3320" s="21"/>
      <c r="Z3320" s="21"/>
      <c r="AA3320" s="21"/>
      <c r="AB3320" s="21"/>
      <c r="AC3320" s="21"/>
      <c r="AD3320" s="21"/>
      <c r="AE3320" s="21"/>
      <c r="AF3320" s="21"/>
      <c r="AG3320" s="21"/>
      <c r="AH3320" s="21"/>
      <c r="AI3320" s="21"/>
      <c r="AJ3320" s="21"/>
      <c r="AK3320" s="21"/>
      <c r="AL3320" s="21"/>
      <c r="AM3320" s="21"/>
      <c r="AN3320" s="21"/>
      <c r="AO3320" s="21"/>
      <c r="AP3320" s="21"/>
      <c r="AQ3320" s="21"/>
      <c r="AR3320" s="21"/>
      <c r="AS3320" s="21"/>
      <c r="AT3320" s="21"/>
      <c r="AU3320" s="21"/>
      <c r="AV3320" s="21"/>
      <c r="AW3320" s="21"/>
      <c r="AX3320" s="21"/>
      <c r="AY3320" s="21"/>
      <c r="AZ3320" s="21"/>
      <c r="BA3320" s="21"/>
    </row>
    <row r="3321" spans="1:53" ht="20.100000000000001" customHeight="1" x14ac:dyDescent="0.25">
      <c r="A3321" s="12" t="s">
        <v>83</v>
      </c>
      <c r="B3321" s="18" t="s">
        <v>269</v>
      </c>
      <c r="C3321" s="12" t="s">
        <v>411</v>
      </c>
      <c r="D3321" s="12" t="s">
        <v>1822</v>
      </c>
      <c r="E3321" s="19" t="s">
        <v>5</v>
      </c>
      <c r="F3321" s="19" t="s">
        <v>6474</v>
      </c>
      <c r="G3321" s="19" t="s">
        <v>6475</v>
      </c>
      <c r="H3321" s="12" t="s">
        <v>6430</v>
      </c>
      <c r="I3321" s="20">
        <v>30092.53</v>
      </c>
      <c r="J3321" s="12" t="s">
        <v>2258</v>
      </c>
      <c r="K3321" s="12" t="s">
        <v>6476</v>
      </c>
      <c r="L3321" s="12" t="s">
        <v>2411</v>
      </c>
      <c r="M3321" s="12"/>
      <c r="N3321" s="12" t="s">
        <v>6477</v>
      </c>
      <c r="O3321" s="23">
        <v>0</v>
      </c>
      <c r="P3321" s="23">
        <v>0</v>
      </c>
      <c r="Q3321" s="23">
        <v>0</v>
      </c>
      <c r="R3321" s="24">
        <v>0</v>
      </c>
      <c r="S3321" s="25">
        <v>0</v>
      </c>
      <c r="T3321" s="21"/>
      <c r="U3321" s="22" t="str">
        <f>IFERROR(VLOOKUP(B3321,[1]Planilha1!$A$1:$B$34,2,FALSE),"Liberado")</f>
        <v>Liberado</v>
      </c>
      <c r="V3321" s="21"/>
      <c r="W3321" s="21"/>
      <c r="X3321" s="21"/>
      <c r="Y3321" s="21"/>
      <c r="Z3321" s="21"/>
      <c r="AA3321" s="21"/>
      <c r="AB3321" s="21"/>
      <c r="AC3321" s="21"/>
      <c r="AD3321" s="21"/>
      <c r="AE3321" s="21"/>
      <c r="AF3321" s="21"/>
      <c r="AG3321" s="21"/>
      <c r="AH3321" s="21"/>
      <c r="AI3321" s="21"/>
      <c r="AJ3321" s="21"/>
      <c r="AK3321" s="21"/>
      <c r="AL3321" s="21"/>
      <c r="AM3321" s="21"/>
      <c r="AN3321" s="21"/>
      <c r="AO3321" s="21"/>
      <c r="AP3321" s="21"/>
      <c r="AQ3321" s="21"/>
      <c r="AR3321" s="21"/>
      <c r="AS3321" s="21"/>
      <c r="AT3321" s="21"/>
      <c r="AU3321" s="21"/>
      <c r="AV3321" s="21"/>
      <c r="AW3321" s="21"/>
      <c r="AX3321" s="21"/>
      <c r="AY3321" s="21"/>
      <c r="AZ3321" s="21"/>
      <c r="BA3321" s="21"/>
    </row>
    <row r="3322" spans="1:53" ht="20.100000000000001" customHeight="1" x14ac:dyDescent="0.25">
      <c r="A3322" s="12" t="s">
        <v>83</v>
      </c>
      <c r="B3322" s="18" t="s">
        <v>269</v>
      </c>
      <c r="C3322" s="12" t="s">
        <v>411</v>
      </c>
      <c r="D3322" s="12" t="s">
        <v>1823</v>
      </c>
      <c r="E3322" s="19" t="s">
        <v>5</v>
      </c>
      <c r="F3322" s="19" t="s">
        <v>6393</v>
      </c>
      <c r="G3322" s="19" t="s">
        <v>6478</v>
      </c>
      <c r="H3322" s="12" t="s">
        <v>6479</v>
      </c>
      <c r="I3322" s="20">
        <v>263168.43</v>
      </c>
      <c r="J3322" s="12" t="s">
        <v>2258</v>
      </c>
      <c r="K3322" s="12" t="s">
        <v>6480</v>
      </c>
      <c r="L3322" s="12" t="s">
        <v>8057</v>
      </c>
      <c r="M3322" s="12"/>
      <c r="N3322" s="12" t="s">
        <v>6481</v>
      </c>
      <c r="O3322" s="23">
        <v>10000</v>
      </c>
      <c r="P3322" s="23">
        <v>0</v>
      </c>
      <c r="Q3322" s="23">
        <v>0</v>
      </c>
      <c r="R3322" s="24">
        <v>0</v>
      </c>
      <c r="S3322" s="25">
        <v>0</v>
      </c>
      <c r="T3322" s="21"/>
      <c r="U3322" s="22" t="str">
        <f>IFERROR(VLOOKUP(B3322,[1]Planilha1!$A$1:$B$34,2,FALSE),"Liberado")</f>
        <v>Liberado</v>
      </c>
      <c r="V3322" s="21"/>
      <c r="W3322" s="21"/>
      <c r="X3322" s="21"/>
      <c r="Y3322" s="21"/>
      <c r="Z3322" s="21"/>
      <c r="AA3322" s="21"/>
      <c r="AB3322" s="21"/>
      <c r="AC3322" s="21"/>
      <c r="AD3322" s="21"/>
      <c r="AE3322" s="21"/>
      <c r="AF3322" s="21"/>
      <c r="AG3322" s="21"/>
      <c r="AH3322" s="21"/>
      <c r="AI3322" s="21"/>
      <c r="AJ3322" s="21"/>
      <c r="AK3322" s="21"/>
      <c r="AL3322" s="21"/>
      <c r="AM3322" s="21"/>
      <c r="AN3322" s="21"/>
      <c r="AO3322" s="21"/>
      <c r="AP3322" s="21"/>
      <c r="AQ3322" s="21"/>
      <c r="AR3322" s="21"/>
      <c r="AS3322" s="21"/>
      <c r="AT3322" s="21"/>
      <c r="AU3322" s="21"/>
      <c r="AV3322" s="21"/>
      <c r="AW3322" s="21"/>
      <c r="AX3322" s="21"/>
      <c r="AY3322" s="21"/>
      <c r="AZ3322" s="21"/>
      <c r="BA3322" s="21"/>
    </row>
    <row r="3323" spans="1:53" ht="20.100000000000001" customHeight="1" x14ac:dyDescent="0.25">
      <c r="A3323" s="12" t="s">
        <v>83</v>
      </c>
      <c r="B3323" s="18" t="s">
        <v>269</v>
      </c>
      <c r="C3323" s="12" t="s">
        <v>411</v>
      </c>
      <c r="D3323" s="12" t="s">
        <v>11014</v>
      </c>
      <c r="E3323" s="19" t="s">
        <v>5</v>
      </c>
      <c r="F3323" s="19" t="s">
        <v>16</v>
      </c>
      <c r="G3323" s="19" t="s">
        <v>11015</v>
      </c>
      <c r="H3323" s="12" t="s">
        <v>6430</v>
      </c>
      <c r="I3323" s="20">
        <v>29229.22</v>
      </c>
      <c r="J3323" s="12" t="s">
        <v>2258</v>
      </c>
      <c r="K3323" s="12" t="s">
        <v>10925</v>
      </c>
      <c r="L3323" s="12" t="s">
        <v>7926</v>
      </c>
      <c r="M3323" s="12"/>
      <c r="N3323" s="12" t="s">
        <v>2412</v>
      </c>
      <c r="O3323" s="23">
        <v>15000</v>
      </c>
      <c r="P3323" s="23">
        <v>0</v>
      </c>
      <c r="Q3323" s="23">
        <v>0</v>
      </c>
      <c r="R3323" s="24">
        <v>0</v>
      </c>
      <c r="S3323" s="25">
        <v>280</v>
      </c>
      <c r="T3323" s="21"/>
      <c r="U3323" s="22" t="str">
        <f>IFERROR(VLOOKUP(B3323,[1]Planilha1!$A$1:$B$34,2,FALSE),"Liberado")</f>
        <v>Liberado</v>
      </c>
      <c r="V3323" s="21"/>
      <c r="W3323" s="21"/>
      <c r="X3323" s="21"/>
      <c r="Y3323" s="21"/>
      <c r="Z3323" s="21"/>
      <c r="AA3323" s="21"/>
      <c r="AB3323" s="21"/>
      <c r="AC3323" s="21"/>
      <c r="AD3323" s="21"/>
      <c r="AE3323" s="21"/>
      <c r="AF3323" s="21"/>
      <c r="AG3323" s="21"/>
      <c r="AH3323" s="21"/>
      <c r="AI3323" s="21"/>
      <c r="AJ3323" s="21"/>
      <c r="AK3323" s="21"/>
      <c r="AL3323" s="21"/>
      <c r="AM3323" s="21"/>
      <c r="AN3323" s="21"/>
      <c r="AO3323" s="21"/>
      <c r="AP3323" s="21"/>
      <c r="AQ3323" s="21"/>
      <c r="AR3323" s="21"/>
      <c r="AS3323" s="21"/>
      <c r="AT3323" s="21"/>
      <c r="AU3323" s="21"/>
      <c r="AV3323" s="21"/>
      <c r="AW3323" s="21"/>
      <c r="AX3323" s="21"/>
      <c r="AY3323" s="21"/>
      <c r="AZ3323" s="21"/>
      <c r="BA3323" s="21"/>
    </row>
    <row r="3324" spans="1:53" ht="20.100000000000001" customHeight="1" x14ac:dyDescent="0.25">
      <c r="A3324" s="12" t="s">
        <v>83</v>
      </c>
      <c r="B3324" s="18" t="s">
        <v>269</v>
      </c>
      <c r="C3324" s="12" t="s">
        <v>427</v>
      </c>
      <c r="D3324" s="12" t="s">
        <v>1824</v>
      </c>
      <c r="E3324" s="19" t="s">
        <v>5</v>
      </c>
      <c r="F3324" s="19" t="s">
        <v>2255</v>
      </c>
      <c r="G3324" s="19" t="s">
        <v>6482</v>
      </c>
      <c r="H3324" s="12" t="s">
        <v>6483</v>
      </c>
      <c r="I3324" s="20">
        <v>221768.99</v>
      </c>
      <c r="J3324" s="12" t="s">
        <v>2258</v>
      </c>
      <c r="K3324" s="12" t="s">
        <v>3791</v>
      </c>
      <c r="L3324" s="12" t="s">
        <v>2368</v>
      </c>
      <c r="M3324" s="12"/>
      <c r="N3324" s="12" t="s">
        <v>6484</v>
      </c>
      <c r="O3324" s="23">
        <v>80000</v>
      </c>
      <c r="P3324" s="23">
        <v>0</v>
      </c>
      <c r="Q3324" s="23">
        <v>0</v>
      </c>
      <c r="R3324" s="24">
        <v>11088.45</v>
      </c>
      <c r="S3324" s="25">
        <v>1940</v>
      </c>
      <c r="T3324" s="21"/>
      <c r="U3324" s="22" t="str">
        <f>IFERROR(VLOOKUP(B3324,[1]Planilha1!$A$1:$B$34,2,FALSE),"Liberado")</f>
        <v>Liberado</v>
      </c>
      <c r="V3324" s="21"/>
      <c r="W3324" s="21"/>
      <c r="X3324" s="21"/>
      <c r="Y3324" s="21"/>
      <c r="Z3324" s="21"/>
      <c r="AA3324" s="21"/>
      <c r="AB3324" s="21"/>
      <c r="AC3324" s="21"/>
      <c r="AD3324" s="21"/>
      <c r="AE3324" s="21"/>
      <c r="AF3324" s="21"/>
      <c r="AG3324" s="21"/>
      <c r="AH3324" s="21"/>
      <c r="AI3324" s="21"/>
      <c r="AJ3324" s="21"/>
      <c r="AK3324" s="21"/>
      <c r="AL3324" s="21"/>
      <c r="AM3324" s="21"/>
      <c r="AN3324" s="21"/>
      <c r="AO3324" s="21"/>
      <c r="AP3324" s="21"/>
      <c r="AQ3324" s="21"/>
      <c r="AR3324" s="21"/>
      <c r="AS3324" s="21"/>
      <c r="AT3324" s="21"/>
      <c r="AU3324" s="21"/>
      <c r="AV3324" s="21"/>
      <c r="AW3324" s="21"/>
      <c r="AX3324" s="21"/>
      <c r="AY3324" s="21"/>
      <c r="AZ3324" s="21"/>
      <c r="BA3324" s="21"/>
    </row>
    <row r="3325" spans="1:53" ht="20.100000000000001" customHeight="1" x14ac:dyDescent="0.25">
      <c r="A3325" s="12" t="s">
        <v>83</v>
      </c>
      <c r="B3325" s="18" t="s">
        <v>269</v>
      </c>
      <c r="C3325" s="12" t="s">
        <v>427</v>
      </c>
      <c r="D3325" s="12" t="s">
        <v>1825</v>
      </c>
      <c r="E3325" s="19" t="s">
        <v>5</v>
      </c>
      <c r="F3325" s="19" t="s">
        <v>2244</v>
      </c>
      <c r="G3325" s="19" t="s">
        <v>6485</v>
      </c>
      <c r="H3325" s="12" t="s">
        <v>6486</v>
      </c>
      <c r="I3325" s="20">
        <v>15000</v>
      </c>
      <c r="J3325" s="12" t="s">
        <v>2258</v>
      </c>
      <c r="K3325" s="12" t="s">
        <v>6487</v>
      </c>
      <c r="L3325" s="12" t="s">
        <v>2299</v>
      </c>
      <c r="M3325" s="12"/>
      <c r="N3325" s="12" t="s">
        <v>6488</v>
      </c>
      <c r="O3325" s="23">
        <v>0</v>
      </c>
      <c r="P3325" s="23">
        <v>10000</v>
      </c>
      <c r="Q3325" s="23">
        <v>0</v>
      </c>
      <c r="R3325" s="24">
        <v>0</v>
      </c>
      <c r="S3325" s="25">
        <v>1000</v>
      </c>
      <c r="T3325" s="21"/>
      <c r="U3325" s="22" t="str">
        <f>IFERROR(VLOOKUP(B3325,[1]Planilha1!$A$1:$B$34,2,FALSE),"Liberado")</f>
        <v>Liberado</v>
      </c>
      <c r="V3325" s="21"/>
      <c r="W3325" s="21"/>
      <c r="X3325" s="21"/>
      <c r="Y3325" s="21"/>
      <c r="Z3325" s="21"/>
      <c r="AA3325" s="21"/>
      <c r="AB3325" s="21"/>
      <c r="AC3325" s="21"/>
      <c r="AD3325" s="21"/>
      <c r="AE3325" s="21"/>
      <c r="AF3325" s="21"/>
      <c r="AG3325" s="21"/>
      <c r="AH3325" s="21"/>
      <c r="AI3325" s="21"/>
      <c r="AJ3325" s="21"/>
      <c r="AK3325" s="21"/>
      <c r="AL3325" s="21"/>
      <c r="AM3325" s="21"/>
      <c r="AN3325" s="21"/>
      <c r="AO3325" s="21"/>
      <c r="AP3325" s="21"/>
      <c r="AQ3325" s="21"/>
      <c r="AR3325" s="21"/>
      <c r="AS3325" s="21"/>
      <c r="AT3325" s="21"/>
      <c r="AU3325" s="21"/>
      <c r="AV3325" s="21"/>
      <c r="AW3325" s="21"/>
      <c r="AX3325" s="21"/>
      <c r="AY3325" s="21"/>
      <c r="AZ3325" s="21"/>
      <c r="BA3325" s="21"/>
    </row>
    <row r="3326" spans="1:53" ht="20.100000000000001" customHeight="1" x14ac:dyDescent="0.25">
      <c r="A3326" s="12" t="s">
        <v>83</v>
      </c>
      <c r="B3326" s="18" t="s">
        <v>269</v>
      </c>
      <c r="C3326" s="12" t="s">
        <v>427</v>
      </c>
      <c r="D3326" s="12" t="s">
        <v>1826</v>
      </c>
      <c r="E3326" s="19" t="s">
        <v>5</v>
      </c>
      <c r="F3326" s="19" t="s">
        <v>2324</v>
      </c>
      <c r="G3326" s="19" t="s">
        <v>6489</v>
      </c>
      <c r="H3326" s="12" t="s">
        <v>4567</v>
      </c>
      <c r="I3326" s="20">
        <v>5000</v>
      </c>
      <c r="J3326" s="12" t="s">
        <v>2270</v>
      </c>
      <c r="K3326" s="12" t="s">
        <v>6490</v>
      </c>
      <c r="L3326" s="12" t="s">
        <v>2260</v>
      </c>
      <c r="M3326" s="12"/>
      <c r="N3326" s="12" t="s">
        <v>6491</v>
      </c>
      <c r="O3326" s="23">
        <v>0</v>
      </c>
      <c r="P3326" s="23">
        <v>5000</v>
      </c>
      <c r="Q3326" s="23">
        <v>0</v>
      </c>
      <c r="R3326" s="24">
        <v>0</v>
      </c>
      <c r="S3326" s="25">
        <v>817.6</v>
      </c>
      <c r="T3326" s="21"/>
      <c r="U3326" s="22" t="str">
        <f>IFERROR(VLOOKUP(B3326,[1]Planilha1!$A$1:$B$34,2,FALSE),"Liberado")</f>
        <v>Liberado</v>
      </c>
      <c r="V3326" s="21"/>
      <c r="W3326" s="21"/>
      <c r="X3326" s="21"/>
      <c r="Y3326" s="21"/>
      <c r="Z3326" s="21"/>
      <c r="AA3326" s="21"/>
      <c r="AB3326" s="21"/>
      <c r="AC3326" s="21"/>
      <c r="AD3326" s="21"/>
      <c r="AE3326" s="21"/>
      <c r="AF3326" s="21"/>
      <c r="AG3326" s="21"/>
      <c r="AH3326" s="21"/>
      <c r="AI3326" s="21"/>
      <c r="AJ3326" s="21"/>
      <c r="AK3326" s="21"/>
      <c r="AL3326" s="21"/>
      <c r="AM3326" s="21"/>
      <c r="AN3326" s="21"/>
      <c r="AO3326" s="21"/>
      <c r="AP3326" s="21"/>
      <c r="AQ3326" s="21"/>
      <c r="AR3326" s="21"/>
      <c r="AS3326" s="21"/>
      <c r="AT3326" s="21"/>
      <c r="AU3326" s="21"/>
      <c r="AV3326" s="21"/>
      <c r="AW3326" s="21"/>
      <c r="AX3326" s="21"/>
      <c r="AY3326" s="21"/>
      <c r="AZ3326" s="21"/>
      <c r="BA3326" s="21"/>
    </row>
    <row r="3327" spans="1:53" ht="20.100000000000001" customHeight="1" x14ac:dyDescent="0.25">
      <c r="A3327" s="12" t="s">
        <v>83</v>
      </c>
      <c r="B3327" s="18" t="s">
        <v>269</v>
      </c>
      <c r="C3327" s="12" t="s">
        <v>427</v>
      </c>
      <c r="D3327" s="12" t="s">
        <v>1820</v>
      </c>
      <c r="E3327" s="19" t="s">
        <v>5</v>
      </c>
      <c r="F3327" s="19" t="s">
        <v>2324</v>
      </c>
      <c r="G3327" s="19" t="s">
        <v>6469</v>
      </c>
      <c r="H3327" s="12" t="s">
        <v>6470</v>
      </c>
      <c r="I3327" s="20">
        <v>5000</v>
      </c>
      <c r="J3327" s="12" t="s">
        <v>2258</v>
      </c>
      <c r="K3327" s="12" t="s">
        <v>6275</v>
      </c>
      <c r="L3327" s="12" t="s">
        <v>2368</v>
      </c>
      <c r="M3327" s="12"/>
      <c r="N3327" s="12" t="s">
        <v>11016</v>
      </c>
      <c r="O3327" s="23">
        <v>0</v>
      </c>
      <c r="P3327" s="23">
        <v>0</v>
      </c>
      <c r="Q3327" s="23">
        <v>0</v>
      </c>
      <c r="R3327" s="24">
        <v>0</v>
      </c>
      <c r="S3327" s="25">
        <v>720</v>
      </c>
      <c r="T3327" s="21"/>
      <c r="U3327" s="22" t="str">
        <f>IFERROR(VLOOKUP(B3327,[1]Planilha1!$A$1:$B$34,2,FALSE),"Liberado")</f>
        <v>Liberado</v>
      </c>
      <c r="V3327" s="21"/>
      <c r="W3327" s="21"/>
      <c r="X3327" s="21"/>
      <c r="Y3327" s="21"/>
      <c r="Z3327" s="21"/>
      <c r="AA3327" s="21"/>
      <c r="AB3327" s="21"/>
      <c r="AC3327" s="21"/>
      <c r="AD3327" s="21"/>
      <c r="AE3327" s="21"/>
      <c r="AF3327" s="21"/>
      <c r="AG3327" s="21"/>
      <c r="AH3327" s="21"/>
      <c r="AI3327" s="21"/>
      <c r="AJ3327" s="21"/>
      <c r="AK3327" s="21"/>
      <c r="AL3327" s="21"/>
      <c r="AM3327" s="21"/>
      <c r="AN3327" s="21"/>
      <c r="AO3327" s="21"/>
      <c r="AP3327" s="21"/>
      <c r="AQ3327" s="21"/>
      <c r="AR3327" s="21"/>
      <c r="AS3327" s="21"/>
      <c r="AT3327" s="21"/>
      <c r="AU3327" s="21"/>
      <c r="AV3327" s="21"/>
      <c r="AW3327" s="21"/>
      <c r="AX3327" s="21"/>
      <c r="AY3327" s="21"/>
      <c r="AZ3327" s="21"/>
      <c r="BA3327" s="21"/>
    </row>
    <row r="3328" spans="1:53" ht="20.100000000000001" customHeight="1" x14ac:dyDescent="0.25">
      <c r="A3328" s="12" t="s">
        <v>83</v>
      </c>
      <c r="B3328" s="18" t="s">
        <v>269</v>
      </c>
      <c r="C3328" s="12" t="s">
        <v>427</v>
      </c>
      <c r="D3328" s="12" t="s">
        <v>11017</v>
      </c>
      <c r="E3328" s="19" t="s">
        <v>5</v>
      </c>
      <c r="F3328" s="19" t="s">
        <v>10</v>
      </c>
      <c r="G3328" s="19" t="s">
        <v>11018</v>
      </c>
      <c r="H3328" s="12" t="s">
        <v>3014</v>
      </c>
      <c r="I3328" s="20">
        <v>15000</v>
      </c>
      <c r="J3328" s="12" t="s">
        <v>2258</v>
      </c>
      <c r="K3328" s="12" t="s">
        <v>11019</v>
      </c>
      <c r="L3328" s="12" t="s">
        <v>2831</v>
      </c>
      <c r="M3328" s="12"/>
      <c r="N3328" s="12" t="s">
        <v>2412</v>
      </c>
      <c r="O3328" s="23">
        <v>0</v>
      </c>
      <c r="P3328" s="23">
        <v>10000</v>
      </c>
      <c r="Q3328" s="23">
        <v>0</v>
      </c>
      <c r="R3328" s="24">
        <v>0</v>
      </c>
      <c r="S3328" s="25">
        <v>160</v>
      </c>
      <c r="T3328" s="21"/>
      <c r="U3328" s="22" t="str">
        <f>IFERROR(VLOOKUP(B3328,[1]Planilha1!$A$1:$B$34,2,FALSE),"Liberado")</f>
        <v>Liberado</v>
      </c>
      <c r="V3328" s="21"/>
      <c r="W3328" s="21"/>
      <c r="X3328" s="21"/>
      <c r="Y3328" s="21"/>
      <c r="Z3328" s="21"/>
      <c r="AA3328" s="21"/>
      <c r="AB3328" s="21"/>
      <c r="AC3328" s="21"/>
      <c r="AD3328" s="21"/>
      <c r="AE3328" s="21"/>
      <c r="AF3328" s="21"/>
      <c r="AG3328" s="21"/>
      <c r="AH3328" s="21"/>
      <c r="AI3328" s="21"/>
      <c r="AJ3328" s="21"/>
      <c r="AK3328" s="21"/>
      <c r="AL3328" s="21"/>
      <c r="AM3328" s="21"/>
      <c r="AN3328" s="21"/>
      <c r="AO3328" s="21"/>
      <c r="AP3328" s="21"/>
      <c r="AQ3328" s="21"/>
      <c r="AR3328" s="21"/>
      <c r="AS3328" s="21"/>
      <c r="AT3328" s="21"/>
      <c r="AU3328" s="21"/>
      <c r="AV3328" s="21"/>
      <c r="AW3328" s="21"/>
      <c r="AX3328" s="21"/>
      <c r="AY3328" s="21"/>
      <c r="AZ3328" s="21"/>
      <c r="BA3328" s="21"/>
    </row>
    <row r="3329" spans="1:53" ht="20.100000000000001" customHeight="1" x14ac:dyDescent="0.25">
      <c r="A3329" s="12" t="s">
        <v>83</v>
      </c>
      <c r="B3329" s="18" t="s">
        <v>269</v>
      </c>
      <c r="C3329" s="12" t="s">
        <v>318</v>
      </c>
      <c r="D3329" s="12" t="s">
        <v>11020</v>
      </c>
      <c r="E3329" s="19" t="s">
        <v>5</v>
      </c>
      <c r="F3329" s="19" t="s">
        <v>2644</v>
      </c>
      <c r="G3329" s="19" t="s">
        <v>11021</v>
      </c>
      <c r="H3329" s="12" t="s">
        <v>11022</v>
      </c>
      <c r="I3329" s="20">
        <v>50000</v>
      </c>
      <c r="J3329" s="12" t="s">
        <v>2258</v>
      </c>
      <c r="K3329" s="12" t="s">
        <v>11023</v>
      </c>
      <c r="L3329" s="12" t="s">
        <v>7926</v>
      </c>
      <c r="M3329" s="12"/>
      <c r="N3329" s="12" t="s">
        <v>2412</v>
      </c>
      <c r="O3329" s="23">
        <v>0</v>
      </c>
      <c r="P3329" s="23">
        <v>10000</v>
      </c>
      <c r="Q3329" s="23">
        <v>0</v>
      </c>
      <c r="R3329" s="24">
        <v>0</v>
      </c>
      <c r="S3329" s="25">
        <v>600</v>
      </c>
      <c r="T3329" s="21"/>
      <c r="U3329" s="22" t="str">
        <f>IFERROR(VLOOKUP(B3329,[1]Planilha1!$A$1:$B$34,2,FALSE),"Liberado")</f>
        <v>Liberado</v>
      </c>
      <c r="V3329" s="21"/>
      <c r="W3329" s="21"/>
      <c r="X3329" s="21"/>
      <c r="Y3329" s="21"/>
      <c r="Z3329" s="21"/>
      <c r="AA3329" s="21"/>
      <c r="AB3329" s="21"/>
      <c r="AC3329" s="21"/>
      <c r="AD3329" s="21"/>
      <c r="AE3329" s="21"/>
      <c r="AF3329" s="21"/>
      <c r="AG3329" s="21"/>
      <c r="AH3329" s="21"/>
      <c r="AI3329" s="21"/>
      <c r="AJ3329" s="21"/>
      <c r="AK3329" s="21"/>
      <c r="AL3329" s="21"/>
      <c r="AM3329" s="21"/>
      <c r="AN3329" s="21"/>
      <c r="AO3329" s="21"/>
      <c r="AP3329" s="21"/>
      <c r="AQ3329" s="21"/>
      <c r="AR3329" s="21"/>
      <c r="AS3329" s="21"/>
      <c r="AT3329" s="21"/>
      <c r="AU3329" s="21"/>
      <c r="AV3329" s="21"/>
      <c r="AW3329" s="21"/>
      <c r="AX3329" s="21"/>
      <c r="AY3329" s="21"/>
      <c r="AZ3329" s="21"/>
      <c r="BA3329" s="21"/>
    </row>
    <row r="3330" spans="1:53" ht="20.100000000000001" customHeight="1" x14ac:dyDescent="0.25">
      <c r="A3330" s="12" t="s">
        <v>83</v>
      </c>
      <c r="B3330" s="18" t="s">
        <v>269</v>
      </c>
      <c r="C3330" s="12" t="s">
        <v>318</v>
      </c>
      <c r="D3330" s="12" t="s">
        <v>11024</v>
      </c>
      <c r="E3330" s="19" t="s">
        <v>5</v>
      </c>
      <c r="F3330" s="19" t="s">
        <v>8078</v>
      </c>
      <c r="G3330" s="19" t="s">
        <v>11025</v>
      </c>
      <c r="H3330" s="12" t="s">
        <v>11026</v>
      </c>
      <c r="I3330" s="20">
        <v>0</v>
      </c>
      <c r="J3330" s="12" t="s">
        <v>2258</v>
      </c>
      <c r="K3330" s="12" t="s">
        <v>11027</v>
      </c>
      <c r="L3330" s="12" t="s">
        <v>3974</v>
      </c>
      <c r="M3330" s="12"/>
      <c r="N3330" s="12" t="s">
        <v>11028</v>
      </c>
      <c r="O3330" s="23">
        <v>0</v>
      </c>
      <c r="P3330" s="23">
        <v>1981.31</v>
      </c>
      <c r="Q3330" s="23">
        <v>0</v>
      </c>
      <c r="R3330" s="24">
        <v>0</v>
      </c>
      <c r="S3330" s="25">
        <v>0</v>
      </c>
      <c r="T3330" s="21"/>
      <c r="U3330" s="22" t="str">
        <f>IFERROR(VLOOKUP(B3330,[1]Planilha1!$A$1:$B$34,2,FALSE),"Liberado")</f>
        <v>Liberado</v>
      </c>
      <c r="V3330" s="21"/>
      <c r="W3330" s="21"/>
      <c r="X3330" s="21"/>
      <c r="Y3330" s="21"/>
      <c r="Z3330" s="21"/>
      <c r="AA3330" s="21"/>
      <c r="AB3330" s="21"/>
      <c r="AC3330" s="21"/>
      <c r="AD3330" s="21"/>
      <c r="AE3330" s="21"/>
      <c r="AF3330" s="21"/>
      <c r="AG3330" s="21"/>
      <c r="AH3330" s="21"/>
      <c r="AI3330" s="21"/>
      <c r="AJ3330" s="21"/>
      <c r="AK3330" s="21"/>
      <c r="AL3330" s="21"/>
      <c r="AM3330" s="21"/>
      <c r="AN3330" s="21"/>
      <c r="AO3330" s="21"/>
      <c r="AP3330" s="21"/>
      <c r="AQ3330" s="21"/>
      <c r="AR3330" s="21"/>
      <c r="AS3330" s="21"/>
      <c r="AT3330" s="21"/>
      <c r="AU3330" s="21"/>
      <c r="AV3330" s="21"/>
      <c r="AW3330" s="21"/>
      <c r="AX3330" s="21"/>
      <c r="AY3330" s="21"/>
      <c r="AZ3330" s="21"/>
      <c r="BA3330" s="21"/>
    </row>
    <row r="3331" spans="1:53" ht="20.100000000000001" customHeight="1" x14ac:dyDescent="0.25">
      <c r="A3331" s="12" t="s">
        <v>83</v>
      </c>
      <c r="B3331" s="18" t="s">
        <v>269</v>
      </c>
      <c r="C3331" s="12" t="s">
        <v>320</v>
      </c>
      <c r="D3331" s="12" t="s">
        <v>1827</v>
      </c>
      <c r="E3331" s="19" t="s">
        <v>5</v>
      </c>
      <c r="F3331" s="19" t="s">
        <v>2273</v>
      </c>
      <c r="G3331" s="19" t="s">
        <v>6492</v>
      </c>
      <c r="H3331" s="12" t="s">
        <v>6493</v>
      </c>
      <c r="I3331" s="20">
        <v>1000</v>
      </c>
      <c r="J3331" s="12" t="s">
        <v>2258</v>
      </c>
      <c r="K3331" s="12" t="s">
        <v>6494</v>
      </c>
      <c r="L3331" s="12" t="s">
        <v>2411</v>
      </c>
      <c r="M3331" s="12"/>
      <c r="N3331" s="12" t="s">
        <v>2451</v>
      </c>
      <c r="O3331" s="23">
        <v>0</v>
      </c>
      <c r="P3331" s="23">
        <v>10000</v>
      </c>
      <c r="Q3331" s="23">
        <v>0</v>
      </c>
      <c r="R3331" s="24">
        <v>0</v>
      </c>
      <c r="S3331" s="25">
        <v>1160</v>
      </c>
      <c r="T3331" s="21"/>
      <c r="U3331" s="22" t="str">
        <f>IFERROR(VLOOKUP(B3331,[1]Planilha1!$A$1:$B$34,2,FALSE),"Liberado")</f>
        <v>Liberado</v>
      </c>
      <c r="V3331" s="21"/>
      <c r="W3331" s="21"/>
      <c r="X3331" s="21"/>
      <c r="Y3331" s="21"/>
      <c r="Z3331" s="21"/>
      <c r="AA3331" s="21"/>
      <c r="AB3331" s="21"/>
      <c r="AC3331" s="21"/>
      <c r="AD3331" s="21"/>
      <c r="AE3331" s="21"/>
      <c r="AF3331" s="21"/>
      <c r="AG3331" s="21"/>
      <c r="AH3331" s="21"/>
      <c r="AI3331" s="21"/>
      <c r="AJ3331" s="21"/>
      <c r="AK3331" s="21"/>
      <c r="AL3331" s="21"/>
      <c r="AM3331" s="21"/>
      <c r="AN3331" s="21"/>
      <c r="AO3331" s="21"/>
      <c r="AP3331" s="21"/>
      <c r="AQ3331" s="21"/>
      <c r="AR3331" s="21"/>
      <c r="AS3331" s="21"/>
      <c r="AT3331" s="21"/>
      <c r="AU3331" s="21"/>
      <c r="AV3331" s="21"/>
      <c r="AW3331" s="21"/>
      <c r="AX3331" s="21"/>
      <c r="AY3331" s="21"/>
      <c r="AZ3331" s="21"/>
      <c r="BA3331" s="21"/>
    </row>
    <row r="3332" spans="1:53" ht="20.100000000000001" customHeight="1" x14ac:dyDescent="0.25">
      <c r="A3332" s="12" t="s">
        <v>83</v>
      </c>
      <c r="B3332" s="18" t="s">
        <v>269</v>
      </c>
      <c r="C3332" s="12" t="s">
        <v>519</v>
      </c>
      <c r="D3332" s="12" t="s">
        <v>1828</v>
      </c>
      <c r="E3332" s="19" t="s">
        <v>5</v>
      </c>
      <c r="F3332" s="19" t="s">
        <v>6495</v>
      </c>
      <c r="G3332" s="19" t="s">
        <v>6496</v>
      </c>
      <c r="H3332" s="12" t="s">
        <v>3014</v>
      </c>
      <c r="I3332" s="20">
        <v>1230</v>
      </c>
      <c r="J3332" s="12" t="s">
        <v>2258</v>
      </c>
      <c r="K3332" s="12" t="s">
        <v>6497</v>
      </c>
      <c r="L3332" s="12" t="s">
        <v>2260</v>
      </c>
      <c r="M3332" s="12"/>
      <c r="N3332" s="12" t="s">
        <v>2880</v>
      </c>
      <c r="O3332" s="23">
        <v>0</v>
      </c>
      <c r="P3332" s="23">
        <v>0</v>
      </c>
      <c r="Q3332" s="23">
        <v>0</v>
      </c>
      <c r="R3332" s="24">
        <v>0</v>
      </c>
      <c r="S3332" s="25">
        <v>840</v>
      </c>
      <c r="T3332" s="21"/>
      <c r="U3332" s="22" t="str">
        <f>IFERROR(VLOOKUP(B3332,[1]Planilha1!$A$1:$B$34,2,FALSE),"Liberado")</f>
        <v>Liberado</v>
      </c>
      <c r="V3332" s="21"/>
      <c r="W3332" s="21"/>
      <c r="X3332" s="21"/>
      <c r="Y3332" s="21"/>
      <c r="Z3332" s="21"/>
      <c r="AA3332" s="21"/>
      <c r="AB3332" s="21"/>
      <c r="AC3332" s="21"/>
      <c r="AD3332" s="21"/>
      <c r="AE3332" s="21"/>
      <c r="AF3332" s="21"/>
      <c r="AG3332" s="21"/>
      <c r="AH3332" s="21"/>
      <c r="AI3332" s="21"/>
      <c r="AJ3332" s="21"/>
      <c r="AK3332" s="21"/>
      <c r="AL3332" s="21"/>
      <c r="AM3332" s="21"/>
      <c r="AN3332" s="21"/>
      <c r="AO3332" s="21"/>
      <c r="AP3332" s="21"/>
      <c r="AQ3332" s="21"/>
      <c r="AR3332" s="21"/>
      <c r="AS3332" s="21"/>
      <c r="AT3332" s="21"/>
      <c r="AU3332" s="21"/>
      <c r="AV3332" s="21"/>
      <c r="AW3332" s="21"/>
      <c r="AX3332" s="21"/>
      <c r="AY3332" s="21"/>
      <c r="AZ3332" s="21"/>
      <c r="BA3332" s="21"/>
    </row>
    <row r="3333" spans="1:53" ht="20.100000000000001" customHeight="1" x14ac:dyDescent="0.25">
      <c r="A3333" s="12" t="s">
        <v>83</v>
      </c>
      <c r="B3333" s="18" t="s">
        <v>269</v>
      </c>
      <c r="C3333" s="12" t="s">
        <v>519</v>
      </c>
      <c r="D3333" s="12" t="s">
        <v>1829</v>
      </c>
      <c r="E3333" s="19" t="s">
        <v>5</v>
      </c>
      <c r="F3333" s="19" t="s">
        <v>2255</v>
      </c>
      <c r="G3333" s="19" t="s">
        <v>6498</v>
      </c>
      <c r="H3333" s="12" t="s">
        <v>6499</v>
      </c>
      <c r="I3333" s="20">
        <v>34255</v>
      </c>
      <c r="J3333" s="12" t="s">
        <v>2258</v>
      </c>
      <c r="K3333" s="12" t="s">
        <v>6500</v>
      </c>
      <c r="L3333" s="12" t="s">
        <v>2299</v>
      </c>
      <c r="M3333" s="12"/>
      <c r="N3333" s="12" t="s">
        <v>6501</v>
      </c>
      <c r="O3333" s="23">
        <v>5500</v>
      </c>
      <c r="P3333" s="23">
        <v>0</v>
      </c>
      <c r="Q3333" s="23">
        <v>0</v>
      </c>
      <c r="R3333" s="24">
        <v>0</v>
      </c>
      <c r="S3333" s="25">
        <v>960</v>
      </c>
      <c r="T3333" s="21"/>
      <c r="U3333" s="22" t="str">
        <f>IFERROR(VLOOKUP(B3333,[1]Planilha1!$A$1:$B$34,2,FALSE),"Liberado")</f>
        <v>Liberado</v>
      </c>
      <c r="V3333" s="21"/>
      <c r="W3333" s="21"/>
      <c r="X3333" s="21"/>
      <c r="Y3333" s="21"/>
      <c r="Z3333" s="21"/>
      <c r="AA3333" s="21"/>
      <c r="AB3333" s="21"/>
      <c r="AC3333" s="21"/>
      <c r="AD3333" s="21"/>
      <c r="AE3333" s="21"/>
      <c r="AF3333" s="21"/>
      <c r="AG3333" s="21"/>
      <c r="AH3333" s="21"/>
      <c r="AI3333" s="21"/>
      <c r="AJ3333" s="21"/>
      <c r="AK3333" s="21"/>
      <c r="AL3333" s="21"/>
      <c r="AM3333" s="21"/>
      <c r="AN3333" s="21"/>
      <c r="AO3333" s="21"/>
      <c r="AP3333" s="21"/>
      <c r="AQ3333" s="21"/>
      <c r="AR3333" s="21"/>
      <c r="AS3333" s="21"/>
      <c r="AT3333" s="21"/>
      <c r="AU3333" s="21"/>
      <c r="AV3333" s="21"/>
      <c r="AW3333" s="21"/>
      <c r="AX3333" s="21"/>
      <c r="AY3333" s="21"/>
      <c r="AZ3333" s="21"/>
      <c r="BA3333" s="21"/>
    </row>
    <row r="3334" spans="1:53" ht="20.100000000000001" customHeight="1" x14ac:dyDescent="0.25">
      <c r="A3334" s="12" t="s">
        <v>83</v>
      </c>
      <c r="B3334" s="18" t="s">
        <v>269</v>
      </c>
      <c r="C3334" s="12" t="s">
        <v>519</v>
      </c>
      <c r="D3334" s="12" t="s">
        <v>1830</v>
      </c>
      <c r="E3334" s="19" t="s">
        <v>5</v>
      </c>
      <c r="F3334" s="19" t="s">
        <v>2244</v>
      </c>
      <c r="G3334" s="19" t="s">
        <v>6502</v>
      </c>
      <c r="H3334" s="12" t="s">
        <v>6503</v>
      </c>
      <c r="I3334" s="20">
        <v>25000</v>
      </c>
      <c r="J3334" s="12" t="s">
        <v>2258</v>
      </c>
      <c r="K3334" s="12" t="s">
        <v>6504</v>
      </c>
      <c r="L3334" s="12" t="s">
        <v>10910</v>
      </c>
      <c r="M3334" s="12"/>
      <c r="N3334" s="12" t="s">
        <v>2412</v>
      </c>
      <c r="O3334" s="23">
        <v>0</v>
      </c>
      <c r="P3334" s="23">
        <v>10000</v>
      </c>
      <c r="Q3334" s="23">
        <v>0</v>
      </c>
      <c r="R3334" s="24">
        <v>0</v>
      </c>
      <c r="S3334" s="25">
        <v>192</v>
      </c>
      <c r="T3334" s="21"/>
      <c r="U3334" s="22" t="str">
        <f>IFERROR(VLOOKUP(B3334,[1]Planilha1!$A$1:$B$34,2,FALSE),"Liberado")</f>
        <v>Liberado</v>
      </c>
      <c r="V3334" s="21"/>
      <c r="W3334" s="21"/>
      <c r="X3334" s="21"/>
      <c r="Y3334" s="21"/>
      <c r="Z3334" s="21"/>
      <c r="AA3334" s="21"/>
      <c r="AB3334" s="21"/>
      <c r="AC3334" s="21"/>
      <c r="AD3334" s="21"/>
      <c r="AE3334" s="21"/>
      <c r="AF3334" s="21"/>
      <c r="AG3334" s="21"/>
      <c r="AH3334" s="21"/>
      <c r="AI3334" s="21"/>
      <c r="AJ3334" s="21"/>
      <c r="AK3334" s="21"/>
      <c r="AL3334" s="21"/>
      <c r="AM3334" s="21"/>
      <c r="AN3334" s="21"/>
      <c r="AO3334" s="21"/>
      <c r="AP3334" s="21"/>
      <c r="AQ3334" s="21"/>
      <c r="AR3334" s="21"/>
      <c r="AS3334" s="21"/>
      <c r="AT3334" s="21"/>
      <c r="AU3334" s="21"/>
      <c r="AV3334" s="21"/>
      <c r="AW3334" s="21"/>
      <c r="AX3334" s="21"/>
      <c r="AY3334" s="21"/>
      <c r="AZ3334" s="21"/>
      <c r="BA3334" s="21"/>
    </row>
    <row r="3335" spans="1:53" ht="20.100000000000001" customHeight="1" x14ac:dyDescent="0.25">
      <c r="A3335" s="12" t="s">
        <v>83</v>
      </c>
      <c r="B3335" s="18" t="s">
        <v>269</v>
      </c>
      <c r="C3335" s="12" t="s">
        <v>534</v>
      </c>
      <c r="D3335" s="12" t="s">
        <v>11029</v>
      </c>
      <c r="E3335" s="19" t="s">
        <v>5</v>
      </c>
      <c r="F3335" s="19" t="s">
        <v>4670</v>
      </c>
      <c r="G3335" s="19" t="s">
        <v>11030</v>
      </c>
      <c r="H3335" s="12" t="s">
        <v>11031</v>
      </c>
      <c r="I3335" s="20">
        <v>25000</v>
      </c>
      <c r="J3335" s="12" t="s">
        <v>2258</v>
      </c>
      <c r="K3335" s="12" t="s">
        <v>10787</v>
      </c>
      <c r="L3335" s="12" t="s">
        <v>2288</v>
      </c>
      <c r="M3335" s="12" t="s">
        <v>11032</v>
      </c>
      <c r="N3335" s="12" t="s">
        <v>2733</v>
      </c>
      <c r="O3335" s="23">
        <v>0</v>
      </c>
      <c r="P3335" s="23">
        <v>19475.72</v>
      </c>
      <c r="Q3335" s="23">
        <v>0</v>
      </c>
      <c r="R3335" s="24">
        <v>0</v>
      </c>
      <c r="S3335" s="25">
        <v>0</v>
      </c>
      <c r="T3335" s="21"/>
      <c r="U3335" s="22" t="str">
        <f>IFERROR(VLOOKUP(B3335,[1]Planilha1!$A$1:$B$34,2,FALSE),"Liberado")</f>
        <v>Liberado</v>
      </c>
      <c r="V3335" s="21"/>
      <c r="W3335" s="21"/>
      <c r="X3335" s="21"/>
      <c r="Y3335" s="21"/>
      <c r="Z3335" s="21"/>
      <c r="AA3335" s="21"/>
      <c r="AB3335" s="21"/>
      <c r="AC3335" s="21"/>
      <c r="AD3335" s="21"/>
      <c r="AE3335" s="21"/>
      <c r="AF3335" s="21"/>
      <c r="AG3335" s="21"/>
      <c r="AH3335" s="21"/>
      <c r="AI3335" s="21"/>
      <c r="AJ3335" s="21"/>
      <c r="AK3335" s="21"/>
      <c r="AL3335" s="21"/>
      <c r="AM3335" s="21"/>
      <c r="AN3335" s="21"/>
      <c r="AO3335" s="21"/>
      <c r="AP3335" s="21"/>
      <c r="AQ3335" s="21"/>
      <c r="AR3335" s="21"/>
      <c r="AS3335" s="21"/>
      <c r="AT3335" s="21"/>
      <c r="AU3335" s="21"/>
      <c r="AV3335" s="21"/>
      <c r="AW3335" s="21"/>
      <c r="AX3335" s="21"/>
      <c r="AY3335" s="21"/>
      <c r="AZ3335" s="21"/>
      <c r="BA3335" s="21"/>
    </row>
    <row r="3336" spans="1:53" ht="20.100000000000001" customHeight="1" x14ac:dyDescent="0.25">
      <c r="A3336" s="12" t="s">
        <v>83</v>
      </c>
      <c r="B3336" s="18" t="s">
        <v>269</v>
      </c>
      <c r="C3336" s="12" t="s">
        <v>534</v>
      </c>
      <c r="D3336" s="12" t="s">
        <v>1831</v>
      </c>
      <c r="E3336" s="19" t="s">
        <v>5</v>
      </c>
      <c r="F3336" s="19" t="s">
        <v>2244</v>
      </c>
      <c r="G3336" s="19" t="s">
        <v>6505</v>
      </c>
      <c r="H3336" s="12" t="s">
        <v>6506</v>
      </c>
      <c r="I3336" s="20">
        <v>15000</v>
      </c>
      <c r="J3336" s="12" t="s">
        <v>2258</v>
      </c>
      <c r="K3336" s="12" t="s">
        <v>2441</v>
      </c>
      <c r="L3336" s="12" t="s">
        <v>2368</v>
      </c>
      <c r="M3336" s="12"/>
      <c r="N3336" s="12" t="s">
        <v>2412</v>
      </c>
      <c r="O3336" s="23">
        <v>0</v>
      </c>
      <c r="P3336" s="23">
        <v>10000</v>
      </c>
      <c r="Q3336" s="23">
        <v>0</v>
      </c>
      <c r="R3336" s="24">
        <v>0</v>
      </c>
      <c r="S3336" s="25">
        <v>360</v>
      </c>
      <c r="T3336" s="21"/>
      <c r="U3336" s="22" t="str">
        <f>IFERROR(VLOOKUP(B3336,[1]Planilha1!$A$1:$B$34,2,FALSE),"Liberado")</f>
        <v>Liberado</v>
      </c>
      <c r="V3336" s="21"/>
      <c r="W3336" s="21"/>
      <c r="X3336" s="21"/>
      <c r="Y3336" s="21"/>
      <c r="Z3336" s="21"/>
      <c r="AA3336" s="21"/>
      <c r="AB3336" s="21"/>
      <c r="AC3336" s="21"/>
      <c r="AD3336" s="21"/>
      <c r="AE3336" s="21"/>
      <c r="AF3336" s="21"/>
      <c r="AG3336" s="21"/>
      <c r="AH3336" s="21"/>
      <c r="AI3336" s="21"/>
      <c r="AJ3336" s="21"/>
      <c r="AK3336" s="21"/>
      <c r="AL3336" s="21"/>
      <c r="AM3336" s="21"/>
      <c r="AN3336" s="21"/>
      <c r="AO3336" s="21"/>
      <c r="AP3336" s="21"/>
      <c r="AQ3336" s="21"/>
      <c r="AR3336" s="21"/>
      <c r="AS3336" s="21"/>
      <c r="AT3336" s="21"/>
      <c r="AU3336" s="21"/>
      <c r="AV3336" s="21"/>
      <c r="AW3336" s="21"/>
      <c r="AX3336" s="21"/>
      <c r="AY3336" s="21"/>
      <c r="AZ3336" s="21"/>
      <c r="BA3336" s="21"/>
    </row>
    <row r="3337" spans="1:53" ht="20.100000000000001" customHeight="1" x14ac:dyDescent="0.25">
      <c r="A3337" s="12" t="s">
        <v>83</v>
      </c>
      <c r="B3337" s="18" t="s">
        <v>269</v>
      </c>
      <c r="C3337" s="12" t="s">
        <v>534</v>
      </c>
      <c r="D3337" s="12" t="s">
        <v>11029</v>
      </c>
      <c r="E3337" s="19" t="s">
        <v>5</v>
      </c>
      <c r="F3337" s="19" t="s">
        <v>4670</v>
      </c>
      <c r="G3337" s="19" t="s">
        <v>11033</v>
      </c>
      <c r="H3337" s="12" t="s">
        <v>11031</v>
      </c>
      <c r="I3337" s="20">
        <v>25000</v>
      </c>
      <c r="J3337" s="12" t="s">
        <v>2258</v>
      </c>
      <c r="K3337" s="12" t="s">
        <v>3082</v>
      </c>
      <c r="L3337" s="12" t="s">
        <v>2411</v>
      </c>
      <c r="M3337" s="12"/>
      <c r="N3337" s="12" t="s">
        <v>2412</v>
      </c>
      <c r="O3337" s="23">
        <v>0</v>
      </c>
      <c r="P3337" s="23">
        <v>0</v>
      </c>
      <c r="Q3337" s="23">
        <v>0</v>
      </c>
      <c r="R3337" s="24">
        <v>0</v>
      </c>
      <c r="S3337" s="25">
        <v>280</v>
      </c>
      <c r="T3337" s="21"/>
      <c r="U3337" s="22" t="str">
        <f>IFERROR(VLOOKUP(B3337,[1]Planilha1!$A$1:$B$34,2,FALSE),"Liberado")</f>
        <v>Liberado</v>
      </c>
      <c r="V3337" s="21"/>
      <c r="W3337" s="21"/>
      <c r="X3337" s="21"/>
      <c r="Y3337" s="21"/>
      <c r="Z3337" s="21"/>
      <c r="AA3337" s="21"/>
      <c r="AB3337" s="21"/>
      <c r="AC3337" s="21"/>
      <c r="AD3337" s="21"/>
      <c r="AE3337" s="21"/>
      <c r="AF3337" s="21"/>
      <c r="AG3337" s="21"/>
      <c r="AH3337" s="21"/>
      <c r="AI3337" s="21"/>
      <c r="AJ3337" s="21"/>
      <c r="AK3337" s="21"/>
      <c r="AL3337" s="21"/>
      <c r="AM3337" s="21"/>
      <c r="AN3337" s="21"/>
      <c r="AO3337" s="21"/>
      <c r="AP3337" s="21"/>
      <c r="AQ3337" s="21"/>
      <c r="AR3337" s="21"/>
      <c r="AS3337" s="21"/>
      <c r="AT3337" s="21"/>
      <c r="AU3337" s="21"/>
      <c r="AV3337" s="21"/>
      <c r="AW3337" s="21"/>
      <c r="AX3337" s="21"/>
      <c r="AY3337" s="21"/>
      <c r="AZ3337" s="21"/>
      <c r="BA3337" s="21"/>
    </row>
    <row r="3338" spans="1:53" ht="20.100000000000001" customHeight="1" x14ac:dyDescent="0.25">
      <c r="A3338" s="12" t="s">
        <v>83</v>
      </c>
      <c r="B3338" s="18" t="s">
        <v>269</v>
      </c>
      <c r="C3338" s="12" t="s">
        <v>534</v>
      </c>
      <c r="D3338" s="12" t="s">
        <v>7849</v>
      </c>
      <c r="E3338" s="19" t="s">
        <v>5</v>
      </c>
      <c r="F3338" s="19" t="s">
        <v>2273</v>
      </c>
      <c r="G3338" s="19" t="s">
        <v>11034</v>
      </c>
      <c r="H3338" s="12" t="s">
        <v>6503</v>
      </c>
      <c r="I3338" s="20">
        <v>37480</v>
      </c>
      <c r="J3338" s="12" t="s">
        <v>2258</v>
      </c>
      <c r="K3338" s="12" t="s">
        <v>2410</v>
      </c>
      <c r="L3338" s="12" t="s">
        <v>2330</v>
      </c>
      <c r="M3338" s="12"/>
      <c r="N3338" s="12" t="s">
        <v>3632</v>
      </c>
      <c r="O3338" s="23">
        <v>0</v>
      </c>
      <c r="P3338" s="23">
        <v>10456.719999999999</v>
      </c>
      <c r="Q3338" s="23">
        <v>0</v>
      </c>
      <c r="R3338" s="24">
        <v>0</v>
      </c>
      <c r="S3338" s="25">
        <v>192</v>
      </c>
      <c r="T3338" s="21"/>
      <c r="U3338" s="22" t="str">
        <f>IFERROR(VLOOKUP(B3338,[1]Planilha1!$A$1:$B$34,2,FALSE),"Liberado")</f>
        <v>Liberado</v>
      </c>
      <c r="V3338" s="21"/>
      <c r="W3338" s="21"/>
      <c r="X3338" s="21"/>
      <c r="Y3338" s="21"/>
      <c r="Z3338" s="21"/>
      <c r="AA3338" s="21"/>
      <c r="AB3338" s="21"/>
      <c r="AC3338" s="21"/>
      <c r="AD3338" s="21"/>
      <c r="AE3338" s="21"/>
      <c r="AF3338" s="21"/>
      <c r="AG3338" s="21"/>
      <c r="AH3338" s="21"/>
      <c r="AI3338" s="21"/>
      <c r="AJ3338" s="21"/>
      <c r="AK3338" s="21"/>
      <c r="AL3338" s="21"/>
      <c r="AM3338" s="21"/>
      <c r="AN3338" s="21"/>
      <c r="AO3338" s="21"/>
      <c r="AP3338" s="21"/>
      <c r="AQ3338" s="21"/>
      <c r="AR3338" s="21"/>
      <c r="AS3338" s="21"/>
      <c r="AT3338" s="21"/>
      <c r="AU3338" s="21"/>
      <c r="AV3338" s="21"/>
      <c r="AW3338" s="21"/>
      <c r="AX3338" s="21"/>
      <c r="AY3338" s="21"/>
      <c r="AZ3338" s="21"/>
      <c r="BA3338" s="21"/>
    </row>
    <row r="3339" spans="1:53" ht="20.100000000000001" customHeight="1" x14ac:dyDescent="0.25">
      <c r="A3339" s="12" t="s">
        <v>83</v>
      </c>
      <c r="B3339" s="18" t="s">
        <v>269</v>
      </c>
      <c r="C3339" s="12" t="s">
        <v>534</v>
      </c>
      <c r="D3339" s="12" t="s">
        <v>11035</v>
      </c>
      <c r="E3339" s="19" t="s">
        <v>5</v>
      </c>
      <c r="F3339" s="19" t="s">
        <v>4670</v>
      </c>
      <c r="G3339" s="19" t="s">
        <v>11036</v>
      </c>
      <c r="H3339" s="12" t="s">
        <v>11037</v>
      </c>
      <c r="I3339" s="20">
        <v>21591.200000000001</v>
      </c>
      <c r="J3339" s="12" t="s">
        <v>2258</v>
      </c>
      <c r="K3339" s="12" t="s">
        <v>3216</v>
      </c>
      <c r="L3339" s="12" t="s">
        <v>6531</v>
      </c>
      <c r="M3339" s="12"/>
      <c r="N3339" s="12" t="s">
        <v>3216</v>
      </c>
      <c r="O3339" s="23">
        <v>0</v>
      </c>
      <c r="P3339" s="23">
        <v>0</v>
      </c>
      <c r="Q3339" s="23">
        <v>0</v>
      </c>
      <c r="R3339" s="24">
        <v>0</v>
      </c>
      <c r="S3339" s="25">
        <v>0</v>
      </c>
      <c r="T3339" s="21"/>
      <c r="U3339" s="22" t="str">
        <f>IFERROR(VLOOKUP(B3339,[1]Planilha1!$A$1:$B$34,2,FALSE),"Liberado")</f>
        <v>Liberado</v>
      </c>
      <c r="V3339" s="21"/>
      <c r="W3339" s="21"/>
      <c r="X3339" s="21"/>
      <c r="Y3339" s="21"/>
      <c r="Z3339" s="21"/>
      <c r="AA3339" s="21"/>
      <c r="AB3339" s="21"/>
      <c r="AC3339" s="21"/>
      <c r="AD3339" s="21"/>
      <c r="AE3339" s="21"/>
      <c r="AF3339" s="21"/>
      <c r="AG3339" s="21"/>
      <c r="AH3339" s="21"/>
      <c r="AI3339" s="21"/>
      <c r="AJ3339" s="21"/>
      <c r="AK3339" s="21"/>
      <c r="AL3339" s="21"/>
      <c r="AM3339" s="21"/>
      <c r="AN3339" s="21"/>
      <c r="AO3339" s="21"/>
      <c r="AP3339" s="21"/>
      <c r="AQ3339" s="21"/>
      <c r="AR3339" s="21"/>
      <c r="AS3339" s="21"/>
      <c r="AT3339" s="21"/>
      <c r="AU3339" s="21"/>
      <c r="AV3339" s="21"/>
      <c r="AW3339" s="21"/>
      <c r="AX3339" s="21"/>
      <c r="AY3339" s="21"/>
      <c r="AZ3339" s="21"/>
      <c r="BA3339" s="21"/>
    </row>
    <row r="3340" spans="1:53" ht="20.100000000000001" customHeight="1" x14ac:dyDescent="0.25">
      <c r="A3340" s="12" t="s">
        <v>83</v>
      </c>
      <c r="B3340" s="18" t="s">
        <v>269</v>
      </c>
      <c r="C3340" s="12" t="s">
        <v>534</v>
      </c>
      <c r="D3340" s="12" t="s">
        <v>11038</v>
      </c>
      <c r="E3340" s="19" t="s">
        <v>5</v>
      </c>
      <c r="F3340" s="19" t="s">
        <v>4670</v>
      </c>
      <c r="G3340" s="19" t="s">
        <v>11039</v>
      </c>
      <c r="H3340" s="12" t="s">
        <v>11040</v>
      </c>
      <c r="I3340" s="20">
        <v>12465</v>
      </c>
      <c r="J3340" s="12" t="s">
        <v>2258</v>
      </c>
      <c r="K3340" s="12" t="s">
        <v>5832</v>
      </c>
      <c r="L3340" s="12" t="s">
        <v>2368</v>
      </c>
      <c r="M3340" s="12"/>
      <c r="N3340" s="12" t="s">
        <v>11041</v>
      </c>
      <c r="O3340" s="23">
        <v>0</v>
      </c>
      <c r="P3340" s="23">
        <v>11233</v>
      </c>
      <c r="Q3340" s="23">
        <v>0</v>
      </c>
      <c r="R3340" s="24">
        <v>0</v>
      </c>
      <c r="S3340" s="25">
        <v>96</v>
      </c>
      <c r="T3340" s="21"/>
      <c r="U3340" s="22" t="str">
        <f>IFERROR(VLOOKUP(B3340,[1]Planilha1!$A$1:$B$34,2,FALSE),"Liberado")</f>
        <v>Liberado</v>
      </c>
      <c r="V3340" s="21"/>
      <c r="W3340" s="21"/>
      <c r="X3340" s="21"/>
      <c r="Y3340" s="21"/>
      <c r="Z3340" s="21"/>
      <c r="AA3340" s="21"/>
      <c r="AB3340" s="21"/>
      <c r="AC3340" s="21"/>
      <c r="AD3340" s="21"/>
      <c r="AE3340" s="21"/>
      <c r="AF3340" s="21"/>
      <c r="AG3340" s="21"/>
      <c r="AH3340" s="21"/>
      <c r="AI3340" s="21"/>
      <c r="AJ3340" s="21"/>
      <c r="AK3340" s="21"/>
      <c r="AL3340" s="21"/>
      <c r="AM3340" s="21"/>
      <c r="AN3340" s="21"/>
      <c r="AO3340" s="21"/>
      <c r="AP3340" s="21"/>
      <c r="AQ3340" s="21"/>
      <c r="AR3340" s="21"/>
      <c r="AS3340" s="21"/>
      <c r="AT3340" s="21"/>
      <c r="AU3340" s="21"/>
      <c r="AV3340" s="21"/>
      <c r="AW3340" s="21"/>
      <c r="AX3340" s="21"/>
      <c r="AY3340" s="21"/>
      <c r="AZ3340" s="21"/>
      <c r="BA3340" s="21"/>
    </row>
    <row r="3341" spans="1:53" ht="20.100000000000001" customHeight="1" x14ac:dyDescent="0.25">
      <c r="A3341" s="12" t="s">
        <v>83</v>
      </c>
      <c r="B3341" s="18" t="s">
        <v>269</v>
      </c>
      <c r="C3341" s="12" t="s">
        <v>534</v>
      </c>
      <c r="D3341" s="12" t="s">
        <v>11042</v>
      </c>
      <c r="E3341" s="19" t="s">
        <v>5</v>
      </c>
      <c r="F3341" s="19" t="s">
        <v>2244</v>
      </c>
      <c r="G3341" s="19" t="s">
        <v>11043</v>
      </c>
      <c r="H3341" s="12" t="s">
        <v>11044</v>
      </c>
      <c r="I3341" s="20">
        <v>10000</v>
      </c>
      <c r="J3341" s="12" t="s">
        <v>2258</v>
      </c>
      <c r="K3341" s="12" t="s">
        <v>11045</v>
      </c>
      <c r="L3341" s="12" t="s">
        <v>2368</v>
      </c>
      <c r="M3341" s="12"/>
      <c r="N3341" s="12" t="s">
        <v>2412</v>
      </c>
      <c r="O3341" s="23">
        <v>1000</v>
      </c>
      <c r="P3341" s="23">
        <v>0</v>
      </c>
      <c r="Q3341" s="23">
        <v>0</v>
      </c>
      <c r="R3341" s="24">
        <v>0</v>
      </c>
      <c r="S3341" s="25">
        <v>120</v>
      </c>
      <c r="T3341" s="21"/>
      <c r="U3341" s="22" t="str">
        <f>IFERROR(VLOOKUP(B3341,[1]Planilha1!$A$1:$B$34,2,FALSE),"Liberado")</f>
        <v>Liberado</v>
      </c>
      <c r="V3341" s="21"/>
      <c r="W3341" s="21"/>
      <c r="X3341" s="21"/>
      <c r="Y3341" s="21"/>
      <c r="Z3341" s="21"/>
      <c r="AA3341" s="21"/>
      <c r="AB3341" s="21"/>
      <c r="AC3341" s="21"/>
      <c r="AD3341" s="21"/>
      <c r="AE3341" s="21"/>
      <c r="AF3341" s="21"/>
      <c r="AG3341" s="21"/>
      <c r="AH3341" s="21"/>
      <c r="AI3341" s="21"/>
      <c r="AJ3341" s="21"/>
      <c r="AK3341" s="21"/>
      <c r="AL3341" s="21"/>
      <c r="AM3341" s="21"/>
      <c r="AN3341" s="21"/>
      <c r="AO3341" s="21"/>
      <c r="AP3341" s="21"/>
      <c r="AQ3341" s="21"/>
      <c r="AR3341" s="21"/>
      <c r="AS3341" s="21"/>
      <c r="AT3341" s="21"/>
      <c r="AU3341" s="21"/>
      <c r="AV3341" s="21"/>
      <c r="AW3341" s="21"/>
      <c r="AX3341" s="21"/>
      <c r="AY3341" s="21"/>
      <c r="AZ3341" s="21"/>
      <c r="BA3341" s="21"/>
    </row>
    <row r="3342" spans="1:53" ht="20.100000000000001" customHeight="1" x14ac:dyDescent="0.25">
      <c r="A3342" s="27" t="s">
        <v>135</v>
      </c>
      <c r="B3342" s="28" t="s">
        <v>269</v>
      </c>
      <c r="C3342" s="27" t="s">
        <v>381</v>
      </c>
      <c r="D3342" s="27" t="s">
        <v>11108</v>
      </c>
      <c r="E3342" s="27" t="s">
        <v>7</v>
      </c>
      <c r="F3342" s="27" t="s">
        <v>6507</v>
      </c>
      <c r="G3342" s="27" t="s">
        <v>11109</v>
      </c>
      <c r="H3342" s="27" t="s">
        <v>7358</v>
      </c>
      <c r="I3342" s="29">
        <v>100000</v>
      </c>
      <c r="J3342" s="27" t="s">
        <v>6544</v>
      </c>
      <c r="K3342" s="27" t="s">
        <v>11089</v>
      </c>
      <c r="L3342" s="27" t="s">
        <v>7770</v>
      </c>
      <c r="M3342" s="30">
        <v>43053</v>
      </c>
      <c r="N3342" s="27" t="s">
        <v>12088</v>
      </c>
      <c r="O3342" s="23">
        <v>0</v>
      </c>
      <c r="P3342" s="23">
        <v>10000</v>
      </c>
      <c r="Q3342" s="23">
        <v>0</v>
      </c>
      <c r="R3342" s="24">
        <v>0</v>
      </c>
      <c r="S3342" s="25">
        <v>0</v>
      </c>
      <c r="T3342" s="32" t="s">
        <v>12066</v>
      </c>
      <c r="U3342" s="22" t="str">
        <f>IFERROR(VLOOKUP(B3342,[1]Planilha1!$A$1:$B$34,2,FALSE),"Liberado")</f>
        <v>Liberado</v>
      </c>
      <c r="V3342" s="31"/>
      <c r="W3342" s="31"/>
      <c r="X3342" s="31"/>
      <c r="Y3342" s="31"/>
      <c r="Z3342" s="31"/>
      <c r="AA3342" s="31"/>
      <c r="AB3342" s="31"/>
      <c r="AC3342" s="31"/>
      <c r="AD3342" s="31"/>
      <c r="AE3342" s="31"/>
      <c r="AF3342" s="31"/>
      <c r="AG3342" s="31"/>
      <c r="AH3342" s="31"/>
      <c r="AI3342" s="31"/>
      <c r="AJ3342" s="31"/>
      <c r="AK3342" s="31"/>
      <c r="AL3342" s="31"/>
      <c r="AM3342" s="31"/>
      <c r="AN3342" s="31"/>
      <c r="AO3342" s="31"/>
      <c r="AP3342" s="31"/>
      <c r="AQ3342" s="31"/>
      <c r="AR3342" s="31"/>
      <c r="AS3342" s="31"/>
      <c r="AT3342" s="31"/>
      <c r="AU3342" s="31"/>
      <c r="AV3342" s="31"/>
      <c r="AW3342" s="31"/>
      <c r="AX3342" s="31"/>
      <c r="AY3342" s="31"/>
      <c r="AZ3342" s="31"/>
      <c r="BA3342" s="31"/>
    </row>
    <row r="3343" spans="1:53" ht="20.100000000000001" customHeight="1" x14ac:dyDescent="0.25">
      <c r="A3343" s="27" t="s">
        <v>135</v>
      </c>
      <c r="B3343" s="28" t="s">
        <v>269</v>
      </c>
      <c r="C3343" s="27" t="s">
        <v>534</v>
      </c>
      <c r="D3343" s="27" t="s">
        <v>11222</v>
      </c>
      <c r="E3343" s="27" t="s">
        <v>7</v>
      </c>
      <c r="F3343" s="27" t="s">
        <v>6507</v>
      </c>
      <c r="G3343" s="27" t="s">
        <v>11223</v>
      </c>
      <c r="H3343" s="27" t="s">
        <v>11224</v>
      </c>
      <c r="I3343" s="29">
        <v>232675.7</v>
      </c>
      <c r="J3343" s="27" t="s">
        <v>6544</v>
      </c>
      <c r="K3343" s="27" t="s">
        <v>11225</v>
      </c>
      <c r="L3343" s="27" t="s">
        <v>11090</v>
      </c>
      <c r="M3343" s="30">
        <v>43171</v>
      </c>
      <c r="N3343" s="27" t="s">
        <v>12088</v>
      </c>
      <c r="O3343" s="23">
        <v>0</v>
      </c>
      <c r="P3343" s="23">
        <v>65219.61</v>
      </c>
      <c r="Q3343" s="23">
        <v>0</v>
      </c>
      <c r="R3343" s="24">
        <v>0</v>
      </c>
      <c r="S3343" s="25">
        <v>0</v>
      </c>
      <c r="T3343" s="34" t="s">
        <v>12065</v>
      </c>
      <c r="U3343" s="22" t="str">
        <f>IFERROR(VLOOKUP(B3343,[1]Planilha1!$A$1:$B$34,2,FALSE),"Liberado")</f>
        <v>Liberado</v>
      </c>
      <c r="V3343" s="31"/>
      <c r="W3343" s="31"/>
      <c r="X3343" s="31"/>
      <c r="Y3343" s="31"/>
      <c r="Z3343" s="31"/>
      <c r="AA3343" s="31"/>
      <c r="AB3343" s="31"/>
      <c r="AC3343" s="31"/>
      <c r="AD3343" s="31"/>
      <c r="AE3343" s="31"/>
      <c r="AF3343" s="31"/>
      <c r="AG3343" s="31"/>
      <c r="AH3343" s="31"/>
      <c r="AI3343" s="31"/>
      <c r="AJ3343" s="31"/>
      <c r="AK3343" s="31"/>
      <c r="AL3343" s="31"/>
      <c r="AM3343" s="31"/>
      <c r="AN3343" s="31"/>
      <c r="AO3343" s="31"/>
      <c r="AP3343" s="31"/>
      <c r="AQ3343" s="31"/>
      <c r="AR3343" s="31"/>
      <c r="AS3343" s="31"/>
      <c r="AT3343" s="31"/>
      <c r="AU3343" s="31"/>
      <c r="AV3343" s="31"/>
      <c r="AW3343" s="31"/>
      <c r="AX3343" s="31"/>
      <c r="AY3343" s="31"/>
      <c r="AZ3343" s="31"/>
      <c r="BA3343" s="31"/>
    </row>
    <row r="3344" spans="1:53" ht="20.100000000000001" customHeight="1" x14ac:dyDescent="0.25">
      <c r="A3344" s="27" t="s">
        <v>135</v>
      </c>
      <c r="B3344" s="28" t="s">
        <v>269</v>
      </c>
      <c r="C3344" s="27" t="s">
        <v>411</v>
      </c>
      <c r="D3344" s="27" t="s">
        <v>1885</v>
      </c>
      <c r="E3344" s="27" t="s">
        <v>7</v>
      </c>
      <c r="F3344" s="27" t="s">
        <v>6507</v>
      </c>
      <c r="G3344" s="27" t="s">
        <v>11516</v>
      </c>
      <c r="H3344" s="27" t="s">
        <v>6610</v>
      </c>
      <c r="I3344" s="29">
        <v>300000</v>
      </c>
      <c r="J3344" s="27" t="s">
        <v>6544</v>
      </c>
      <c r="K3344" s="27" t="s">
        <v>11517</v>
      </c>
      <c r="L3344" s="27" t="s">
        <v>6579</v>
      </c>
      <c r="M3344" s="30">
        <v>42842</v>
      </c>
      <c r="N3344" s="27" t="s">
        <v>12088</v>
      </c>
      <c r="O3344" s="23">
        <v>0</v>
      </c>
      <c r="P3344" s="23">
        <v>484746.52</v>
      </c>
      <c r="Q3344" s="23">
        <v>0</v>
      </c>
      <c r="R3344" s="24">
        <v>0</v>
      </c>
      <c r="S3344" s="25">
        <v>0</v>
      </c>
      <c r="T3344" s="34" t="s">
        <v>12065</v>
      </c>
      <c r="U3344" s="22" t="str">
        <f>IFERROR(VLOOKUP(B3344,[1]Planilha1!$A$1:$B$34,2,FALSE),"Liberado")</f>
        <v>Liberado</v>
      </c>
      <c r="V3344" s="31"/>
      <c r="W3344" s="31"/>
      <c r="X3344" s="31"/>
      <c r="Y3344" s="31"/>
      <c r="Z3344" s="31"/>
      <c r="AA3344" s="31"/>
      <c r="AB3344" s="31"/>
      <c r="AC3344" s="31"/>
      <c r="AD3344" s="31"/>
      <c r="AE3344" s="31"/>
      <c r="AF3344" s="31"/>
      <c r="AG3344" s="31"/>
      <c r="AH3344" s="31"/>
      <c r="AI3344" s="31"/>
      <c r="AJ3344" s="31"/>
      <c r="AK3344" s="31"/>
      <c r="AL3344" s="31"/>
      <c r="AM3344" s="31"/>
      <c r="AN3344" s="31"/>
      <c r="AO3344" s="31"/>
      <c r="AP3344" s="31"/>
      <c r="AQ3344" s="31"/>
      <c r="AR3344" s="31"/>
      <c r="AS3344" s="31"/>
      <c r="AT3344" s="31"/>
      <c r="AU3344" s="31"/>
      <c r="AV3344" s="31"/>
      <c r="AW3344" s="31"/>
      <c r="AX3344" s="31"/>
      <c r="AY3344" s="31"/>
      <c r="AZ3344" s="31"/>
      <c r="BA3344" s="31"/>
    </row>
    <row r="3345" spans="1:53" ht="20.100000000000001" customHeight="1" x14ac:dyDescent="0.25">
      <c r="A3345" s="27" t="s">
        <v>135</v>
      </c>
      <c r="B3345" s="28" t="s">
        <v>269</v>
      </c>
      <c r="C3345" s="27" t="s">
        <v>411</v>
      </c>
      <c r="D3345" s="27" t="s">
        <v>2006</v>
      </c>
      <c r="E3345" s="27" t="s">
        <v>7</v>
      </c>
      <c r="F3345" s="27" t="s">
        <v>6507</v>
      </c>
      <c r="G3345" s="27" t="s">
        <v>7013</v>
      </c>
      <c r="H3345" s="27" t="s">
        <v>6610</v>
      </c>
      <c r="I3345" s="29">
        <v>150000</v>
      </c>
      <c r="J3345" s="27" t="s">
        <v>6544</v>
      </c>
      <c r="K3345" s="27" t="s">
        <v>11730</v>
      </c>
      <c r="L3345" s="27" t="s">
        <v>7269</v>
      </c>
      <c r="M3345" s="30">
        <v>42493</v>
      </c>
      <c r="N3345" s="27" t="s">
        <v>6672</v>
      </c>
      <c r="O3345" s="23">
        <v>0</v>
      </c>
      <c r="P3345" s="23">
        <v>10000</v>
      </c>
      <c r="Q3345" s="23">
        <v>0</v>
      </c>
      <c r="R3345" s="24">
        <v>0</v>
      </c>
      <c r="S3345" s="25">
        <v>0</v>
      </c>
      <c r="T3345" s="32" t="s">
        <v>12066</v>
      </c>
      <c r="U3345" s="22" t="str">
        <f>IFERROR(VLOOKUP(B3345,[1]Planilha1!$A$1:$B$34,2,FALSE),"Liberado")</f>
        <v>Liberado</v>
      </c>
      <c r="V3345" s="31"/>
      <c r="W3345" s="31"/>
      <c r="X3345" s="31"/>
      <c r="Y3345" s="31"/>
      <c r="Z3345" s="31"/>
      <c r="AA3345" s="31"/>
      <c r="AB3345" s="31"/>
      <c r="AC3345" s="31"/>
      <c r="AD3345" s="31"/>
      <c r="AE3345" s="31"/>
      <c r="AF3345" s="31"/>
      <c r="AG3345" s="31"/>
      <c r="AH3345" s="31"/>
      <c r="AI3345" s="31"/>
      <c r="AJ3345" s="31"/>
      <c r="AK3345" s="31"/>
      <c r="AL3345" s="31"/>
      <c r="AM3345" s="31"/>
      <c r="AN3345" s="31"/>
      <c r="AO3345" s="31"/>
      <c r="AP3345" s="31"/>
      <c r="AQ3345" s="31"/>
      <c r="AR3345" s="31"/>
      <c r="AS3345" s="31"/>
      <c r="AT3345" s="31"/>
      <c r="AU3345" s="31"/>
      <c r="AV3345" s="31"/>
      <c r="AW3345" s="31"/>
      <c r="AX3345" s="31"/>
      <c r="AY3345" s="31"/>
      <c r="AZ3345" s="31"/>
      <c r="BA3345" s="31"/>
    </row>
    <row r="3346" spans="1:53" ht="20.100000000000001" customHeight="1" x14ac:dyDescent="0.25">
      <c r="A3346" s="27" t="s">
        <v>135</v>
      </c>
      <c r="B3346" s="28" t="s">
        <v>269</v>
      </c>
      <c r="C3346" s="27" t="s">
        <v>427</v>
      </c>
      <c r="D3346" s="27" t="s">
        <v>2201</v>
      </c>
      <c r="E3346" s="27" t="s">
        <v>7</v>
      </c>
      <c r="F3346" s="27" t="s">
        <v>6507</v>
      </c>
      <c r="G3346" s="27" t="s">
        <v>12014</v>
      </c>
      <c r="H3346" s="27" t="s">
        <v>7353</v>
      </c>
      <c r="I3346" s="29">
        <v>200000</v>
      </c>
      <c r="J3346" s="27" t="s">
        <v>6544</v>
      </c>
      <c r="K3346" s="27" t="s">
        <v>12015</v>
      </c>
      <c r="L3346" s="27" t="s">
        <v>12016</v>
      </c>
      <c r="M3346" s="30" t="s">
        <v>6531</v>
      </c>
      <c r="N3346" s="27" t="s">
        <v>7354</v>
      </c>
      <c r="O3346" s="33">
        <v>30000</v>
      </c>
      <c r="P3346" s="33">
        <v>0</v>
      </c>
      <c r="Q3346" s="33">
        <v>0</v>
      </c>
      <c r="R3346" s="29">
        <v>48695.53</v>
      </c>
      <c r="S3346" s="29">
        <v>0</v>
      </c>
      <c r="T3346" s="32"/>
      <c r="U3346" s="22" t="str">
        <f>IFERROR(VLOOKUP(B3346,[1]Planilha1!$A$1:$B$34,2,FALSE),"Liberado")</f>
        <v>Liberado</v>
      </c>
      <c r="V3346" s="31"/>
      <c r="W3346" s="31"/>
      <c r="X3346" s="31"/>
      <c r="Y3346" s="31"/>
      <c r="Z3346" s="31"/>
      <c r="AA3346" s="31"/>
      <c r="AB3346" s="31"/>
      <c r="AC3346" s="31"/>
      <c r="AD3346" s="31"/>
      <c r="AE3346" s="31"/>
      <c r="AF3346" s="31"/>
      <c r="AG3346" s="31"/>
      <c r="AH3346" s="31"/>
      <c r="AI3346" s="31"/>
      <c r="AJ3346" s="31"/>
      <c r="AK3346" s="31"/>
      <c r="AL3346" s="31"/>
      <c r="AM3346" s="31"/>
      <c r="AN3346" s="31"/>
      <c r="AO3346" s="31"/>
      <c r="AP3346" s="31"/>
      <c r="AQ3346" s="31"/>
      <c r="AR3346" s="31"/>
      <c r="AS3346" s="31"/>
      <c r="AT3346" s="31"/>
      <c r="AU3346" s="31"/>
      <c r="AV3346" s="31"/>
      <c r="AW3346" s="31"/>
      <c r="AX3346" s="31"/>
      <c r="AY3346" s="31"/>
      <c r="AZ3346" s="31"/>
      <c r="BA3346" s="31"/>
    </row>
    <row r="3347" spans="1:53" ht="20.100000000000001" customHeight="1" x14ac:dyDescent="0.25">
      <c r="A3347" s="40" t="s">
        <v>233</v>
      </c>
      <c r="B3347" s="41" t="s">
        <v>269</v>
      </c>
      <c r="C3347" s="14">
        <v>1</v>
      </c>
      <c r="D3347" s="40" t="s">
        <v>2242</v>
      </c>
      <c r="E3347" s="42" t="s">
        <v>2220</v>
      </c>
      <c r="F3347" s="43" t="s">
        <v>7389</v>
      </c>
      <c r="G3347" s="36" t="s">
        <v>7608</v>
      </c>
      <c r="H3347" s="40" t="s">
        <v>7609</v>
      </c>
      <c r="I3347" s="44">
        <v>535964.17000000004</v>
      </c>
      <c r="J3347" s="40" t="s">
        <v>7610</v>
      </c>
      <c r="K3347" s="40" t="s">
        <v>7512</v>
      </c>
      <c r="L3347" s="40" t="s">
        <v>7611</v>
      </c>
      <c r="M3347" s="42" t="s">
        <v>40</v>
      </c>
      <c r="N3347" s="40" t="s">
        <v>7612</v>
      </c>
      <c r="O3347" s="23">
        <v>0</v>
      </c>
      <c r="P3347" s="23">
        <v>0</v>
      </c>
      <c r="Q3347" s="23">
        <v>0</v>
      </c>
      <c r="R3347" s="24">
        <v>0</v>
      </c>
      <c r="S3347" s="25">
        <v>0</v>
      </c>
      <c r="T3347" s="32"/>
      <c r="U3347" s="22" t="str">
        <f>IFERROR(VLOOKUP(B3347,[1]Planilha1!$A$1:$B$34,2,FALSE),"Liberado")</f>
        <v>Liberado</v>
      </c>
      <c r="V3347" s="45"/>
      <c r="W3347" s="45"/>
      <c r="X3347" s="45"/>
      <c r="Y3347" s="45"/>
      <c r="Z3347" s="45"/>
      <c r="AA3347" s="45"/>
      <c r="AB3347" s="45"/>
      <c r="AC3347" s="45"/>
      <c r="AD3347" s="45"/>
      <c r="AE3347" s="45"/>
      <c r="AF3347" s="45"/>
      <c r="AG3347" s="45"/>
      <c r="AH3347" s="45"/>
      <c r="AI3347" s="45"/>
      <c r="AJ3347" s="45"/>
      <c r="AK3347" s="45"/>
      <c r="AL3347" s="45"/>
      <c r="AM3347" s="45"/>
      <c r="AN3347" s="45"/>
      <c r="AO3347" s="45"/>
      <c r="AP3347" s="45"/>
      <c r="AQ3347" s="45"/>
      <c r="AR3347" s="45"/>
      <c r="AS3347" s="45"/>
      <c r="AT3347" s="45"/>
      <c r="AU3347" s="45"/>
      <c r="AV3347" s="45"/>
      <c r="AW3347" s="45"/>
      <c r="AX3347" s="45"/>
      <c r="AY3347" s="45"/>
      <c r="AZ3347" s="45"/>
      <c r="BA3347" s="45"/>
    </row>
    <row r="3348" spans="1:53" ht="20.100000000000001" customHeight="1" x14ac:dyDescent="0.25">
      <c r="A3348" s="40" t="s">
        <v>233</v>
      </c>
      <c r="B3348" s="41" t="s">
        <v>269</v>
      </c>
      <c r="C3348" s="14">
        <v>1</v>
      </c>
      <c r="D3348" s="40" t="s">
        <v>2242</v>
      </c>
      <c r="E3348" s="42" t="s">
        <v>2220</v>
      </c>
      <c r="F3348" s="43" t="s">
        <v>7389</v>
      </c>
      <c r="G3348" s="36" t="s">
        <v>7613</v>
      </c>
      <c r="H3348" s="40" t="s">
        <v>2242</v>
      </c>
      <c r="I3348" s="44">
        <v>5124.2</v>
      </c>
      <c r="J3348" s="40" t="s">
        <v>7400</v>
      </c>
      <c r="K3348" s="40" t="s">
        <v>7512</v>
      </c>
      <c r="L3348" s="40" t="s">
        <v>7431</v>
      </c>
      <c r="M3348" s="42" t="s">
        <v>40</v>
      </c>
      <c r="N3348" s="40" t="s">
        <v>7422</v>
      </c>
      <c r="O3348" s="23">
        <v>5124.2</v>
      </c>
      <c r="P3348" s="23">
        <v>0</v>
      </c>
      <c r="Q3348" s="23">
        <v>0</v>
      </c>
      <c r="R3348" s="24">
        <v>0</v>
      </c>
      <c r="S3348" s="25">
        <v>0</v>
      </c>
      <c r="T3348" s="32"/>
      <c r="U3348" s="22" t="str">
        <f>IFERROR(VLOOKUP(B3348,[1]Planilha1!$A$1:$B$34,2,FALSE),"Liberado")</f>
        <v>Liberado</v>
      </c>
      <c r="V3348" s="45"/>
      <c r="W3348" s="45"/>
      <c r="X3348" s="45"/>
      <c r="Y3348" s="45"/>
      <c r="Z3348" s="45"/>
      <c r="AA3348" s="45"/>
      <c r="AB3348" s="45"/>
      <c r="AC3348" s="45"/>
      <c r="AD3348" s="45"/>
      <c r="AE3348" s="45"/>
      <c r="AF3348" s="45"/>
      <c r="AG3348" s="45"/>
      <c r="AH3348" s="45"/>
      <c r="AI3348" s="45"/>
      <c r="AJ3348" s="45"/>
      <c r="AK3348" s="45"/>
      <c r="AL3348" s="45"/>
      <c r="AM3348" s="45"/>
      <c r="AN3348" s="45"/>
      <c r="AO3348" s="45"/>
      <c r="AP3348" s="45"/>
      <c r="AQ3348" s="45"/>
      <c r="AR3348" s="45"/>
      <c r="AS3348" s="45"/>
      <c r="AT3348" s="45"/>
      <c r="AU3348" s="45"/>
      <c r="AV3348" s="45"/>
      <c r="AW3348" s="45"/>
      <c r="AX3348" s="45"/>
      <c r="AY3348" s="45"/>
      <c r="AZ3348" s="45"/>
      <c r="BA3348" s="45"/>
    </row>
    <row r="3349" spans="1:53" ht="20.100000000000001" customHeight="1" x14ac:dyDescent="0.25">
      <c r="A3349" s="40" t="s">
        <v>233</v>
      </c>
      <c r="B3349" s="41" t="s">
        <v>269</v>
      </c>
      <c r="C3349" s="14">
        <v>1</v>
      </c>
      <c r="D3349" s="40" t="s">
        <v>2242</v>
      </c>
      <c r="E3349" s="42" t="s">
        <v>2220</v>
      </c>
      <c r="F3349" s="43" t="s">
        <v>7389</v>
      </c>
      <c r="G3349" s="36" t="s">
        <v>7614</v>
      </c>
      <c r="H3349" s="40" t="s">
        <v>7615</v>
      </c>
      <c r="I3349" s="44">
        <v>2000000</v>
      </c>
      <c r="J3349" s="40" t="s">
        <v>7610</v>
      </c>
      <c r="K3349" s="40" t="s">
        <v>7512</v>
      </c>
      <c r="L3349" s="40" t="s">
        <v>2299</v>
      </c>
      <c r="M3349" s="42" t="s">
        <v>40</v>
      </c>
      <c r="N3349" s="40" t="s">
        <v>7616</v>
      </c>
      <c r="O3349" s="23">
        <v>0</v>
      </c>
      <c r="P3349" s="23">
        <v>0</v>
      </c>
      <c r="Q3349" s="23">
        <v>0</v>
      </c>
      <c r="R3349" s="24">
        <v>0</v>
      </c>
      <c r="S3349" s="25">
        <v>0</v>
      </c>
      <c r="T3349" s="32"/>
      <c r="U3349" s="22" t="str">
        <f>IFERROR(VLOOKUP(B3349,[1]Planilha1!$A$1:$B$34,2,FALSE),"Liberado")</f>
        <v>Liberado</v>
      </c>
      <c r="V3349" s="45"/>
      <c r="W3349" s="45"/>
      <c r="X3349" s="45"/>
      <c r="Y3349" s="45"/>
      <c r="Z3349" s="45"/>
      <c r="AA3349" s="45"/>
      <c r="AB3349" s="45"/>
      <c r="AC3349" s="45"/>
      <c r="AD3349" s="45"/>
      <c r="AE3349" s="45"/>
      <c r="AF3349" s="45"/>
      <c r="AG3349" s="45"/>
      <c r="AH3349" s="45"/>
      <c r="AI3349" s="45"/>
      <c r="AJ3349" s="45"/>
      <c r="AK3349" s="45"/>
      <c r="AL3349" s="45"/>
      <c r="AM3349" s="45"/>
      <c r="AN3349" s="45"/>
      <c r="AO3349" s="45"/>
      <c r="AP3349" s="45"/>
      <c r="AQ3349" s="45"/>
      <c r="AR3349" s="45"/>
      <c r="AS3349" s="45"/>
      <c r="AT3349" s="45"/>
      <c r="AU3349" s="45"/>
      <c r="AV3349" s="45"/>
      <c r="AW3349" s="45"/>
      <c r="AX3349" s="45"/>
      <c r="AY3349" s="45"/>
      <c r="AZ3349" s="45"/>
      <c r="BA3349" s="45"/>
    </row>
  </sheetData>
  <autoFilter ref="A1:BC3349" xr:uid="{00000000-0009-0000-0000-000001000000}">
    <sortState ref="A2:BA3349">
      <sortCondition ref="B1:B3349"/>
    </sortState>
  </autoFilter>
  <conditionalFormatting sqref="C3350:C1048576">
    <cfRule type="duplicateValues" dxfId="21" priority="166"/>
    <cfRule type="duplicateValues" dxfId="20" priority="167"/>
    <cfRule type="duplicateValues" dxfId="19" priority="168"/>
  </conditionalFormatting>
  <conditionalFormatting sqref="G3230">
    <cfRule type="duplicateValues" dxfId="18" priority="5"/>
  </conditionalFormatting>
  <conditionalFormatting sqref="G3206">
    <cfRule type="duplicateValues" dxfId="17" priority="6"/>
  </conditionalFormatting>
  <conditionalFormatting sqref="G3228">
    <cfRule type="duplicateValues" dxfId="16" priority="7"/>
  </conditionalFormatting>
  <conditionalFormatting sqref="G3229">
    <cfRule type="duplicateValues" dxfId="15" priority="8"/>
  </conditionalFormatting>
  <conditionalFormatting sqref="G3234">
    <cfRule type="duplicateValues" dxfId="14" priority="9"/>
  </conditionalFormatting>
  <conditionalFormatting sqref="G3231">
    <cfRule type="duplicateValues" dxfId="13" priority="10"/>
  </conditionalFormatting>
  <conditionalFormatting sqref="G3232">
    <cfRule type="duplicateValues" dxfId="12" priority="11"/>
  </conditionalFormatting>
  <conditionalFormatting sqref="G3233">
    <cfRule type="duplicateValues" dxfId="11" priority="12"/>
  </conditionalFormatting>
  <conditionalFormatting sqref="G3235">
    <cfRule type="duplicateValues" dxfId="10" priority="13"/>
  </conditionalFormatting>
  <conditionalFormatting sqref="G3236">
    <cfRule type="duplicateValues" dxfId="9" priority="14"/>
  </conditionalFormatting>
  <conditionalFormatting sqref="G3239:G3252">
    <cfRule type="duplicateValues" dxfId="8" priority="15"/>
  </conditionalFormatting>
  <conditionalFormatting sqref="D3060:D3103 D3106:D3283">
    <cfRule type="duplicateValues" dxfId="7" priority="16"/>
    <cfRule type="duplicateValues" dxfId="6" priority="17"/>
    <cfRule type="duplicateValues" dxfId="5" priority="18"/>
  </conditionalFormatting>
  <conditionalFormatting sqref="G3060:G3103 G3106:G3283">
    <cfRule type="duplicateValues" dxfId="4" priority="19"/>
  </conditionalFormatting>
  <conditionalFormatting sqref="G3284">
    <cfRule type="duplicateValues" dxfId="3" priority="4"/>
  </conditionalFormatting>
  <conditionalFormatting sqref="D3284">
    <cfRule type="duplicateValues" dxfId="2" priority="1"/>
    <cfRule type="duplicateValues" dxfId="1" priority="2"/>
    <cfRule type="duplicateValues" dxfId="0"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95"/>
      <c r="B1" s="96"/>
      <c r="C1" s="96"/>
      <c r="D1" s="96"/>
      <c r="E1" s="96"/>
      <c r="F1" s="96"/>
      <c r="G1" s="97"/>
      <c r="H1" s="97"/>
      <c r="I1" s="97"/>
      <c r="J1" s="97"/>
      <c r="K1" s="97"/>
      <c r="L1" s="97"/>
      <c r="M1" s="96"/>
      <c r="N1" s="96"/>
      <c r="O1" s="96"/>
      <c r="P1" s="96"/>
      <c r="Q1" s="96"/>
      <c r="R1" s="96"/>
      <c r="S1" s="96"/>
      <c r="T1" s="96"/>
      <c r="U1" s="96"/>
      <c r="V1" s="96"/>
      <c r="W1" s="96"/>
      <c r="X1" s="96"/>
      <c r="Y1" s="96"/>
      <c r="Z1" s="96"/>
      <c r="AA1" s="96"/>
      <c r="AB1" s="96"/>
      <c r="AC1" s="96"/>
      <c r="AD1" s="96"/>
      <c r="AE1" s="96"/>
      <c r="AF1" s="98"/>
      <c r="AG1" s="99"/>
      <c r="AH1" s="99"/>
      <c r="AI1" s="99"/>
      <c r="AJ1" s="99"/>
      <c r="AK1" s="99"/>
      <c r="AL1" s="96"/>
      <c r="AM1" s="96"/>
      <c r="AN1" s="96"/>
      <c r="AO1" s="96"/>
      <c r="AP1" s="96"/>
      <c r="AQ1" s="96"/>
      <c r="AR1" s="96"/>
      <c r="AS1" s="96"/>
      <c r="AT1" s="96"/>
      <c r="AU1" s="100"/>
      <c r="AV1" s="101"/>
      <c r="AW1" s="101"/>
      <c r="AX1" s="101"/>
      <c r="AY1" s="101"/>
      <c r="AZ1" s="101"/>
      <c r="BA1" s="102"/>
      <c r="BB1" s="102"/>
      <c r="BC1" s="93"/>
      <c r="BD1" s="94"/>
    </row>
    <row r="2" spans="1:56" x14ac:dyDescent="0.25">
      <c r="A2" s="1"/>
      <c r="B2" s="1" t="s">
        <v>37</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41</v>
      </c>
      <c r="B3" s="10" t="s">
        <v>18</v>
      </c>
      <c r="C3" t="s">
        <v>41</v>
      </c>
      <c r="D3" t="s">
        <v>41</v>
      </c>
      <c r="E3" t="s">
        <v>41</v>
      </c>
      <c r="F3" t="s">
        <v>41</v>
      </c>
      <c r="G3" t="s">
        <v>41</v>
      </c>
      <c r="H3" t="s">
        <v>41</v>
      </c>
      <c r="I3" t="s">
        <v>41</v>
      </c>
      <c r="J3" t="s">
        <v>41</v>
      </c>
      <c r="K3" t="s">
        <v>41</v>
      </c>
      <c r="L3" t="s">
        <v>41</v>
      </c>
      <c r="M3" t="s">
        <v>41</v>
      </c>
      <c r="N3" t="s">
        <v>41</v>
      </c>
      <c r="O3" t="s">
        <v>41</v>
      </c>
      <c r="P3" t="s">
        <v>41</v>
      </c>
      <c r="Q3" t="s">
        <v>41</v>
      </c>
      <c r="R3" t="s">
        <v>41</v>
      </c>
      <c r="S3" t="s">
        <v>41</v>
      </c>
      <c r="T3" t="s">
        <v>41</v>
      </c>
      <c r="U3" t="s">
        <v>41</v>
      </c>
      <c r="V3" t="s">
        <v>41</v>
      </c>
      <c r="W3" t="s">
        <v>41</v>
      </c>
      <c r="X3" t="s">
        <v>41</v>
      </c>
      <c r="Y3" t="s">
        <v>41</v>
      </c>
      <c r="Z3" t="s">
        <v>41</v>
      </c>
      <c r="AA3" t="s">
        <v>41</v>
      </c>
      <c r="AB3" t="s">
        <v>41</v>
      </c>
      <c r="AC3" t="s">
        <v>41</v>
      </c>
      <c r="AD3" t="s">
        <v>41</v>
      </c>
      <c r="AE3" t="s">
        <v>41</v>
      </c>
      <c r="AF3" t="s">
        <v>41</v>
      </c>
      <c r="AG3" t="s">
        <v>41</v>
      </c>
      <c r="AH3" t="s">
        <v>41</v>
      </c>
      <c r="AI3" t="s">
        <v>41</v>
      </c>
      <c r="AJ3" t="s">
        <v>41</v>
      </c>
      <c r="AK3" t="s">
        <v>41</v>
      </c>
      <c r="AL3" t="s">
        <v>41</v>
      </c>
      <c r="AM3" t="s">
        <v>41</v>
      </c>
      <c r="AN3" t="s">
        <v>41</v>
      </c>
      <c r="AO3" t="s">
        <v>41</v>
      </c>
      <c r="AP3" t="s">
        <v>41</v>
      </c>
      <c r="AQ3" t="s">
        <v>41</v>
      </c>
      <c r="AR3" t="s">
        <v>41</v>
      </c>
      <c r="AS3" t="s">
        <v>41</v>
      </c>
      <c r="AT3" t="s">
        <v>41</v>
      </c>
      <c r="AU3" t="s">
        <v>41</v>
      </c>
      <c r="AV3" t="s">
        <v>41</v>
      </c>
      <c r="AW3" t="s">
        <v>41</v>
      </c>
      <c r="AX3" t="s">
        <v>41</v>
      </c>
      <c r="AY3" t="s">
        <v>41</v>
      </c>
      <c r="AZ3" t="s">
        <v>41</v>
      </c>
      <c r="BA3" t="s">
        <v>41</v>
      </c>
      <c r="BB3" t="s">
        <v>41</v>
      </c>
      <c r="BC3" t="s">
        <v>41</v>
      </c>
      <c r="BD3" t="s">
        <v>41</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EMAIL</vt:lpstr>
      <vt:lpstr>CAD</vt:lpstr>
      <vt:lpstr>PROCESSOS GERAL</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2019-02-25T21:45:16Z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